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Resoluciones de Obra Pública " sheetId="1" r:id="rId1"/>
  </sheets>
  <definedNames>
    <definedName name="_xlnm.Print_Area" localSheetId="0">'Resoluciones de Obra Pública '!$A$1:$AB$47</definedName>
  </definedNames>
  <calcPr calcId="144525"/>
</workbook>
</file>

<file path=xl/calcChain.xml><?xml version="1.0" encoding="utf-8"?>
<calcChain xmlns="http://schemas.openxmlformats.org/spreadsheetml/2006/main">
  <c r="Q41" i="1" l="1"/>
  <c r="Q40" i="1"/>
  <c r="Q39" i="1"/>
  <c r="Q38" i="1"/>
  <c r="Q37" i="1"/>
  <c r="Q36" i="1"/>
  <c r="Q35" i="1"/>
  <c r="Q34" i="1"/>
  <c r="Q33" i="1"/>
  <c r="Q32" i="1"/>
  <c r="N31" i="1"/>
  <c r="Q31" i="1" s="1"/>
  <c r="N30" i="1"/>
  <c r="N29" i="1"/>
  <c r="N28" i="1"/>
  <c r="N27" i="1"/>
  <c r="N26" i="1"/>
  <c r="N25" i="1"/>
  <c r="N24" i="1"/>
  <c r="N23" i="1"/>
  <c r="Q23" i="1" s="1"/>
  <c r="N22" i="1"/>
  <c r="Q22" i="1" s="1"/>
  <c r="N21" i="1"/>
  <c r="Q21" i="1" s="1"/>
  <c r="N20" i="1"/>
  <c r="Q20" i="1" s="1"/>
  <c r="N19" i="1"/>
  <c r="Q19" i="1" s="1"/>
  <c r="N18" i="1"/>
  <c r="Q18" i="1" s="1"/>
  <c r="N17" i="1"/>
  <c r="Q17" i="1" s="1"/>
  <c r="N16" i="1"/>
  <c r="Q16" i="1" s="1"/>
  <c r="N15" i="1"/>
  <c r="Q15" i="1" s="1"/>
  <c r="N14" i="1"/>
  <c r="Q14" i="1" s="1"/>
  <c r="N13" i="1"/>
  <c r="Q13" i="1" s="1"/>
  <c r="N12" i="1"/>
  <c r="Q12" i="1" s="1"/>
  <c r="Q11" i="1"/>
  <c r="Q10" i="1"/>
  <c r="Q9" i="1"/>
  <c r="Q8" i="1"/>
  <c r="Q7" i="1"/>
  <c r="Q6" i="1"/>
</calcChain>
</file>

<file path=xl/sharedStrings.xml><?xml version="1.0" encoding="utf-8"?>
<sst xmlns="http://schemas.openxmlformats.org/spreadsheetml/2006/main" count="772" uniqueCount="397">
  <si>
    <t>AYUNTAMIENTO DE ZAPOPAN, JALISCO</t>
  </si>
  <si>
    <t>VI. La información sobre la gestión pública</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</si>
  <si>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</si>
  <si>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</si>
  <si>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</si>
  <si>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</si>
  <si>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</si>
  <si>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</si>
  <si>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</si>
  <si>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</si>
  <si>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</si>
  <si>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Final de la obra</t>
  </si>
  <si>
    <t>Superficie Construida en Mt2</t>
  </si>
  <si>
    <t>Costo por Mt2 o lineal</t>
  </si>
  <si>
    <t>Tipo de Beneficiarios de la obra</t>
  </si>
  <si>
    <t>Número de beneficiario</t>
  </si>
  <si>
    <t xml:space="preserve">Relación de la obra con los intrumentos de planeación del desarrollo </t>
  </si>
  <si>
    <t>Estado de las obras públicas: en proceso; en proceso con retraso; en proceso con tiempo vencido; concluida</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</si>
  <si>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</si>
  <si>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</si>
  <si>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</si>
  <si>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</si>
  <si>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</si>
  <si>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</si>
  <si>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</si>
  <si>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</si>
  <si>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</si>
  <si>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</si>
  <si>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</si>
  <si>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Licitación Pública</t>
  </si>
  <si>
    <t>DOPI-MUN-R33-AP-LP-230-2015</t>
  </si>
  <si>
    <t>Perforación y Equipamiento de Pozo Profundo en la colonia Nextipac Zona RS, municipio de Zapopan, Jalisco.</t>
  </si>
  <si>
    <t>Colonia Nextipac zona RS</t>
  </si>
  <si>
    <t>Antonio</t>
  </si>
  <si>
    <t>Corcuera</t>
  </si>
  <si>
    <t>Garza</t>
  </si>
  <si>
    <t>Alcor de Occidente S.A. de C.V. ZAP-0093</t>
  </si>
  <si>
    <t>AOC830810TG9</t>
  </si>
  <si>
    <t>-</t>
  </si>
  <si>
    <t>180 ML</t>
  </si>
  <si>
    <t>Directos</t>
  </si>
  <si>
    <t>La presente obra se encuentra en apego a los planes parciales de planeacion y desarrollo</t>
  </si>
  <si>
    <t>En Proceso</t>
  </si>
  <si>
    <t>Victor Manuel</t>
  </si>
  <si>
    <t xml:space="preserve">Lomelí </t>
  </si>
  <si>
    <t>Leos</t>
  </si>
  <si>
    <t>DOPI-MUN-R33-AP-LP-231-2015</t>
  </si>
  <si>
    <t>Equipamiento y tanques de almacenamiento de agua en el pozo profundo San Rafael, ubicado en camino a la Azucena y calle San Rafael, en la colonia San Rafael, municipio de Zapopan, Jalisco.</t>
  </si>
  <si>
    <t>Colonia San Rafael zona RN</t>
  </si>
  <si>
    <t>1 PIEZA</t>
  </si>
  <si>
    <t>DOPI-MUN-R33-IE-LP-232-2015</t>
  </si>
  <si>
    <t>Construcción de barda perimetral en la escuela secundaria mixta 61 Francisco de Jesús Ayón Zester, ubicada en Av. Del Vergel s/n, en la colonia Nuevo Vergel 1ra. Sección, municipio de Zapopan, Jalisco.</t>
  </si>
  <si>
    <t>Colonia Nuevo Vergel zona 2A</t>
  </si>
  <si>
    <t>José Omar</t>
  </si>
  <si>
    <t>Fernández</t>
  </si>
  <si>
    <t>Vázquez</t>
  </si>
  <si>
    <t>Extra Construcciones S.A. de C.V.  ZAP-1184</t>
  </si>
  <si>
    <t>ECO0908115Z7</t>
  </si>
  <si>
    <t>1410 M2</t>
  </si>
  <si>
    <t>Concluida</t>
  </si>
  <si>
    <t>Gerardo</t>
  </si>
  <si>
    <t>Arceo</t>
  </si>
  <si>
    <t>Arizaga</t>
  </si>
  <si>
    <t>Adjudicación Directa</t>
  </si>
  <si>
    <t>DOPI-MUN-IN-AD-236-2015</t>
  </si>
  <si>
    <t>Construcción de puente peatonal, guarniciones y banquetas en la colonia Villa de Guadalupe, Municipio de Zapopan, Jalisco.</t>
  </si>
  <si>
    <t>Municipal</t>
  </si>
  <si>
    <t>Colonia Villa de Guadalupe zona 2B</t>
  </si>
  <si>
    <t xml:space="preserve">Carlos Humberto </t>
  </si>
  <si>
    <t>Barragán</t>
  </si>
  <si>
    <t>Fonseca</t>
  </si>
  <si>
    <t>Grupo Constructor Inmobiliario Gucar, S.A. de C.V. ZAP-1377</t>
  </si>
  <si>
    <t>GCI9305175H8</t>
  </si>
  <si>
    <t>31 ML</t>
  </si>
  <si>
    <t>Jacob</t>
  </si>
  <si>
    <t>Tejeda</t>
  </si>
  <si>
    <t>Álvarez</t>
  </si>
  <si>
    <t>DOPI-MUN-IN-AD-237-2015</t>
  </si>
  <si>
    <t>Adecuación de la Academia de Polícia, primera etapa, Municipio de Zapopan, Jalisco.</t>
  </si>
  <si>
    <t>Colonia Parques de Tesistán zona RS</t>
  </si>
  <si>
    <t>Luis Reynaldo</t>
  </si>
  <si>
    <t>Galván</t>
  </si>
  <si>
    <t>Bermejo</t>
  </si>
  <si>
    <t>Galjak Arquitectos y Construcciones, S.A. de C.V. ZAP-0588</t>
  </si>
  <si>
    <t>GAC051206TQ3</t>
  </si>
  <si>
    <t>1815 M2</t>
  </si>
  <si>
    <t>Alhelí</t>
  </si>
  <si>
    <t>Rubio</t>
  </si>
  <si>
    <t>Villa</t>
  </si>
  <si>
    <t>DOPI-MUN-AD-238-2015</t>
  </si>
  <si>
    <t>Construcción de línea de drenaje sanitario y descargas domiciliarias en la calle Comitl de la calle Ozomatli a calle Michi, Municipio de Zapopan Jalisco.</t>
  </si>
  <si>
    <t>Colonia Mesa Colorada Poniente zona 2B</t>
  </si>
  <si>
    <t>José de Jesús</t>
  </si>
  <si>
    <t>Castillo</t>
  </si>
  <si>
    <t>Carrillo</t>
  </si>
  <si>
    <t>Mapa Obras y Pavimentos, S.A. de C.V. ZAP-0926</t>
  </si>
  <si>
    <t>MOP080610I53</t>
  </si>
  <si>
    <t>53 ML</t>
  </si>
  <si>
    <t>Jorge Adriel</t>
  </si>
  <si>
    <t>Guzmán</t>
  </si>
  <si>
    <t>Cervantes</t>
  </si>
  <si>
    <t>DOPI-MUN-RM-APDS-AD-239-2015</t>
  </si>
  <si>
    <t>Construcción de línea de drenaje sanitario y de línea de agua potable en la calle Lic. Eliseo Orozco Gutiérrez en el tramo de la calle Prof. Idolina Gaona de Cossio a Av. Juan Gil Preciado, en la colonia Jardines de Nuevo México, municipio de Zapopan, Jalisco</t>
  </si>
  <si>
    <t>Colonia Jardines de Nuevo México</t>
  </si>
  <si>
    <t>Francisco Javier</t>
  </si>
  <si>
    <t>Santiago</t>
  </si>
  <si>
    <t>Castro</t>
  </si>
  <si>
    <t>Uru Constructora, S.A. de C.V. ZAP-1957</t>
  </si>
  <si>
    <t>UCO120322GL0</t>
  </si>
  <si>
    <t>315 ML</t>
  </si>
  <si>
    <t>Roberto Carlos</t>
  </si>
  <si>
    <t>Martínez</t>
  </si>
  <si>
    <t>De la Torre</t>
  </si>
  <si>
    <t>DOPI-MUN-RM-APDS-AD-240-2015</t>
  </si>
  <si>
    <t>Construcción de línea de drenaje sanitario y de línea de agua potable en la calle Lic. Eliseo Orozco Gutiérrez en el tramo de la calle Emiliano Zapata a calle Prof. Idolina Gaona de Cossio, en la colonia Jardines de Nuevo México, municipio de Zapopan, Jalisco</t>
  </si>
  <si>
    <t>Miguel Ángel</t>
  </si>
  <si>
    <t>González</t>
  </si>
  <si>
    <t>Dávila</t>
  </si>
  <si>
    <t>Construcciones Levisa, S.A. de C.V. ZAP-1829</t>
  </si>
  <si>
    <t>CLE131023270</t>
  </si>
  <si>
    <t>360 ML</t>
  </si>
  <si>
    <t>DOPI-MUN-RM-BAN-AD-241-2015</t>
  </si>
  <si>
    <t>Construcción de banquetas, aproches de vialidades y preparación para alumbrado público, en la calle Vista Campestre, en la colonia Vista Hermosa, municipio de Zapopan, Jalisco</t>
  </si>
  <si>
    <t>Colonia Vista Hermosa</t>
  </si>
  <si>
    <t>Edwin</t>
  </si>
  <si>
    <t>Aguiar</t>
  </si>
  <si>
    <t>Escantel</t>
  </si>
  <si>
    <t>Manjarrez Urbanizaciones, S.A. de C.V.  ZAP-1141</t>
  </si>
  <si>
    <t>MUR090325P33</t>
  </si>
  <si>
    <t>120 M2</t>
  </si>
  <si>
    <t>Carlos Gerardo</t>
  </si>
  <si>
    <t>Peña</t>
  </si>
  <si>
    <t>Ortega</t>
  </si>
  <si>
    <t>DOPI-MUN-RM-DS-AD-242-2015</t>
  </si>
  <si>
    <t>Construcción de línea de drenaje sanitario de 10", en las calles Santa Martha y Santo Santiago, en la colonia Lomas de Tabachines, municipio de Zapopan, Jalisco</t>
  </si>
  <si>
    <t>Colonia Lomas de Tabachines</t>
  </si>
  <si>
    <t>Mario</t>
  </si>
  <si>
    <t>Beltrán</t>
  </si>
  <si>
    <t>Rodríguez</t>
  </si>
  <si>
    <t>Constructora y Desarrolladora Barba y Asociados, S. A. de C. V.  ZAP-1587</t>
  </si>
  <si>
    <t>CDB0506068Z4</t>
  </si>
  <si>
    <t>440 ML</t>
  </si>
  <si>
    <t>José Pablo</t>
  </si>
  <si>
    <t>Villaseñor</t>
  </si>
  <si>
    <t>Padilla</t>
  </si>
  <si>
    <t>DOPI-MUN-RM-DS-AD-243-2015</t>
  </si>
  <si>
    <t>Construcción de línea de drenaje sanitario de 10", en la calle Gigante entre la calle Tabachines y El Arroyo, colonia Vicente Guerrero, municipio de Zapopan, Jalisco</t>
  </si>
  <si>
    <t>Colonia Vicente Guerrero</t>
  </si>
  <si>
    <t>Romero</t>
  </si>
  <si>
    <t>Lugo</t>
  </si>
  <si>
    <t>Obras y Comercialización de la Construcción, S.A. de C.V.  ZAP-0113</t>
  </si>
  <si>
    <t>OCC940714PB0</t>
  </si>
  <si>
    <t>43 ML</t>
  </si>
  <si>
    <t>Estrada</t>
  </si>
  <si>
    <t>Gloria</t>
  </si>
  <si>
    <t>DOPI-MUN-RP-PAV-AD-001-2016</t>
  </si>
  <si>
    <t>Reencarpetamiento de los carriles norte de la Avenida Acueducto del límite municipal a la Avenida Patria, incluye desbastado de la carpeta existente, Municipio de Zapopan, Jalisco</t>
  </si>
  <si>
    <t>Colonia Lomas del Bosque</t>
  </si>
  <si>
    <t>Guillermo</t>
  </si>
  <si>
    <t>Lara</t>
  </si>
  <si>
    <t>Vargas</t>
  </si>
  <si>
    <t>Desarrolladora Glar. S.A. de C.V. ZAP-0604</t>
  </si>
  <si>
    <t>DGL060620SUA</t>
  </si>
  <si>
    <t>1960 M2</t>
  </si>
  <si>
    <t>Fernando</t>
  </si>
  <si>
    <t>Chávez</t>
  </si>
  <si>
    <t>Pinto</t>
  </si>
  <si>
    <t>DOPI-MUN-RP-EP-AD-002-2016</t>
  </si>
  <si>
    <t>Demoliciones, preliminares, rellenos, plazoletas, rampas, protección de puentes, jardinería, en espacio público recuperado ubicado en Periferico Norte, entre la preparatoria No. 10 y el CUCEA, Municipio de Zapopan, Jalisco.</t>
  </si>
  <si>
    <t>Colonia San José del Bajío</t>
  </si>
  <si>
    <t>Héctor Guillermo</t>
  </si>
  <si>
    <t>Gómez</t>
  </si>
  <si>
    <t>ARH Desarrollos Inmobiliarios, S.A. de C.V. ZAP-1740</t>
  </si>
  <si>
    <t>ADI130522MB7</t>
  </si>
  <si>
    <t>6,297 M2</t>
  </si>
  <si>
    <t>DOPI-MUN-RP-EP-AD-003-2016</t>
  </si>
  <si>
    <t>Mobiliario urbano, instalaciones eléctricas, alumbrado, defensa metálica, topes, aproches, bolardos, señalética, en espacio público recuperado ubicado en Periferico Norte, entre la preparatoria No. 10 y el CUCEA, Municipio de Zapopan, Jalisco.</t>
  </si>
  <si>
    <t>Salvador</t>
  </si>
  <si>
    <t>Construcciones y Edificaciones Bato, S.A. de C.V.  ZAP-0066</t>
  </si>
  <si>
    <t>CEB961031DJ1</t>
  </si>
  <si>
    <t>6,297 M3</t>
  </si>
  <si>
    <t>DOPI-MUN-RP-CONT-AD-004-2016</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</si>
  <si>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</si>
  <si>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Colonia Jardines del Centinela</t>
  </si>
  <si>
    <t>Bernardo</t>
  </si>
  <si>
    <t>Saenz</t>
  </si>
  <si>
    <t>Barba</t>
  </si>
  <si>
    <t>Grupo Edificador Mayab, S.A. de C.V. PCZ-032/2016</t>
  </si>
  <si>
    <t>GEM070112PX8</t>
  </si>
  <si>
    <t>781 M2</t>
  </si>
  <si>
    <t>DOPI-MUN-RP-IS-AD-005-2016</t>
  </si>
  <si>
    <t>Rehabilitación de quirofanos, baños en el área de encamados, baños de recepción e impermeabilizaciones en azotea en la Cruz Verde Sur las Águilas, ubicada en Av. López Mateos y calle Cruz del Sur, en la colonia Las Águilas, municipio de Zapopan, Jalisco</t>
  </si>
  <si>
    <t>Colonia Las Aguilas</t>
  </si>
  <si>
    <t>Maria Teresa</t>
  </si>
  <si>
    <t>Sánchez</t>
  </si>
  <si>
    <t>Cabrera</t>
  </si>
  <si>
    <t>Soluciones Integrales en Pavimentos de Guadalajara, S. A. de C. V. PCZ-012/2016</t>
  </si>
  <si>
    <t>SIP070803JZ8</t>
  </si>
  <si>
    <t>850 M2</t>
  </si>
  <si>
    <t>DOPI-MUN-RP-IM-AD-006-2016</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</si>
  <si>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</si>
  <si>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Localidad de Nextipac</t>
  </si>
  <si>
    <t xml:space="preserve">Leobardo </t>
  </si>
  <si>
    <t>Preciado</t>
  </si>
  <si>
    <t>Zepeda</t>
  </si>
  <si>
    <t>Consorcio Constructor Adobes, S. A. de C. V. PCZ-004/2016</t>
  </si>
  <si>
    <t>CCA971126QC9</t>
  </si>
  <si>
    <t>1,007.23 M2</t>
  </si>
  <si>
    <t>Juan José</t>
  </si>
  <si>
    <t>Quirarte</t>
  </si>
  <si>
    <t>Olmos</t>
  </si>
  <si>
    <t>DOPI-MUN-RP-REST-AD-007-2016</t>
  </si>
  <si>
    <t>Restauración y reforzamiento de balcón principal y construcción de rampa de ingreso para personas con discapacidad en la presidencia municipal, municipio de Zapopan, Jalisco</t>
  </si>
  <si>
    <t>Colonia Centro</t>
  </si>
  <si>
    <t>Adriana Isabel</t>
  </si>
  <si>
    <t>Montañez</t>
  </si>
  <si>
    <t>Zamora</t>
  </si>
  <si>
    <t>Grupo Constructor TZOE, S. A. de C. V. PCZ-008/2016</t>
  </si>
  <si>
    <t>GCT12060233A</t>
  </si>
  <si>
    <t>12 M2</t>
  </si>
  <si>
    <t>Indirectos</t>
  </si>
  <si>
    <t>DOPI-MUN-RP-PROY-AD-008-2016</t>
  </si>
  <si>
    <t>Diagnóstico, diseño y proyectos estructurales de diferentes elementos del programa 2016 primera etapa, municipio de Zapopan, Jalisco.</t>
  </si>
  <si>
    <t>Diversas colonias</t>
  </si>
  <si>
    <t>Ricardo</t>
  </si>
  <si>
    <t>Haro</t>
  </si>
  <si>
    <t>Bugarín</t>
  </si>
  <si>
    <t>Central Edificaciones, S. A. de C. V. PCZ-020/2016</t>
  </si>
  <si>
    <t>CED030514T47</t>
  </si>
  <si>
    <t>N/A</t>
  </si>
  <si>
    <t>No aplica</t>
  </si>
  <si>
    <t xml:space="preserve">Martín </t>
  </si>
  <si>
    <t>Laguna</t>
  </si>
  <si>
    <t>Salazar</t>
  </si>
  <si>
    <t>DOPI-MUN-RP-PROY-AD-009-2016</t>
  </si>
  <si>
    <t>Diagnóstico, diseño y proyectos hidráulicos 2016, primera etapa, de diferentes redes de agua potable y alcantarillado, municipio de Zapopan Jalisco.</t>
  </si>
  <si>
    <t>Javier</t>
  </si>
  <si>
    <t>Ávila</t>
  </si>
  <si>
    <t>Flores</t>
  </si>
  <si>
    <t>Savho Consultoría y Construcción, S. A. de C. V. PCZ-025/2016</t>
  </si>
  <si>
    <t>SCC060622HZ3</t>
  </si>
  <si>
    <t>Pablo</t>
  </si>
  <si>
    <t>Gutiérrez</t>
  </si>
  <si>
    <t>Hernández</t>
  </si>
  <si>
    <t>DOPI-MUN-RP-PROY-AD-010-2016</t>
  </si>
  <si>
    <t>Diagnóstico, diseño y proyectos de infraestructura eléctrica 2016, primera etapa, municipio de Zapopan, Jalisco.</t>
  </si>
  <si>
    <t>Héctor Alejandro</t>
  </si>
  <si>
    <t>Rosales</t>
  </si>
  <si>
    <t>IME Servicios y Suministros, S. A. de C. V. PCZ-007/2016</t>
  </si>
  <si>
    <t>ISS920330811</t>
  </si>
  <si>
    <t>Marco Antonio</t>
  </si>
  <si>
    <t>Lozano</t>
  </si>
  <si>
    <t>Pérez</t>
  </si>
  <si>
    <t>DOPI-MUN-RP-PROY-AD-011-2016</t>
  </si>
  <si>
    <t>Control de calidad de diferentes obras 2016 del municipio de Zapopan, Jalisco, frente 1.</t>
  </si>
  <si>
    <t xml:space="preserve">José </t>
  </si>
  <si>
    <t>Guillén</t>
  </si>
  <si>
    <t>Díaz</t>
  </si>
  <si>
    <t>Servicios Profesionales para la Construcción de Occidente, S. A. de C. V. PCZ-028/2016</t>
  </si>
  <si>
    <t>SPC050127BR0</t>
  </si>
  <si>
    <t>Emmanuel</t>
  </si>
  <si>
    <t>Valle</t>
  </si>
  <si>
    <t>DOPI-MUN-RP-PROY-AD-012-2016</t>
  </si>
  <si>
    <t>Control de calidad de diferentes obras 2016 del municipio de Zapopan, Jalisco, frente 2.</t>
  </si>
  <si>
    <t>José Alejandro</t>
  </si>
  <si>
    <t>Alva</t>
  </si>
  <si>
    <t>Delgado</t>
  </si>
  <si>
    <t>Servicios de Obras Civiles Serco, S. A. de C. V. PCZ-035/2016</t>
  </si>
  <si>
    <t>SOC150806E69</t>
  </si>
  <si>
    <t>DOPI-MUN-RP-PROY-AD-013-2016</t>
  </si>
  <si>
    <t>Estudios de mecánica de suelos y diseño de pavimentos de diferentes obras 2016, primera etapa, del municipio de Zapopan, Jalisco.</t>
  </si>
  <si>
    <t>Héctor Hugo</t>
  </si>
  <si>
    <t>Guerrero</t>
  </si>
  <si>
    <t>Construdimensión, S.A. de C.V. PCZ-018/2016</t>
  </si>
  <si>
    <t>CON090306I19</t>
  </si>
  <si>
    <t>DOPI-MUN-RP-PROY-AD-014-2016</t>
  </si>
  <si>
    <t>Estudios básicos topográficos para diferentes obras 2016, primera etapa, del municipio de Zapopan, Jalisco.</t>
  </si>
  <si>
    <t>Gabriel</t>
  </si>
  <si>
    <t>Franco</t>
  </si>
  <si>
    <t>Alatorre</t>
  </si>
  <si>
    <t>Constructora de Occidente MS S. A. de C. V. PCZ-038/2016</t>
  </si>
  <si>
    <t>COM141015F48</t>
  </si>
  <si>
    <t>Rafael</t>
  </si>
  <si>
    <t>Neri</t>
  </si>
  <si>
    <t>Jacobo</t>
  </si>
  <si>
    <t>DOPI-MUN-RP-EP-AD-015-2016</t>
  </si>
  <si>
    <t>Demoliciones, rellenos, construcción de muros, banquetas, estacionamiento, cerca perimetral, banquetas y puente en el parque El Polvorin II, municipio de Zapopan, Jalisco.</t>
  </si>
  <si>
    <t>Colonia Guadalajarita</t>
  </si>
  <si>
    <t>Hugo Alejandro</t>
  </si>
  <si>
    <t>Almanzor</t>
  </si>
  <si>
    <t>AL-Mansur Construcciones, S.A. de C.V. PCZ-015/2016</t>
  </si>
  <si>
    <t>ACO0806185Z3</t>
  </si>
  <si>
    <t>2546.52 M2</t>
  </si>
  <si>
    <t>García</t>
  </si>
  <si>
    <t>DOPI-MUN-RP-OC-AD-032-16</t>
  </si>
  <si>
    <t>Desazolve y limpieza en el canal Tepeyac ubicado en la Avenida Las Torres colonia Miramar; desazolve, limpieza y rehabilitación de mampostería en el canal Puerta Plata ubicado en las colonias Royal Country y Puerta Plata, municipio de Zapopan, Jalisco.</t>
  </si>
  <si>
    <t>Colonias: Miramar, Royal Country y Puerta Plata</t>
  </si>
  <si>
    <t>Raul</t>
  </si>
  <si>
    <t>Jara</t>
  </si>
  <si>
    <t>Construcciones Anayari, S. A. de C. V. PCZ-131/2016</t>
  </si>
  <si>
    <t>CAN030528ME0</t>
  </si>
  <si>
    <t>44,265 M2</t>
  </si>
  <si>
    <t xml:space="preserve">José Rafael </t>
  </si>
  <si>
    <t>Aguayo</t>
  </si>
  <si>
    <t xml:space="preserve"> Cortés</t>
  </si>
  <si>
    <t>DOPI-MUN-RP-IM-AD-033-16</t>
  </si>
  <si>
    <t>Construcción de muro y rehabilitación de banquetas en Panteón Municipal ubicado en la localidad de Santa Ana Tepetitlán, municipio de Zapopan, Jalisco.</t>
  </si>
  <si>
    <t>Santa Ana Tepetitlán</t>
  </si>
  <si>
    <t>Contreras</t>
  </si>
  <si>
    <t>Rencoist Construcciones, S. A. de C. V. PCZ-080/2016</t>
  </si>
  <si>
    <t>RCO130920JX9</t>
  </si>
  <si>
    <t>248 M2</t>
  </si>
  <si>
    <t xml:space="preserve">Jorge Adriel </t>
  </si>
  <si>
    <t xml:space="preserve">Guzmán </t>
  </si>
  <si>
    <t>DOPI-MUN-RP-OC-AD-034-16</t>
  </si>
  <si>
    <t>Desazolve y rectificación del arroyo seco en el tramo de la colonia Periodistas; en la colonia El Mante y del arroyo El Garabato en la colonia El Briseño, municipio de Zapopan, Jalisco.</t>
  </si>
  <si>
    <t>Colonias: Periodistas, El Mante y El Briseño</t>
  </si>
  <si>
    <t>Grupo Edificador Mayab, S. A. de C. V. PCZ-032/2016</t>
  </si>
  <si>
    <t>37,800 M2</t>
  </si>
  <si>
    <t xml:space="preserve"> Peña </t>
  </si>
  <si>
    <t>DOPI-MUN-RP-OC-AD-035-16</t>
  </si>
  <si>
    <t>Desazolve, limpieza y rectificación de canal La Martinica - Paseo de las Aves en el tramo de la colonia Altagracia y la colonia La Martinica; desazolve y limpieza del Arroyo Hondo en la colonia Arroyo Hondo, Municipio de Zapopan, Jalisco.</t>
  </si>
  <si>
    <t>Colonias: Altagracia, La Martinica y Arroyo Hondo</t>
  </si>
  <si>
    <t>Jorge Guillermo</t>
  </si>
  <si>
    <t>Malacón</t>
  </si>
  <si>
    <t>Sainz</t>
  </si>
  <si>
    <t>Edficaciones Yazmin, S. A. de C. V.  PCZ-146/2016</t>
  </si>
  <si>
    <t>EYA020712BQ6</t>
  </si>
  <si>
    <t>44,056 M2</t>
  </si>
  <si>
    <t xml:space="preserve">Jacob </t>
  </si>
  <si>
    <t xml:space="preserve">Tejeda </t>
  </si>
  <si>
    <t>DOPI-MUN-RP-IM-AD-036-16</t>
  </si>
  <si>
    <t>Construcción de Bóveda de seguridad para alojamiento de valores en la recaudadora No. 6 ubicada en la Avenida Guadalupe esquina Periférico Poniente Manuel Gómez Morín, municipio de Zapopan, Jalisco.</t>
  </si>
  <si>
    <t>Edificio de Servicios Públicos Municipales</t>
  </si>
  <si>
    <t>Victor Martín</t>
  </si>
  <si>
    <t>López</t>
  </si>
  <si>
    <t>Santos</t>
  </si>
  <si>
    <t>Construcciones Citus, S. A. de C. V. PCZ-141/2016</t>
  </si>
  <si>
    <t>CCI020411HS5</t>
  </si>
  <si>
    <t>23 M2</t>
  </si>
  <si>
    <t xml:space="preserve">Aguayo </t>
  </si>
  <si>
    <t>Cortés</t>
  </si>
  <si>
    <t>DOPI-MUN-RP-IM-AD-037-16</t>
  </si>
  <si>
    <t>Rehabilitación en las oficinas y ampliación de comedor de empleados en el Dif Laureles, ubicado en Avenida Juan Pablo II, esquina con calle Lázaro Cárdenas, municipio de Zapopan, Jalisco.</t>
  </si>
  <si>
    <t>DIF Laureles</t>
  </si>
  <si>
    <t>Adriana Del Refugio</t>
  </si>
  <si>
    <t>Martín</t>
  </si>
  <si>
    <t>SDT Constructora S. A. de C. V. PCZ-147/2016</t>
  </si>
  <si>
    <t>SCO040813IIA</t>
  </si>
  <si>
    <t>125 M2</t>
  </si>
  <si>
    <t xml:space="preserve">Alhelí </t>
  </si>
  <si>
    <t xml:space="preserve">Rubio </t>
  </si>
  <si>
    <t>DOPI-MUN-RP-OC-AD-038-16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</si>
  <si>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</si>
  <si>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Colonias: La Florida y Primavera</t>
  </si>
  <si>
    <t>Omar</t>
  </si>
  <si>
    <t>Mora</t>
  </si>
  <si>
    <t>Montes de Oca</t>
  </si>
  <si>
    <t>Dommont Construcciones, S. A. de C. V. PCZ-133/2016</t>
  </si>
  <si>
    <t>DCO130215C16</t>
  </si>
  <si>
    <t>216 ML</t>
  </si>
  <si>
    <t>DOPI-MUN-RP-ELE-AD-039-16</t>
  </si>
  <si>
    <t>Red de alumbrado público y baja tensión en la calle Las Palmas y calle San Gonzálo en la colonia La Limera, municipio de Zapopan Jalisco.</t>
  </si>
  <si>
    <t>Colonia La Limera</t>
  </si>
  <si>
    <t>Juan Pablo</t>
  </si>
  <si>
    <t>Vera</t>
  </si>
  <si>
    <t>Tavares</t>
  </si>
  <si>
    <t>Lizette Construcciones, S. A. de C. V. PCZ-045/2016</t>
  </si>
  <si>
    <t>LCO080228DN2</t>
  </si>
  <si>
    <t>735 ML</t>
  </si>
  <si>
    <t xml:space="preserve">Fernando  </t>
  </si>
  <si>
    <t xml:space="preserve">Adame </t>
  </si>
  <si>
    <t>Tornel</t>
  </si>
  <si>
    <t>DOPI-MUN-RP-ELE-AD-040-16</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</si>
  <si>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</si>
  <si>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Colonias: Rio Blanco y Lomas del Refugio</t>
  </si>
  <si>
    <t>Armando</t>
  </si>
  <si>
    <t>Arroyo</t>
  </si>
  <si>
    <t>Construcciones y Extructuras ITZ, S. A. de C. V. PCZ-142/2016</t>
  </si>
  <si>
    <t>CEI000807E95</t>
  </si>
  <si>
    <t>1543 ML</t>
  </si>
  <si>
    <t>DOPI-MUN-RP-AP-AD-041-16</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</si>
  <si>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</si>
  <si>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Colonia Lomas del Refugio</t>
  </si>
  <si>
    <t>Jesús Alfredo</t>
  </si>
  <si>
    <t>Castellanos</t>
  </si>
  <si>
    <t>Topus Ingeniería, S. A. de C. V. PCZ-144/2016</t>
  </si>
  <si>
    <t>TIN130227AS1</t>
  </si>
  <si>
    <t xml:space="preserve">Héctor </t>
  </si>
  <si>
    <t xml:space="preserve">Flores </t>
  </si>
  <si>
    <t>Periodo de actualización de la información: ABRIL 2016</t>
  </si>
  <si>
    <t>Fecha de actualización: 05/05/2016</t>
  </si>
  <si>
    <t>Fecha de validación: 05/05/2016</t>
  </si>
  <si>
    <t>Área(s) o unidad(es) administrativa(s) responsable(s) de la información: Jefatura de Informes y Control Presupuestal</t>
  </si>
  <si>
    <t>Resoluciones de Obras públicas enero-abril 2016 del Municipio de Zapopan</t>
  </si>
  <si>
    <t>Monto contratado Costo Incial de la obra</t>
  </si>
  <si>
    <t>Ramo 33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</si>
</sst>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1"/>
      <color theme="1"/>
      <name val="Calibri"/>
      <family val="2"/>
      <scheme val="minor"/>
    </font>
    <font>
      <sz val="11"/>
      <color theme="1"/>
      <name val="Calibri"/>
      <family val="2"/>
      <scheme val="minor"/>
    </font>
    <font>
      <sz val="9"/>
      <color theme="1"/>
      <name val="Arial"/>
      <family val="2"/>
    </font>
    <font>
      <b/>
      <sz val="9"/>
      <color rgb="FF000000"/>
      <name val="Century Gothic"/>
      <family val="2"/>
    </font>
    <font>
      <sz val="8"/>
      <color theme="1"/>
      <name val="Century Gothic"/>
      <family val="2"/>
    </font>
    <font>
      <sz val="10"/>
      <name val="Arial"/>
      <family val="2"/>
    </font>
    <font>
      <sz val="8"/>
      <color rgb="FF000000"/>
      <name val="Century Gothic"/>
      <family val="2"/>
    </font>
    <font>
      <b/>
      <sz val="14"/>
      <color theme="1"/>
      <name val="Century Gothic"/>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s>
  <cellStyleXfs count="5">
    <xf numFmtId="0" fontId="0" fillId="0" borderId="0"/>
    <xf numFmtId="0" fontId="2" fillId="0" borderId="0"/>
    <xf numFmtId="0" fontId="5" fillId="0" borderId="0"/>
    <xf numFmtId="0" fontId="5" fillId="0" borderId="0"/>
    <xf numFmtId="0" fontId="1" fillId="0" borderId="0"/>
  </cellStyleXfs>
  <cellXfs count="29">
    <xf numFmtId="0" fontId="0" fillId="0" borderId="0" xfId="0"/>
    <xf numFmtId="0" fontId="3" fillId="3" borderId="9" xfId="0" applyFont="1" applyFill="1" applyBorder="1" applyAlignment="1">
      <alignment horizontal="center" vertical="center" wrapText="1"/>
    </xf>
    <xf numFmtId="0" fontId="0" fillId="0" borderId="10" xfId="0" applyBorder="1"/>
    <xf numFmtId="0" fontId="0" fillId="0" borderId="0" xfId="0" applyBorder="1"/>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xf numFmtId="0" fontId="4" fillId="0" borderId="0" xfId="0" applyFont="1" applyBorder="1"/>
    <xf numFmtId="0" fontId="6" fillId="0" borderId="9" xfId="0" applyFont="1" applyBorder="1" applyAlignment="1">
      <alignment horizontal="center" vertical="center" wrapText="1"/>
    </xf>
    <xf numFmtId="0" fontId="4" fillId="0" borderId="9" xfId="0" applyFont="1" applyBorder="1" applyAlignment="1">
      <alignment horizontal="center" vertical="center" wrapText="1"/>
    </xf>
    <xf numFmtId="14" fontId="4" fillId="0" borderId="9" xfId="0" applyNumberFormat="1" applyFont="1" applyBorder="1" applyAlignment="1">
      <alignment horizontal="center" vertical="center" wrapText="1"/>
    </xf>
    <xf numFmtId="164" fontId="4" fillId="0" borderId="9"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cellXfs>
  <cellStyles count="5">
    <cellStyle name="Normal" xfId="0" builtinId="0"/>
    <cellStyle name="Normal 2" xfId="2"/>
    <cellStyle name="Normal 3" xfId="3"/>
    <cellStyle name="Normal 4" xfId="1"/>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2708274</xdr:colOff>
      <xdr:row>0</xdr:row>
      <xdr:rowOff>19050</xdr:rowOff>
    </xdr:from>
    <xdr:to>
      <xdr:col>6</xdr:col>
      <xdr:colOff>85724</xdr:colOff>
      <xdr:row>2</xdr:row>
      <xdr:rowOff>180975</xdr:rowOff>
    </xdr:to>
    <xdr:pic>
      <xdr:nvPicPr>
        <xdr:cNvPr id="2" name="1 Imagen"/>
        <xdr:cNvPicPr/>
      </xdr:nvPicPr>
      <xdr:blipFill>
        <a:blip xmlns:r="http://schemas.openxmlformats.org/officeDocument/2006/relationships" r:embed="rId1"/>
        <a:srcRect/>
        <a:stretch>
          <a:fillRect/>
        </a:stretch>
      </xdr:blipFill>
      <xdr:spPr bwMode="auto">
        <a:xfrm>
          <a:off x="7480299" y="19050"/>
          <a:ext cx="977900" cy="1123950"/>
        </a:xfrm>
        <a:prstGeom prst="rect">
          <a:avLst/>
        </a:prstGeom>
        <a:noFill/>
        <a:ln w="9525">
          <a:noFill/>
          <a:miter lim="800000"/>
          <a:headEnd/>
          <a:tailEnd/>
        </a:ln>
      </xdr:spPr>
    </xdr:pic>
    <xdr:clientData/>
  </xdr:twoCellAnchor>
  <xdr:twoCellAnchor editAs="oneCell">
    <xdr:from>
      <xdr:col>19</xdr:col>
      <xdr:colOff>695326</xdr:colOff>
      <xdr:row>0</xdr:row>
      <xdr:rowOff>0</xdr:rowOff>
    </xdr:from>
    <xdr:to>
      <xdr:col>19</xdr:col>
      <xdr:colOff>1647826</xdr:colOff>
      <xdr:row>2</xdr:row>
      <xdr:rowOff>171450</xdr:rowOff>
    </xdr:to>
    <xdr:pic>
      <xdr:nvPicPr>
        <xdr:cNvPr id="3" name="2 Imagen"/>
        <xdr:cNvPicPr/>
      </xdr:nvPicPr>
      <xdr:blipFill>
        <a:blip xmlns:r="http://schemas.openxmlformats.org/officeDocument/2006/relationships" r:embed="rId1"/>
        <a:srcRect/>
        <a:stretch>
          <a:fillRect/>
        </a:stretch>
      </xdr:blipFill>
      <xdr:spPr bwMode="auto">
        <a:xfrm>
          <a:off x="21240751" y="0"/>
          <a:ext cx="952500" cy="1133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7"/>
  <sheetViews>
    <sheetView tabSelected="1" workbookViewId="0">
      <selection activeCell="A4" sqref="A4:A5"/>
    </sheetView>
  </sheetViews>
  <sheetFormatPr baseColWidth="10" defaultRowHeight="15" x14ac:dyDescent="0.25"/>
  <cols>
    <col min="1" max="1" width="12.7109375" style="2" customWidth="1"/>
    <col min="2" max="2" width="17.7109375" style="3" bestFit="1" customWidth="1"/>
    <col min="3" max="3" width="28.42578125" style="3" bestFit="1" customWidth="1"/>
    <col min="4" max="4" width="12.7109375" style="3" customWidth="1"/>
    <col min="5" max="5" width="41.28515625" style="3" customWidth="1"/>
    <col min="6" max="7" width="12.7109375" style="3" customWidth="1"/>
    <col min="8" max="8" width="15.140625" style="3" customWidth="1"/>
    <col min="9" max="9" width="18" style="3" customWidth="1"/>
    <col min="10" max="11" width="12.7109375" style="3" customWidth="1"/>
    <col min="12" max="12" width="20.7109375" style="3" customWidth="1"/>
    <col min="13" max="13" width="14.28515625" style="3" customWidth="1"/>
    <col min="14" max="19" width="12.7109375" style="3" customWidth="1"/>
    <col min="20" max="20" width="26.28515625" style="3" customWidth="1"/>
    <col min="21" max="21" width="18.7109375" style="3" customWidth="1"/>
    <col min="22" max="28" width="12.7109375" style="3" customWidth="1"/>
  </cols>
  <sheetData>
    <row r="1" spans="1:28" ht="36.75" customHeight="1" x14ac:dyDescent="0.25">
      <c r="A1" s="20" t="s">
        <v>0</v>
      </c>
      <c r="B1" s="21"/>
      <c r="C1" s="21"/>
      <c r="D1" s="21"/>
      <c r="E1" s="21"/>
      <c r="F1" s="21"/>
      <c r="G1" s="21"/>
      <c r="H1" s="21"/>
      <c r="I1" s="21"/>
      <c r="J1" s="21"/>
      <c r="K1" s="21"/>
      <c r="L1" s="21"/>
      <c r="M1" s="21"/>
      <c r="N1" s="21"/>
      <c r="O1" s="21"/>
      <c r="P1" s="21"/>
      <c r="Q1" s="21"/>
      <c r="R1" s="21"/>
      <c r="S1" s="21"/>
      <c r="T1" s="21"/>
      <c r="U1" s="21"/>
      <c r="V1" s="21"/>
      <c r="W1" s="21"/>
      <c r="X1" s="21"/>
      <c r="Y1" s="21"/>
      <c r="Z1" s="21"/>
      <c r="AA1" s="21"/>
      <c r="AB1" s="22"/>
    </row>
    <row r="2" spans="1:28" ht="39" customHeight="1" x14ac:dyDescent="0.25">
      <c r="A2" s="23" t="s">
        <v>1</v>
      </c>
      <c r="B2" s="24"/>
      <c r="C2" s="24"/>
      <c r="D2" s="24"/>
      <c r="E2" s="24"/>
      <c r="F2" s="24"/>
      <c r="G2" s="24"/>
      <c r="H2" s="24"/>
      <c r="I2" s="24"/>
      <c r="J2" s="24"/>
      <c r="K2" s="24"/>
      <c r="L2" s="24"/>
      <c r="M2" s="24"/>
      <c r="N2" s="24"/>
      <c r="O2" s="24"/>
      <c r="P2" s="24"/>
      <c r="Q2" s="24"/>
      <c r="R2" s="24"/>
      <c r="S2" s="24"/>
      <c r="T2" s="24"/>
      <c r="U2" s="24"/>
      <c r="V2" s="24"/>
      <c r="W2" s="24"/>
      <c r="X2" s="24"/>
      <c r="Y2" s="24"/>
      <c r="Z2" s="24"/>
      <c r="AA2" s="24"/>
      <c r="AB2" s="25"/>
    </row>
    <row r="3" spans="1:28" ht="36" customHeight="1" x14ac:dyDescent="0.25">
      <c r="A3" s="26" t="s">
        <v>394</v>
      </c>
      <c r="B3" s="27"/>
      <c r="C3" s="27"/>
      <c r="D3" s="27"/>
      <c r="E3" s="27"/>
      <c r="F3" s="27"/>
      <c r="G3" s="27"/>
      <c r="H3" s="27"/>
      <c r="I3" s="27"/>
      <c r="J3" s="27"/>
      <c r="K3" s="27"/>
      <c r="L3" s="27"/>
      <c r="M3" s="27"/>
      <c r="N3" s="27"/>
      <c r="O3" s="27"/>
      <c r="P3" s="27"/>
      <c r="Q3" s="27"/>
      <c r="R3" s="27"/>
      <c r="S3" s="27"/>
      <c r="T3" s="27"/>
      <c r="U3" s="27"/>
      <c r="V3" s="27"/>
      <c r="W3" s="27"/>
      <c r="X3" s="27"/>
      <c r="Y3" s="27"/>
      <c r="Z3" s="27"/>
      <c r="AA3" s="27"/>
      <c r="AB3" s="28"/>
    </row>
    <row r="4" spans="1:28" ht="50.25" customHeight="1" x14ac:dyDescent="0.25">
      <c r="A4" s="19" t="s">
        <v>2</v>
      </c>
      <c r="B4" s="19" t="s">
        <v>3</v>
      </c>
      <c r="C4" s="19" t="s">
        <v>4</v>
      </c>
      <c r="D4" s="19" t="s">
        <v>5</v>
      </c>
      <c r="E4" s="19" t="s">
        <v>6</v>
      </c>
      <c r="F4" s="19" t="s">
        <v>7</v>
      </c>
      <c r="G4" s="19" t="s">
        <v>8</v>
      </c>
      <c r="H4" s="19" t="s">
        <v>9</v>
      </c>
      <c r="I4" s="19" t="s">
        <v>10</v>
      </c>
      <c r="J4" s="19"/>
      <c r="K4" s="19"/>
      <c r="L4" s="19"/>
      <c r="M4" s="19"/>
      <c r="N4" s="19" t="s">
        <v>395</v>
      </c>
      <c r="O4" s="19" t="s">
        <v>11</v>
      </c>
      <c r="P4" s="19" t="s">
        <v>12</v>
      </c>
      <c r="Q4" s="19" t="s">
        <v>13</v>
      </c>
      <c r="R4" s="19" t="s">
        <v>14</v>
      </c>
      <c r="S4" s="19" t="s">
        <v>15</v>
      </c>
      <c r="T4" s="19" t="s">
        <v>16</v>
      </c>
      <c r="U4" s="19" t="s">
        <v>17</v>
      </c>
      <c r="V4" s="19" t="s">
        <v>18</v>
      </c>
      <c r="W4" s="19"/>
      <c r="X4" s="19" t="s">
        <v>19</v>
      </c>
      <c r="Y4" s="19"/>
      <c r="Z4" s="19"/>
      <c r="AA4" s="19" t="s">
        <v>20</v>
      </c>
      <c r="AB4" s="19" t="s">
        <v>21</v>
      </c>
    </row>
    <row r="5" spans="1:28" ht="67.5" x14ac:dyDescent="0.25">
      <c r="A5" s="19"/>
      <c r="B5" s="19"/>
      <c r="C5" s="19"/>
      <c r="D5" s="19"/>
      <c r="E5" s="19"/>
      <c r="F5" s="19"/>
      <c r="G5" s="19"/>
      <c r="H5" s="19"/>
      <c r="I5" s="1" t="s">
        <v>22</v>
      </c>
      <c r="J5" s="1" t="s">
        <v>23</v>
      </c>
      <c r="K5" s="1" t="s">
        <v>24</v>
      </c>
      <c r="L5" s="1" t="s">
        <v>25</v>
      </c>
      <c r="M5" s="1" t="s">
        <v>26</v>
      </c>
      <c r="N5" s="19"/>
      <c r="O5" s="19"/>
      <c r="P5" s="19"/>
      <c r="Q5" s="19"/>
      <c r="R5" s="19"/>
      <c r="S5" s="19"/>
      <c r="T5" s="19"/>
      <c r="U5" s="19"/>
      <c r="V5" s="1" t="s">
        <v>27</v>
      </c>
      <c r="W5" s="1" t="s">
        <v>28</v>
      </c>
      <c r="X5" s="1" t="s">
        <v>22</v>
      </c>
      <c r="Y5" s="1" t="s">
        <v>23</v>
      </c>
      <c r="Z5" s="1" t="s">
        <v>24</v>
      </c>
      <c r="AA5" s="19"/>
      <c r="AB5" s="19"/>
    </row>
    <row r="6" spans="1:28" ht="57.6" customHeight="1" x14ac:dyDescent="0.25">
      <c r="A6" s="12">
        <v>2015</v>
      </c>
      <c r="B6" s="13" t="s">
        <v>29</v>
      </c>
      <c r="C6" s="13" t="s">
        <v>30</v>
      </c>
      <c r="D6" s="14">
        <v>42366</v>
      </c>
      <c r="E6" s="13" t="s">
        <v>31</v>
      </c>
      <c r="F6" s="18" t="s">
        <v>396</v>
      </c>
      <c r="G6" s="15">
        <v>4343074.72</v>
      </c>
      <c r="H6" s="13" t="s">
        <v>32</v>
      </c>
      <c r="I6" s="13" t="s">
        <v>33</v>
      </c>
      <c r="J6" s="13" t="s">
        <v>34</v>
      </c>
      <c r="K6" s="13" t="s">
        <v>35</v>
      </c>
      <c r="L6" s="13" t="s">
        <v>36</v>
      </c>
      <c r="M6" s="13" t="s">
        <v>37</v>
      </c>
      <c r="N6" s="15">
        <v>4343074.72</v>
      </c>
      <c r="O6" s="13" t="s">
        <v>38</v>
      </c>
      <c r="P6" s="13" t="s">
        <v>39</v>
      </c>
      <c r="Q6" s="15">
        <f>N6/180</f>
        <v>24128.192888888887</v>
      </c>
      <c r="R6" s="13" t="s">
        <v>40</v>
      </c>
      <c r="S6" s="13">
        <v>3990</v>
      </c>
      <c r="T6" s="13" t="s">
        <v>41</v>
      </c>
      <c r="U6" s="13" t="s">
        <v>42</v>
      </c>
      <c r="V6" s="14">
        <v>42367</v>
      </c>
      <c r="W6" s="14">
        <v>42415</v>
      </c>
      <c r="X6" s="13" t="s">
        <v>43</v>
      </c>
      <c r="Y6" s="13" t="s">
        <v>44</v>
      </c>
      <c r="Z6" s="13" t="s">
        <v>45</v>
      </c>
      <c r="AA6" s="13" t="s">
        <v>38</v>
      </c>
      <c r="AB6" s="13" t="s">
        <v>38</v>
      </c>
    </row>
    <row r="7" spans="1:28" ht="84" customHeight="1" x14ac:dyDescent="0.25">
      <c r="A7" s="13">
        <v>2015</v>
      </c>
      <c r="B7" s="13" t="s">
        <v>29</v>
      </c>
      <c r="C7" s="13" t="s">
        <v>46</v>
      </c>
      <c r="D7" s="14">
        <v>42366</v>
      </c>
      <c r="E7" s="13" t="s">
        <v>47</v>
      </c>
      <c r="F7" s="18" t="s">
        <v>396</v>
      </c>
      <c r="G7" s="15">
        <v>3769025.04</v>
      </c>
      <c r="H7" s="13" t="s">
        <v>48</v>
      </c>
      <c r="I7" s="13" t="s">
        <v>33</v>
      </c>
      <c r="J7" s="13" t="s">
        <v>34</v>
      </c>
      <c r="K7" s="13" t="s">
        <v>35</v>
      </c>
      <c r="L7" s="13" t="s">
        <v>36</v>
      </c>
      <c r="M7" s="13" t="s">
        <v>37</v>
      </c>
      <c r="N7" s="15">
        <v>3769025.04</v>
      </c>
      <c r="O7" s="13" t="s">
        <v>38</v>
      </c>
      <c r="P7" s="13" t="s">
        <v>49</v>
      </c>
      <c r="Q7" s="15">
        <f>N7</f>
        <v>3769025.04</v>
      </c>
      <c r="R7" s="13" t="s">
        <v>40</v>
      </c>
      <c r="S7" s="13">
        <v>700</v>
      </c>
      <c r="T7" s="13" t="s">
        <v>41</v>
      </c>
      <c r="U7" s="13" t="s">
        <v>42</v>
      </c>
      <c r="V7" s="14">
        <v>42367</v>
      </c>
      <c r="W7" s="14">
        <v>42415</v>
      </c>
      <c r="X7" s="13" t="s">
        <v>43</v>
      </c>
      <c r="Y7" s="13" t="s">
        <v>44</v>
      </c>
      <c r="Z7" s="13" t="s">
        <v>45</v>
      </c>
      <c r="AA7" s="13" t="s">
        <v>38</v>
      </c>
      <c r="AB7" s="13" t="s">
        <v>38</v>
      </c>
    </row>
    <row r="8" spans="1:28" ht="72.599999999999994" customHeight="1" x14ac:dyDescent="0.25">
      <c r="A8" s="12">
        <v>2015</v>
      </c>
      <c r="B8" s="13" t="s">
        <v>29</v>
      </c>
      <c r="C8" s="13" t="s">
        <v>50</v>
      </c>
      <c r="D8" s="14">
        <v>42366</v>
      </c>
      <c r="E8" s="13" t="s">
        <v>51</v>
      </c>
      <c r="F8" s="18" t="s">
        <v>396</v>
      </c>
      <c r="G8" s="15">
        <v>1945590.49</v>
      </c>
      <c r="H8" s="13" t="s">
        <v>52</v>
      </c>
      <c r="I8" s="13" t="s">
        <v>53</v>
      </c>
      <c r="J8" s="13" t="s">
        <v>54</v>
      </c>
      <c r="K8" s="13" t="s">
        <v>55</v>
      </c>
      <c r="L8" s="13" t="s">
        <v>56</v>
      </c>
      <c r="M8" s="13" t="s">
        <v>57</v>
      </c>
      <c r="N8" s="15">
        <v>1945590.49</v>
      </c>
      <c r="O8" s="13" t="s">
        <v>38</v>
      </c>
      <c r="P8" s="13" t="s">
        <v>58</v>
      </c>
      <c r="Q8" s="15">
        <f>N8/1410</f>
        <v>1379.8514113475178</v>
      </c>
      <c r="R8" s="13" t="s">
        <v>40</v>
      </c>
      <c r="S8" s="13">
        <v>1262</v>
      </c>
      <c r="T8" s="13" t="s">
        <v>41</v>
      </c>
      <c r="U8" s="13" t="s">
        <v>59</v>
      </c>
      <c r="V8" s="14">
        <v>42367</v>
      </c>
      <c r="W8" s="14">
        <v>42400</v>
      </c>
      <c r="X8" s="13" t="s">
        <v>60</v>
      </c>
      <c r="Y8" s="13" t="s">
        <v>61</v>
      </c>
      <c r="Z8" s="13" t="s">
        <v>62</v>
      </c>
      <c r="AA8" s="13" t="s">
        <v>38</v>
      </c>
      <c r="AB8" s="13" t="s">
        <v>38</v>
      </c>
    </row>
    <row r="9" spans="1:28" ht="60" customHeight="1" x14ac:dyDescent="0.25">
      <c r="A9" s="13">
        <v>2015</v>
      </c>
      <c r="B9" s="13" t="s">
        <v>63</v>
      </c>
      <c r="C9" s="13" t="s">
        <v>64</v>
      </c>
      <c r="D9" s="14">
        <v>42356</v>
      </c>
      <c r="E9" s="13" t="s">
        <v>65</v>
      </c>
      <c r="F9" s="18" t="s">
        <v>66</v>
      </c>
      <c r="G9" s="15">
        <v>732176.24</v>
      </c>
      <c r="H9" s="13" t="s">
        <v>67</v>
      </c>
      <c r="I9" s="13" t="s">
        <v>68</v>
      </c>
      <c r="J9" s="13" t="s">
        <v>69</v>
      </c>
      <c r="K9" s="13" t="s">
        <v>70</v>
      </c>
      <c r="L9" s="13" t="s">
        <v>71</v>
      </c>
      <c r="M9" s="13" t="s">
        <v>72</v>
      </c>
      <c r="N9" s="15">
        <v>732176.24</v>
      </c>
      <c r="O9" s="13" t="s">
        <v>38</v>
      </c>
      <c r="P9" s="13" t="s">
        <v>73</v>
      </c>
      <c r="Q9" s="15">
        <f>N9/31</f>
        <v>23618.588387096774</v>
      </c>
      <c r="R9" s="13" t="s">
        <v>40</v>
      </c>
      <c r="S9" s="13">
        <v>437</v>
      </c>
      <c r="T9" s="13" t="s">
        <v>41</v>
      </c>
      <c r="U9" s="13" t="s">
        <v>59</v>
      </c>
      <c r="V9" s="14">
        <v>42360</v>
      </c>
      <c r="W9" s="14">
        <v>42400</v>
      </c>
      <c r="X9" s="13" t="s">
        <v>74</v>
      </c>
      <c r="Y9" s="13" t="s">
        <v>75</v>
      </c>
      <c r="Z9" s="13" t="s">
        <v>76</v>
      </c>
      <c r="AA9" s="13" t="s">
        <v>38</v>
      </c>
      <c r="AB9" s="13" t="s">
        <v>38</v>
      </c>
    </row>
    <row r="10" spans="1:28" ht="43.9" customHeight="1" x14ac:dyDescent="0.25">
      <c r="A10" s="12">
        <v>2015</v>
      </c>
      <c r="B10" s="13" t="s">
        <v>63</v>
      </c>
      <c r="C10" s="13" t="s">
        <v>77</v>
      </c>
      <c r="D10" s="14">
        <v>42356</v>
      </c>
      <c r="E10" s="13" t="s">
        <v>78</v>
      </c>
      <c r="F10" s="18" t="s">
        <v>66</v>
      </c>
      <c r="G10" s="15">
        <v>1479664.22</v>
      </c>
      <c r="H10" s="13" t="s">
        <v>79</v>
      </c>
      <c r="I10" s="13" t="s">
        <v>80</v>
      </c>
      <c r="J10" s="13" t="s">
        <v>81</v>
      </c>
      <c r="K10" s="13" t="s">
        <v>82</v>
      </c>
      <c r="L10" s="13" t="s">
        <v>83</v>
      </c>
      <c r="M10" s="13" t="s">
        <v>84</v>
      </c>
      <c r="N10" s="15">
        <v>1479664.22</v>
      </c>
      <c r="O10" s="13" t="s">
        <v>38</v>
      </c>
      <c r="P10" s="13" t="s">
        <v>85</v>
      </c>
      <c r="Q10" s="15">
        <f>N10/1815</f>
        <v>815.24199449035814</v>
      </c>
      <c r="R10" s="13" t="s">
        <v>40</v>
      </c>
      <c r="S10" s="13">
        <v>750</v>
      </c>
      <c r="T10" s="13" t="s">
        <v>41</v>
      </c>
      <c r="U10" s="13" t="s">
        <v>59</v>
      </c>
      <c r="V10" s="14">
        <v>42360</v>
      </c>
      <c r="W10" s="14">
        <v>42400</v>
      </c>
      <c r="X10" s="13" t="s">
        <v>86</v>
      </c>
      <c r="Y10" s="13" t="s">
        <v>87</v>
      </c>
      <c r="Z10" s="13" t="s">
        <v>88</v>
      </c>
      <c r="AA10" s="13" t="s">
        <v>38</v>
      </c>
      <c r="AB10" s="13" t="s">
        <v>38</v>
      </c>
    </row>
    <row r="11" spans="1:28" ht="59.45" customHeight="1" x14ac:dyDescent="0.25">
      <c r="A11" s="13">
        <v>2015</v>
      </c>
      <c r="B11" s="13" t="s">
        <v>63</v>
      </c>
      <c r="C11" s="13" t="s">
        <v>89</v>
      </c>
      <c r="D11" s="14">
        <v>42388</v>
      </c>
      <c r="E11" s="13" t="s">
        <v>90</v>
      </c>
      <c r="F11" s="18" t="s">
        <v>66</v>
      </c>
      <c r="G11" s="15">
        <v>148758.56</v>
      </c>
      <c r="H11" s="13" t="s">
        <v>91</v>
      </c>
      <c r="I11" s="13" t="s">
        <v>92</v>
      </c>
      <c r="J11" s="13" t="s">
        <v>93</v>
      </c>
      <c r="K11" s="13" t="s">
        <v>94</v>
      </c>
      <c r="L11" s="13" t="s">
        <v>95</v>
      </c>
      <c r="M11" s="13" t="s">
        <v>96</v>
      </c>
      <c r="N11" s="15">
        <v>148758.56</v>
      </c>
      <c r="O11" s="13" t="s">
        <v>38</v>
      </c>
      <c r="P11" s="13" t="s">
        <v>97</v>
      </c>
      <c r="Q11" s="15">
        <f>N11/53</f>
        <v>2806.7652830188681</v>
      </c>
      <c r="R11" s="13" t="s">
        <v>40</v>
      </c>
      <c r="S11" s="13">
        <v>165</v>
      </c>
      <c r="T11" s="13" t="s">
        <v>41</v>
      </c>
      <c r="U11" s="13" t="s">
        <v>42</v>
      </c>
      <c r="V11" s="14">
        <v>42389</v>
      </c>
      <c r="W11" s="14">
        <v>42439</v>
      </c>
      <c r="X11" s="13" t="s">
        <v>98</v>
      </c>
      <c r="Y11" s="13" t="s">
        <v>99</v>
      </c>
      <c r="Z11" s="13" t="s">
        <v>100</v>
      </c>
      <c r="AA11" s="13" t="s">
        <v>38</v>
      </c>
      <c r="AB11" s="13" t="s">
        <v>38</v>
      </c>
    </row>
    <row r="12" spans="1:28" ht="93" customHeight="1" x14ac:dyDescent="0.25">
      <c r="A12" s="12">
        <v>2015</v>
      </c>
      <c r="B12" s="13" t="s">
        <v>63</v>
      </c>
      <c r="C12" s="13" t="s">
        <v>101</v>
      </c>
      <c r="D12" s="14">
        <v>42364</v>
      </c>
      <c r="E12" s="13" t="s">
        <v>102</v>
      </c>
      <c r="F12" s="18" t="s">
        <v>66</v>
      </c>
      <c r="G12" s="15">
        <v>1462545.61</v>
      </c>
      <c r="H12" s="13" t="s">
        <v>103</v>
      </c>
      <c r="I12" s="13" t="s">
        <v>104</v>
      </c>
      <c r="J12" s="13" t="s">
        <v>105</v>
      </c>
      <c r="K12" s="13" t="s">
        <v>106</v>
      </c>
      <c r="L12" s="13" t="s">
        <v>107</v>
      </c>
      <c r="M12" s="13" t="s">
        <v>108</v>
      </c>
      <c r="N12" s="15">
        <f>G12</f>
        <v>1462545.61</v>
      </c>
      <c r="O12" s="13" t="s">
        <v>38</v>
      </c>
      <c r="P12" s="13" t="s">
        <v>109</v>
      </c>
      <c r="Q12" s="15">
        <f>N12/315</f>
        <v>4643.001936507937</v>
      </c>
      <c r="R12" s="13" t="s">
        <v>40</v>
      </c>
      <c r="S12" s="13">
        <v>4345</v>
      </c>
      <c r="T12" s="13" t="s">
        <v>41</v>
      </c>
      <c r="U12" s="13" t="s">
        <v>42</v>
      </c>
      <c r="V12" s="14">
        <v>42366</v>
      </c>
      <c r="W12" s="14">
        <v>42434</v>
      </c>
      <c r="X12" s="13" t="s">
        <v>110</v>
      </c>
      <c r="Y12" s="13" t="s">
        <v>111</v>
      </c>
      <c r="Z12" s="13" t="s">
        <v>112</v>
      </c>
      <c r="AA12" s="13" t="s">
        <v>38</v>
      </c>
      <c r="AB12" s="13" t="s">
        <v>38</v>
      </c>
    </row>
    <row r="13" spans="1:28" ht="85.15" customHeight="1" x14ac:dyDescent="0.25">
      <c r="A13" s="13">
        <v>2015</v>
      </c>
      <c r="B13" s="13" t="s">
        <v>63</v>
      </c>
      <c r="C13" s="13" t="s">
        <v>113</v>
      </c>
      <c r="D13" s="14">
        <v>42364</v>
      </c>
      <c r="E13" s="13" t="s">
        <v>114</v>
      </c>
      <c r="F13" s="18" t="s">
        <v>66</v>
      </c>
      <c r="G13" s="15">
        <v>1313000.04</v>
      </c>
      <c r="H13" s="13" t="s">
        <v>103</v>
      </c>
      <c r="I13" s="13" t="s">
        <v>115</v>
      </c>
      <c r="J13" s="13" t="s">
        <v>116</v>
      </c>
      <c r="K13" s="13" t="s">
        <v>117</v>
      </c>
      <c r="L13" s="13" t="s">
        <v>118</v>
      </c>
      <c r="M13" s="13" t="s">
        <v>119</v>
      </c>
      <c r="N13" s="15">
        <f t="shared" ref="N13:N31" si="0">G13</f>
        <v>1313000.04</v>
      </c>
      <c r="O13" s="13" t="s">
        <v>38</v>
      </c>
      <c r="P13" s="13" t="s">
        <v>120</v>
      </c>
      <c r="Q13" s="15">
        <f>N13/360</f>
        <v>3647.2223333333336</v>
      </c>
      <c r="R13" s="13" t="s">
        <v>40</v>
      </c>
      <c r="S13" s="13">
        <v>4345</v>
      </c>
      <c r="T13" s="13" t="s">
        <v>41</v>
      </c>
      <c r="U13" s="13" t="s">
        <v>42</v>
      </c>
      <c r="V13" s="14">
        <v>42366</v>
      </c>
      <c r="W13" s="14">
        <v>42434</v>
      </c>
      <c r="X13" s="13" t="s">
        <v>110</v>
      </c>
      <c r="Y13" s="13" t="s">
        <v>111</v>
      </c>
      <c r="Z13" s="13" t="s">
        <v>112</v>
      </c>
      <c r="AA13" s="13" t="s">
        <v>38</v>
      </c>
      <c r="AB13" s="13" t="s">
        <v>38</v>
      </c>
    </row>
    <row r="14" spans="1:28" ht="61.9" customHeight="1" x14ac:dyDescent="0.25">
      <c r="A14" s="12">
        <v>2015</v>
      </c>
      <c r="B14" s="13" t="s">
        <v>63</v>
      </c>
      <c r="C14" s="13" t="s">
        <v>121</v>
      </c>
      <c r="D14" s="14">
        <v>42364</v>
      </c>
      <c r="E14" s="13" t="s">
        <v>122</v>
      </c>
      <c r="F14" s="18" t="s">
        <v>66</v>
      </c>
      <c r="G14" s="15">
        <v>48554.79</v>
      </c>
      <c r="H14" s="13" t="s">
        <v>123</v>
      </c>
      <c r="I14" s="13" t="s">
        <v>124</v>
      </c>
      <c r="J14" s="13" t="s">
        <v>125</v>
      </c>
      <c r="K14" s="13" t="s">
        <v>126</v>
      </c>
      <c r="L14" s="13" t="s">
        <v>127</v>
      </c>
      <c r="M14" s="13" t="s">
        <v>128</v>
      </c>
      <c r="N14" s="15">
        <f t="shared" si="0"/>
        <v>48554.79</v>
      </c>
      <c r="O14" s="13" t="s">
        <v>38</v>
      </c>
      <c r="P14" s="13" t="s">
        <v>129</v>
      </c>
      <c r="Q14" s="15">
        <f>N14/120</f>
        <v>404.62324999999998</v>
      </c>
      <c r="R14" s="13" t="s">
        <v>40</v>
      </c>
      <c r="S14" s="13">
        <v>446</v>
      </c>
      <c r="T14" s="13" t="s">
        <v>41</v>
      </c>
      <c r="U14" s="13" t="s">
        <v>59</v>
      </c>
      <c r="V14" s="14">
        <v>42366</v>
      </c>
      <c r="W14" s="14">
        <v>42400</v>
      </c>
      <c r="X14" s="13" t="s">
        <v>130</v>
      </c>
      <c r="Y14" s="13" t="s">
        <v>131</v>
      </c>
      <c r="Z14" s="13" t="s">
        <v>132</v>
      </c>
      <c r="AA14" s="13" t="s">
        <v>38</v>
      </c>
      <c r="AB14" s="13" t="s">
        <v>38</v>
      </c>
    </row>
    <row r="15" spans="1:28" ht="59.45" customHeight="1" x14ac:dyDescent="0.25">
      <c r="A15" s="13">
        <v>2015</v>
      </c>
      <c r="B15" s="13" t="s">
        <v>63</v>
      </c>
      <c r="C15" s="13" t="s">
        <v>133</v>
      </c>
      <c r="D15" s="14">
        <v>42364</v>
      </c>
      <c r="E15" s="13" t="s">
        <v>134</v>
      </c>
      <c r="F15" s="18" t="s">
        <v>66</v>
      </c>
      <c r="G15" s="15">
        <v>883610.98</v>
      </c>
      <c r="H15" s="13" t="s">
        <v>135</v>
      </c>
      <c r="I15" s="13" t="s">
        <v>136</v>
      </c>
      <c r="J15" s="13" t="s">
        <v>137</v>
      </c>
      <c r="K15" s="13" t="s">
        <v>138</v>
      </c>
      <c r="L15" s="13" t="s">
        <v>139</v>
      </c>
      <c r="M15" s="13" t="s">
        <v>140</v>
      </c>
      <c r="N15" s="15">
        <f t="shared" si="0"/>
        <v>883610.98</v>
      </c>
      <c r="O15" s="13" t="s">
        <v>38</v>
      </c>
      <c r="P15" s="13" t="s">
        <v>141</v>
      </c>
      <c r="Q15" s="15">
        <f>N15/440</f>
        <v>2008.2067727272727</v>
      </c>
      <c r="R15" s="13" t="s">
        <v>40</v>
      </c>
      <c r="S15" s="13">
        <v>435</v>
      </c>
      <c r="T15" s="13" t="s">
        <v>41</v>
      </c>
      <c r="U15" s="13" t="s">
        <v>42</v>
      </c>
      <c r="V15" s="14">
        <v>42366</v>
      </c>
      <c r="W15" s="14">
        <v>42460</v>
      </c>
      <c r="X15" s="13" t="s">
        <v>142</v>
      </c>
      <c r="Y15" s="13" t="s">
        <v>143</v>
      </c>
      <c r="Z15" s="13" t="s">
        <v>144</v>
      </c>
      <c r="AA15" s="13" t="s">
        <v>38</v>
      </c>
      <c r="AB15" s="13" t="s">
        <v>38</v>
      </c>
    </row>
    <row r="16" spans="1:28" ht="59.45" customHeight="1" x14ac:dyDescent="0.25">
      <c r="A16" s="12">
        <v>2015</v>
      </c>
      <c r="B16" s="13" t="s">
        <v>63</v>
      </c>
      <c r="C16" s="13" t="s">
        <v>145</v>
      </c>
      <c r="D16" s="14">
        <v>42364</v>
      </c>
      <c r="E16" s="13" t="s">
        <v>146</v>
      </c>
      <c r="F16" s="18" t="s">
        <v>66</v>
      </c>
      <c r="G16" s="15">
        <v>83769.11</v>
      </c>
      <c r="H16" s="13" t="s">
        <v>147</v>
      </c>
      <c r="I16" s="13" t="s">
        <v>115</v>
      </c>
      <c r="J16" s="13" t="s">
        <v>148</v>
      </c>
      <c r="K16" s="13" t="s">
        <v>149</v>
      </c>
      <c r="L16" s="13" t="s">
        <v>150</v>
      </c>
      <c r="M16" s="13" t="s">
        <v>151</v>
      </c>
      <c r="N16" s="15">
        <f t="shared" si="0"/>
        <v>83769.11</v>
      </c>
      <c r="O16" s="13" t="s">
        <v>38</v>
      </c>
      <c r="P16" s="13" t="s">
        <v>152</v>
      </c>
      <c r="Q16" s="15">
        <f>N16/43</f>
        <v>1948.1188372093022</v>
      </c>
      <c r="R16" s="13" t="s">
        <v>40</v>
      </c>
      <c r="S16" s="13">
        <v>40</v>
      </c>
      <c r="T16" s="13" t="s">
        <v>41</v>
      </c>
      <c r="U16" s="13" t="s">
        <v>59</v>
      </c>
      <c r="V16" s="14">
        <v>42366</v>
      </c>
      <c r="W16" s="14">
        <v>42400</v>
      </c>
      <c r="X16" s="13" t="s">
        <v>115</v>
      </c>
      <c r="Y16" s="13" t="s">
        <v>153</v>
      </c>
      <c r="Z16" s="13" t="s">
        <v>154</v>
      </c>
      <c r="AA16" s="13" t="s">
        <v>38</v>
      </c>
      <c r="AB16" s="13" t="s">
        <v>38</v>
      </c>
    </row>
    <row r="17" spans="1:28" ht="72" customHeight="1" x14ac:dyDescent="0.25">
      <c r="A17" s="13">
        <v>2016</v>
      </c>
      <c r="B17" s="13" t="s">
        <v>63</v>
      </c>
      <c r="C17" s="13" t="s">
        <v>155</v>
      </c>
      <c r="D17" s="14">
        <v>42394</v>
      </c>
      <c r="E17" s="13" t="s">
        <v>156</v>
      </c>
      <c r="F17" s="18" t="s">
        <v>66</v>
      </c>
      <c r="G17" s="15">
        <v>999296.99880000006</v>
      </c>
      <c r="H17" s="13" t="s">
        <v>157</v>
      </c>
      <c r="I17" s="13" t="s">
        <v>158</v>
      </c>
      <c r="J17" s="13" t="s">
        <v>159</v>
      </c>
      <c r="K17" s="13" t="s">
        <v>160</v>
      </c>
      <c r="L17" s="13" t="s">
        <v>161</v>
      </c>
      <c r="M17" s="13" t="s">
        <v>162</v>
      </c>
      <c r="N17" s="15">
        <f t="shared" si="0"/>
        <v>999296.99880000006</v>
      </c>
      <c r="O17" s="13" t="s">
        <v>38</v>
      </c>
      <c r="P17" s="13" t="s">
        <v>163</v>
      </c>
      <c r="Q17" s="15">
        <f>N17/1960</f>
        <v>509.84540755102046</v>
      </c>
      <c r="R17" s="13" t="s">
        <v>40</v>
      </c>
      <c r="S17" s="16">
        <v>120000</v>
      </c>
      <c r="T17" s="13" t="s">
        <v>41</v>
      </c>
      <c r="U17" s="13" t="s">
        <v>59</v>
      </c>
      <c r="V17" s="14">
        <v>42396</v>
      </c>
      <c r="W17" s="14">
        <v>42429</v>
      </c>
      <c r="X17" s="13" t="s">
        <v>164</v>
      </c>
      <c r="Y17" s="13" t="s">
        <v>165</v>
      </c>
      <c r="Z17" s="13" t="s">
        <v>166</v>
      </c>
      <c r="AA17" s="13" t="s">
        <v>38</v>
      </c>
      <c r="AB17" s="13" t="s">
        <v>38</v>
      </c>
    </row>
    <row r="18" spans="1:28" ht="72.599999999999994" customHeight="1" x14ac:dyDescent="0.25">
      <c r="A18" s="13">
        <v>2016</v>
      </c>
      <c r="B18" s="13" t="s">
        <v>63</v>
      </c>
      <c r="C18" s="13" t="s">
        <v>167</v>
      </c>
      <c r="D18" s="17">
        <v>42387</v>
      </c>
      <c r="E18" s="13" t="s">
        <v>168</v>
      </c>
      <c r="F18" s="18" t="s">
        <v>66</v>
      </c>
      <c r="G18" s="15">
        <v>1615350.24</v>
      </c>
      <c r="H18" s="13" t="s">
        <v>169</v>
      </c>
      <c r="I18" s="13" t="s">
        <v>170</v>
      </c>
      <c r="J18" s="13" t="s">
        <v>106</v>
      </c>
      <c r="K18" s="13" t="s">
        <v>171</v>
      </c>
      <c r="L18" s="13" t="s">
        <v>172</v>
      </c>
      <c r="M18" s="13" t="s">
        <v>173</v>
      </c>
      <c r="N18" s="15">
        <f t="shared" si="0"/>
        <v>1615350.24</v>
      </c>
      <c r="O18" s="13" t="s">
        <v>38</v>
      </c>
      <c r="P18" s="13" t="s">
        <v>174</v>
      </c>
      <c r="Q18" s="15">
        <f>N18/6297</f>
        <v>256.52695569318723</v>
      </c>
      <c r="R18" s="13" t="s">
        <v>40</v>
      </c>
      <c r="S18" s="16">
        <v>25642</v>
      </c>
      <c r="T18" s="13" t="s">
        <v>41</v>
      </c>
      <c r="U18" s="13" t="s">
        <v>59</v>
      </c>
      <c r="V18" s="14">
        <v>42388</v>
      </c>
      <c r="W18" s="14">
        <v>42429</v>
      </c>
      <c r="X18" s="13" t="s">
        <v>86</v>
      </c>
      <c r="Y18" s="13" t="s">
        <v>87</v>
      </c>
      <c r="Z18" s="13" t="s">
        <v>88</v>
      </c>
      <c r="AA18" s="13" t="s">
        <v>38</v>
      </c>
      <c r="AB18" s="13" t="s">
        <v>38</v>
      </c>
    </row>
    <row r="19" spans="1:28" ht="81" x14ac:dyDescent="0.25">
      <c r="A19" s="13">
        <v>2016</v>
      </c>
      <c r="B19" s="13" t="s">
        <v>63</v>
      </c>
      <c r="C19" s="13" t="s">
        <v>175</v>
      </c>
      <c r="D19" s="17">
        <v>42387</v>
      </c>
      <c r="E19" s="13" t="s">
        <v>176</v>
      </c>
      <c r="F19" s="18" t="s">
        <v>66</v>
      </c>
      <c r="G19" s="15">
        <v>1245297.3500000001</v>
      </c>
      <c r="H19" s="13" t="s">
        <v>169</v>
      </c>
      <c r="I19" s="13" t="s">
        <v>177</v>
      </c>
      <c r="J19" s="13" t="s">
        <v>69</v>
      </c>
      <c r="K19" s="13" t="s">
        <v>70</v>
      </c>
      <c r="L19" s="13" t="s">
        <v>178</v>
      </c>
      <c r="M19" s="13" t="s">
        <v>179</v>
      </c>
      <c r="N19" s="15">
        <f t="shared" si="0"/>
        <v>1245297.3500000001</v>
      </c>
      <c r="O19" s="13" t="s">
        <v>38</v>
      </c>
      <c r="P19" s="13" t="s">
        <v>180</v>
      </c>
      <c r="Q19" s="15">
        <f>N19/6297</f>
        <v>197.7604176592028</v>
      </c>
      <c r="R19" s="13" t="s">
        <v>40</v>
      </c>
      <c r="S19" s="16">
        <v>25642</v>
      </c>
      <c r="T19" s="13" t="s">
        <v>41</v>
      </c>
      <c r="U19" s="13" t="s">
        <v>59</v>
      </c>
      <c r="V19" s="14">
        <v>42388</v>
      </c>
      <c r="W19" s="14">
        <v>42429</v>
      </c>
      <c r="X19" s="13" t="s">
        <v>86</v>
      </c>
      <c r="Y19" s="13" t="s">
        <v>87</v>
      </c>
      <c r="Z19" s="13" t="s">
        <v>88</v>
      </c>
      <c r="AA19" s="13" t="s">
        <v>38</v>
      </c>
      <c r="AB19" s="13" t="s">
        <v>38</v>
      </c>
    </row>
    <row r="20" spans="1:28" ht="148.5" x14ac:dyDescent="0.25">
      <c r="A20" s="13">
        <v>2016</v>
      </c>
      <c r="B20" s="13" t="s">
        <v>63</v>
      </c>
      <c r="C20" s="13" t="s">
        <v>181</v>
      </c>
      <c r="D20" s="17">
        <v>42413</v>
      </c>
      <c r="E20" s="13" t="s">
        <v>182</v>
      </c>
      <c r="F20" s="18" t="s">
        <v>66</v>
      </c>
      <c r="G20" s="15">
        <v>1029282.8540000001</v>
      </c>
      <c r="H20" s="13" t="s">
        <v>183</v>
      </c>
      <c r="I20" s="13" t="s">
        <v>184</v>
      </c>
      <c r="J20" s="13" t="s">
        <v>185</v>
      </c>
      <c r="K20" s="13" t="s">
        <v>186</v>
      </c>
      <c r="L20" s="13" t="s">
        <v>187</v>
      </c>
      <c r="M20" s="13" t="s">
        <v>188</v>
      </c>
      <c r="N20" s="15">
        <f t="shared" si="0"/>
        <v>1029282.8540000001</v>
      </c>
      <c r="O20" s="13" t="s">
        <v>38</v>
      </c>
      <c r="P20" s="13" t="s">
        <v>189</v>
      </c>
      <c r="Q20" s="15">
        <f>N20/781</f>
        <v>1317.9037823303458</v>
      </c>
      <c r="R20" s="13" t="s">
        <v>40</v>
      </c>
      <c r="S20" s="16">
        <v>6339</v>
      </c>
      <c r="T20" s="13" t="s">
        <v>41</v>
      </c>
      <c r="U20" s="13" t="s">
        <v>42</v>
      </c>
      <c r="V20" s="14">
        <v>42415</v>
      </c>
      <c r="W20" s="14">
        <v>42484</v>
      </c>
      <c r="X20" s="13" t="s">
        <v>130</v>
      </c>
      <c r="Y20" s="13" t="s">
        <v>131</v>
      </c>
      <c r="Z20" s="13" t="s">
        <v>132</v>
      </c>
      <c r="AA20" s="13" t="s">
        <v>38</v>
      </c>
      <c r="AB20" s="13" t="s">
        <v>38</v>
      </c>
    </row>
    <row r="21" spans="1:28" ht="81" x14ac:dyDescent="0.25">
      <c r="A21" s="13">
        <v>2016</v>
      </c>
      <c r="B21" s="13" t="s">
        <v>63</v>
      </c>
      <c r="C21" s="13" t="s">
        <v>190</v>
      </c>
      <c r="D21" s="17">
        <v>42420</v>
      </c>
      <c r="E21" s="13" t="s">
        <v>191</v>
      </c>
      <c r="F21" s="18" t="s">
        <v>66</v>
      </c>
      <c r="G21" s="15">
        <v>1480259.25</v>
      </c>
      <c r="H21" s="13" t="s">
        <v>192</v>
      </c>
      <c r="I21" s="13" t="s">
        <v>193</v>
      </c>
      <c r="J21" s="13" t="s">
        <v>194</v>
      </c>
      <c r="K21" s="13" t="s">
        <v>195</v>
      </c>
      <c r="L21" s="13" t="s">
        <v>196</v>
      </c>
      <c r="M21" s="13" t="s">
        <v>197</v>
      </c>
      <c r="N21" s="15">
        <f t="shared" si="0"/>
        <v>1480259.25</v>
      </c>
      <c r="O21" s="13" t="s">
        <v>38</v>
      </c>
      <c r="P21" s="13" t="s">
        <v>198</v>
      </c>
      <c r="Q21" s="15">
        <f>N21/850</f>
        <v>1741.4814705882352</v>
      </c>
      <c r="R21" s="13" t="s">
        <v>40</v>
      </c>
      <c r="S21" s="16">
        <v>279130</v>
      </c>
      <c r="T21" s="13" t="s">
        <v>41</v>
      </c>
      <c r="U21" s="13" t="s">
        <v>42</v>
      </c>
      <c r="V21" s="14">
        <v>42422</v>
      </c>
      <c r="W21" s="14">
        <v>42505</v>
      </c>
      <c r="X21" s="13" t="s">
        <v>86</v>
      </c>
      <c r="Y21" s="13" t="s">
        <v>87</v>
      </c>
      <c r="Z21" s="13" t="s">
        <v>88</v>
      </c>
      <c r="AA21" s="13" t="s">
        <v>38</v>
      </c>
      <c r="AB21" s="13" t="s">
        <v>38</v>
      </c>
    </row>
    <row r="22" spans="1:28" ht="94.5" x14ac:dyDescent="0.25">
      <c r="A22" s="13">
        <v>2016</v>
      </c>
      <c r="B22" s="13" t="s">
        <v>63</v>
      </c>
      <c r="C22" s="13" t="s">
        <v>199</v>
      </c>
      <c r="D22" s="17">
        <v>42420</v>
      </c>
      <c r="E22" s="13" t="s">
        <v>200</v>
      </c>
      <c r="F22" s="18" t="s">
        <v>66</v>
      </c>
      <c r="G22" s="15">
        <v>595635.78</v>
      </c>
      <c r="H22" s="13" t="s">
        <v>201</v>
      </c>
      <c r="I22" s="13" t="s">
        <v>202</v>
      </c>
      <c r="J22" s="13" t="s">
        <v>203</v>
      </c>
      <c r="K22" s="13" t="s">
        <v>204</v>
      </c>
      <c r="L22" s="13" t="s">
        <v>205</v>
      </c>
      <c r="M22" s="13" t="s">
        <v>206</v>
      </c>
      <c r="N22" s="15">
        <f t="shared" si="0"/>
        <v>595635.78</v>
      </c>
      <c r="O22" s="13" t="s">
        <v>38</v>
      </c>
      <c r="P22" s="13" t="s">
        <v>207</v>
      </c>
      <c r="Q22" s="15">
        <f>N22/1007.23</f>
        <v>591.36024542557311</v>
      </c>
      <c r="R22" s="13" t="s">
        <v>40</v>
      </c>
      <c r="S22" s="16">
        <v>4008</v>
      </c>
      <c r="T22" s="13" t="s">
        <v>41</v>
      </c>
      <c r="U22" s="13" t="s">
        <v>42</v>
      </c>
      <c r="V22" s="14">
        <v>42422</v>
      </c>
      <c r="W22" s="14">
        <v>42484</v>
      </c>
      <c r="X22" s="13" t="s">
        <v>208</v>
      </c>
      <c r="Y22" s="13" t="s">
        <v>209</v>
      </c>
      <c r="Z22" s="13" t="s">
        <v>210</v>
      </c>
      <c r="AA22" s="13" t="s">
        <v>38</v>
      </c>
      <c r="AB22" s="13" t="s">
        <v>38</v>
      </c>
    </row>
    <row r="23" spans="1:28" ht="54" x14ac:dyDescent="0.25">
      <c r="A23" s="13">
        <v>2016</v>
      </c>
      <c r="B23" s="13" t="s">
        <v>63</v>
      </c>
      <c r="C23" s="13" t="s">
        <v>211</v>
      </c>
      <c r="D23" s="17">
        <v>42420</v>
      </c>
      <c r="E23" s="13" t="s">
        <v>212</v>
      </c>
      <c r="F23" s="18" t="s">
        <v>66</v>
      </c>
      <c r="G23" s="15">
        <v>680157.27</v>
      </c>
      <c r="H23" s="13" t="s">
        <v>213</v>
      </c>
      <c r="I23" s="13" t="s">
        <v>214</v>
      </c>
      <c r="J23" s="13" t="s">
        <v>215</v>
      </c>
      <c r="K23" s="13" t="s">
        <v>216</v>
      </c>
      <c r="L23" s="13" t="s">
        <v>217</v>
      </c>
      <c r="M23" s="13" t="s">
        <v>218</v>
      </c>
      <c r="N23" s="15">
        <f t="shared" si="0"/>
        <v>680157.27</v>
      </c>
      <c r="O23" s="13" t="s">
        <v>38</v>
      </c>
      <c r="P23" s="13" t="s">
        <v>219</v>
      </c>
      <c r="Q23" s="15">
        <f>N23/12</f>
        <v>56679.772499999999</v>
      </c>
      <c r="R23" s="13" t="s">
        <v>220</v>
      </c>
      <c r="S23" s="16">
        <v>1243756</v>
      </c>
      <c r="T23" s="13" t="s">
        <v>41</v>
      </c>
      <c r="U23" s="13" t="s">
        <v>42</v>
      </c>
      <c r="V23" s="14">
        <v>42422</v>
      </c>
      <c r="W23" s="14">
        <v>42484</v>
      </c>
      <c r="X23" s="13" t="s">
        <v>98</v>
      </c>
      <c r="Y23" s="13" t="s">
        <v>99</v>
      </c>
      <c r="Z23" s="13" t="s">
        <v>100</v>
      </c>
      <c r="AA23" s="13" t="s">
        <v>38</v>
      </c>
      <c r="AB23" s="13" t="s">
        <v>38</v>
      </c>
    </row>
    <row r="24" spans="1:28" ht="40.5" x14ac:dyDescent="0.25">
      <c r="A24" s="13">
        <v>2016</v>
      </c>
      <c r="B24" s="13" t="s">
        <v>63</v>
      </c>
      <c r="C24" s="13" t="s">
        <v>221</v>
      </c>
      <c r="D24" s="17">
        <v>42406</v>
      </c>
      <c r="E24" s="13" t="s">
        <v>222</v>
      </c>
      <c r="F24" s="18" t="s">
        <v>66</v>
      </c>
      <c r="G24" s="15">
        <v>1135877.45</v>
      </c>
      <c r="H24" s="13" t="s">
        <v>223</v>
      </c>
      <c r="I24" s="13" t="s">
        <v>224</v>
      </c>
      <c r="J24" s="13" t="s">
        <v>225</v>
      </c>
      <c r="K24" s="13" t="s">
        <v>226</v>
      </c>
      <c r="L24" s="18" t="s">
        <v>227</v>
      </c>
      <c r="M24" s="13" t="s">
        <v>228</v>
      </c>
      <c r="N24" s="15">
        <f t="shared" si="0"/>
        <v>1135877.45</v>
      </c>
      <c r="O24" s="13" t="s">
        <v>38</v>
      </c>
      <c r="P24" s="13" t="s">
        <v>229</v>
      </c>
      <c r="Q24" s="15" t="s">
        <v>229</v>
      </c>
      <c r="R24" s="13" t="s">
        <v>230</v>
      </c>
      <c r="S24" s="16" t="s">
        <v>230</v>
      </c>
      <c r="T24" s="13" t="s">
        <v>41</v>
      </c>
      <c r="U24" s="13" t="s">
        <v>42</v>
      </c>
      <c r="V24" s="14">
        <v>42408</v>
      </c>
      <c r="W24" s="14">
        <v>42551</v>
      </c>
      <c r="X24" s="13" t="s">
        <v>231</v>
      </c>
      <c r="Y24" s="13" t="s">
        <v>232</v>
      </c>
      <c r="Z24" s="13" t="s">
        <v>233</v>
      </c>
      <c r="AA24" s="13" t="s">
        <v>38</v>
      </c>
      <c r="AB24" s="13" t="s">
        <v>38</v>
      </c>
    </row>
    <row r="25" spans="1:28" ht="54" x14ac:dyDescent="0.25">
      <c r="A25" s="13">
        <v>2016</v>
      </c>
      <c r="B25" s="13" t="s">
        <v>63</v>
      </c>
      <c r="C25" s="13" t="s">
        <v>234</v>
      </c>
      <c r="D25" s="17">
        <v>42406</v>
      </c>
      <c r="E25" s="13" t="s">
        <v>235</v>
      </c>
      <c r="F25" s="18" t="s">
        <v>66</v>
      </c>
      <c r="G25" s="15">
        <v>1394867.44</v>
      </c>
      <c r="H25" s="13" t="s">
        <v>223</v>
      </c>
      <c r="I25" s="13" t="s">
        <v>236</v>
      </c>
      <c r="J25" s="13" t="s">
        <v>237</v>
      </c>
      <c r="K25" s="13" t="s">
        <v>238</v>
      </c>
      <c r="L25" s="13" t="s">
        <v>239</v>
      </c>
      <c r="M25" s="13" t="s">
        <v>240</v>
      </c>
      <c r="N25" s="15">
        <f t="shared" si="0"/>
        <v>1394867.44</v>
      </c>
      <c r="O25" s="13" t="s">
        <v>38</v>
      </c>
      <c r="P25" s="13" t="s">
        <v>229</v>
      </c>
      <c r="Q25" s="15" t="s">
        <v>229</v>
      </c>
      <c r="R25" s="13" t="s">
        <v>230</v>
      </c>
      <c r="S25" s="16" t="s">
        <v>230</v>
      </c>
      <c r="T25" s="13" t="s">
        <v>41</v>
      </c>
      <c r="U25" s="13" t="s">
        <v>42</v>
      </c>
      <c r="V25" s="14">
        <v>42408</v>
      </c>
      <c r="W25" s="14">
        <v>42551</v>
      </c>
      <c r="X25" s="13" t="s">
        <v>241</v>
      </c>
      <c r="Y25" s="13" t="s">
        <v>242</v>
      </c>
      <c r="Z25" s="13" t="s">
        <v>243</v>
      </c>
      <c r="AA25" s="13" t="s">
        <v>38</v>
      </c>
      <c r="AB25" s="13" t="s">
        <v>38</v>
      </c>
    </row>
    <row r="26" spans="1:28" ht="40.5" x14ac:dyDescent="0.25">
      <c r="A26" s="13">
        <v>2016</v>
      </c>
      <c r="B26" s="13" t="s">
        <v>63</v>
      </c>
      <c r="C26" s="13" t="s">
        <v>244</v>
      </c>
      <c r="D26" s="17">
        <v>42406</v>
      </c>
      <c r="E26" s="13" t="s">
        <v>245</v>
      </c>
      <c r="F26" s="18" t="s">
        <v>66</v>
      </c>
      <c r="G26" s="15">
        <v>1293527.1299999999</v>
      </c>
      <c r="H26" s="13" t="s">
        <v>223</v>
      </c>
      <c r="I26" s="18" t="s">
        <v>246</v>
      </c>
      <c r="J26" s="18" t="s">
        <v>132</v>
      </c>
      <c r="K26" s="18" t="s">
        <v>247</v>
      </c>
      <c r="L26" s="13" t="s">
        <v>248</v>
      </c>
      <c r="M26" s="18" t="s">
        <v>249</v>
      </c>
      <c r="N26" s="15">
        <f t="shared" si="0"/>
        <v>1293527.1299999999</v>
      </c>
      <c r="O26" s="13" t="s">
        <v>38</v>
      </c>
      <c r="P26" s="13" t="s">
        <v>229</v>
      </c>
      <c r="Q26" s="15" t="s">
        <v>229</v>
      </c>
      <c r="R26" s="13" t="s">
        <v>230</v>
      </c>
      <c r="S26" s="16" t="s">
        <v>230</v>
      </c>
      <c r="T26" s="13" t="s">
        <v>41</v>
      </c>
      <c r="U26" s="13" t="s">
        <v>42</v>
      </c>
      <c r="V26" s="14">
        <v>42408</v>
      </c>
      <c r="W26" s="14">
        <v>42551</v>
      </c>
      <c r="X26" s="13" t="s">
        <v>250</v>
      </c>
      <c r="Y26" s="13" t="s">
        <v>251</v>
      </c>
      <c r="Z26" s="13" t="s">
        <v>252</v>
      </c>
      <c r="AA26" s="13" t="s">
        <v>38</v>
      </c>
      <c r="AB26" s="13" t="s">
        <v>38</v>
      </c>
    </row>
    <row r="27" spans="1:28" ht="54" x14ac:dyDescent="0.25">
      <c r="A27" s="13">
        <v>2016</v>
      </c>
      <c r="B27" s="13" t="s">
        <v>63</v>
      </c>
      <c r="C27" s="13" t="s">
        <v>253</v>
      </c>
      <c r="D27" s="17">
        <v>42406</v>
      </c>
      <c r="E27" s="13" t="s">
        <v>254</v>
      </c>
      <c r="F27" s="18" t="s">
        <v>66</v>
      </c>
      <c r="G27" s="15">
        <v>1456436.78</v>
      </c>
      <c r="H27" s="13" t="s">
        <v>223</v>
      </c>
      <c r="I27" s="13" t="s">
        <v>255</v>
      </c>
      <c r="J27" s="13" t="s">
        <v>256</v>
      </c>
      <c r="K27" s="13" t="s">
        <v>257</v>
      </c>
      <c r="L27" s="18" t="s">
        <v>258</v>
      </c>
      <c r="M27" s="13" t="s">
        <v>259</v>
      </c>
      <c r="N27" s="15">
        <f t="shared" si="0"/>
        <v>1456436.78</v>
      </c>
      <c r="O27" s="13" t="s">
        <v>38</v>
      </c>
      <c r="P27" s="13" t="s">
        <v>229</v>
      </c>
      <c r="Q27" s="15" t="s">
        <v>229</v>
      </c>
      <c r="R27" s="13" t="s">
        <v>230</v>
      </c>
      <c r="S27" s="16" t="s">
        <v>230</v>
      </c>
      <c r="T27" s="13" t="s">
        <v>41</v>
      </c>
      <c r="U27" s="13" t="s">
        <v>42</v>
      </c>
      <c r="V27" s="14">
        <v>42408</v>
      </c>
      <c r="W27" s="14">
        <v>42735</v>
      </c>
      <c r="X27" s="13" t="s">
        <v>260</v>
      </c>
      <c r="Y27" s="13" t="s">
        <v>111</v>
      </c>
      <c r="Z27" s="13" t="s">
        <v>261</v>
      </c>
      <c r="AA27" s="13" t="s">
        <v>38</v>
      </c>
      <c r="AB27" s="13" t="s">
        <v>38</v>
      </c>
    </row>
    <row r="28" spans="1:28" ht="40.5" x14ac:dyDescent="0.25">
      <c r="A28" s="13">
        <v>2016</v>
      </c>
      <c r="B28" s="13" t="s">
        <v>63</v>
      </c>
      <c r="C28" s="13" t="s">
        <v>262</v>
      </c>
      <c r="D28" s="17">
        <v>42406</v>
      </c>
      <c r="E28" s="13" t="s">
        <v>263</v>
      </c>
      <c r="F28" s="18" t="s">
        <v>66</v>
      </c>
      <c r="G28" s="15">
        <v>1528326.3</v>
      </c>
      <c r="H28" s="13" t="s">
        <v>223</v>
      </c>
      <c r="I28" s="13" t="s">
        <v>264</v>
      </c>
      <c r="J28" s="13" t="s">
        <v>265</v>
      </c>
      <c r="K28" s="13" t="s">
        <v>266</v>
      </c>
      <c r="L28" s="18" t="s">
        <v>267</v>
      </c>
      <c r="M28" s="13" t="s">
        <v>268</v>
      </c>
      <c r="N28" s="15">
        <f t="shared" si="0"/>
        <v>1528326.3</v>
      </c>
      <c r="O28" s="13" t="s">
        <v>38</v>
      </c>
      <c r="P28" s="13" t="s">
        <v>229</v>
      </c>
      <c r="Q28" s="15" t="s">
        <v>229</v>
      </c>
      <c r="R28" s="13" t="s">
        <v>230</v>
      </c>
      <c r="S28" s="16" t="s">
        <v>230</v>
      </c>
      <c r="T28" s="13" t="s">
        <v>41</v>
      </c>
      <c r="U28" s="13" t="s">
        <v>42</v>
      </c>
      <c r="V28" s="14">
        <v>42408</v>
      </c>
      <c r="W28" s="14">
        <v>42735</v>
      </c>
      <c r="X28" s="13" t="s">
        <v>260</v>
      </c>
      <c r="Y28" s="13" t="s">
        <v>111</v>
      </c>
      <c r="Z28" s="13" t="s">
        <v>261</v>
      </c>
      <c r="AA28" s="13" t="s">
        <v>38</v>
      </c>
      <c r="AB28" s="13" t="s">
        <v>38</v>
      </c>
    </row>
    <row r="29" spans="1:28" ht="40.5" x14ac:dyDescent="0.25">
      <c r="A29" s="13">
        <v>2016</v>
      </c>
      <c r="B29" s="13" t="s">
        <v>63</v>
      </c>
      <c r="C29" s="13" t="s">
        <v>269</v>
      </c>
      <c r="D29" s="17">
        <v>42406</v>
      </c>
      <c r="E29" s="13" t="s">
        <v>270</v>
      </c>
      <c r="F29" s="18" t="s">
        <v>66</v>
      </c>
      <c r="G29" s="15">
        <v>1201315.48</v>
      </c>
      <c r="H29" s="13" t="s">
        <v>223</v>
      </c>
      <c r="I29" s="13" t="s">
        <v>271</v>
      </c>
      <c r="J29" s="13" t="s">
        <v>256</v>
      </c>
      <c r="K29" s="13" t="s">
        <v>272</v>
      </c>
      <c r="L29" s="13" t="s">
        <v>273</v>
      </c>
      <c r="M29" s="13" t="s">
        <v>274</v>
      </c>
      <c r="N29" s="15">
        <f t="shared" si="0"/>
        <v>1201315.48</v>
      </c>
      <c r="O29" s="13" t="s">
        <v>38</v>
      </c>
      <c r="P29" s="13" t="s">
        <v>229</v>
      </c>
      <c r="Q29" s="15" t="s">
        <v>229</v>
      </c>
      <c r="R29" s="13" t="s">
        <v>230</v>
      </c>
      <c r="S29" s="16" t="s">
        <v>230</v>
      </c>
      <c r="T29" s="13" t="s">
        <v>41</v>
      </c>
      <c r="U29" s="13" t="s">
        <v>42</v>
      </c>
      <c r="V29" s="14">
        <v>42408</v>
      </c>
      <c r="W29" s="14">
        <v>42551</v>
      </c>
      <c r="X29" s="13" t="s">
        <v>260</v>
      </c>
      <c r="Y29" s="13" t="s">
        <v>111</v>
      </c>
      <c r="Z29" s="13" t="s">
        <v>261</v>
      </c>
      <c r="AA29" s="13" t="s">
        <v>38</v>
      </c>
      <c r="AB29" s="13" t="s">
        <v>38</v>
      </c>
    </row>
    <row r="30" spans="1:28" ht="40.5" x14ac:dyDescent="0.25">
      <c r="A30" s="13">
        <v>2016</v>
      </c>
      <c r="B30" s="13" t="s">
        <v>63</v>
      </c>
      <c r="C30" s="13" t="s">
        <v>275</v>
      </c>
      <c r="D30" s="17">
        <v>42406</v>
      </c>
      <c r="E30" s="13" t="s">
        <v>276</v>
      </c>
      <c r="F30" s="18" t="s">
        <v>66</v>
      </c>
      <c r="G30" s="15">
        <v>1385659.75</v>
      </c>
      <c r="H30" s="13" t="s">
        <v>223</v>
      </c>
      <c r="I30" s="13" t="s">
        <v>277</v>
      </c>
      <c r="J30" s="13" t="s">
        <v>278</v>
      </c>
      <c r="K30" s="13" t="s">
        <v>279</v>
      </c>
      <c r="L30" s="18" t="s">
        <v>280</v>
      </c>
      <c r="M30" s="13" t="s">
        <v>281</v>
      </c>
      <c r="N30" s="15">
        <f t="shared" si="0"/>
        <v>1385659.75</v>
      </c>
      <c r="O30" s="13" t="s">
        <v>38</v>
      </c>
      <c r="P30" s="13" t="s">
        <v>229</v>
      </c>
      <c r="Q30" s="15" t="s">
        <v>229</v>
      </c>
      <c r="R30" s="13" t="s">
        <v>230</v>
      </c>
      <c r="S30" s="16" t="s">
        <v>230</v>
      </c>
      <c r="T30" s="13" t="s">
        <v>41</v>
      </c>
      <c r="U30" s="13" t="s">
        <v>42</v>
      </c>
      <c r="V30" s="14">
        <v>42408</v>
      </c>
      <c r="W30" s="14">
        <v>42551</v>
      </c>
      <c r="X30" s="13" t="s">
        <v>282</v>
      </c>
      <c r="Y30" s="13" t="s">
        <v>283</v>
      </c>
      <c r="Z30" s="13" t="s">
        <v>284</v>
      </c>
      <c r="AA30" s="13" t="s">
        <v>38</v>
      </c>
      <c r="AB30" s="13" t="s">
        <v>38</v>
      </c>
    </row>
    <row r="31" spans="1:28" ht="54" x14ac:dyDescent="0.25">
      <c r="A31" s="13">
        <v>2016</v>
      </c>
      <c r="B31" s="13" t="s">
        <v>63</v>
      </c>
      <c r="C31" s="13" t="s">
        <v>285</v>
      </c>
      <c r="D31" s="17">
        <v>42413</v>
      </c>
      <c r="E31" s="13" t="s">
        <v>286</v>
      </c>
      <c r="F31" s="18" t="s">
        <v>66</v>
      </c>
      <c r="G31" s="15">
        <v>1547300.2</v>
      </c>
      <c r="H31" s="13" t="s">
        <v>287</v>
      </c>
      <c r="I31" s="13" t="s">
        <v>288</v>
      </c>
      <c r="J31" s="13" t="s">
        <v>289</v>
      </c>
      <c r="K31" s="13" t="s">
        <v>116</v>
      </c>
      <c r="L31" s="13" t="s">
        <v>290</v>
      </c>
      <c r="M31" s="13" t="s">
        <v>291</v>
      </c>
      <c r="N31" s="15">
        <f t="shared" si="0"/>
        <v>1547300.2</v>
      </c>
      <c r="O31" s="13" t="s">
        <v>38</v>
      </c>
      <c r="P31" s="13" t="s">
        <v>292</v>
      </c>
      <c r="Q31" s="15">
        <f>N31/2546.52</f>
        <v>607.61360601919478</v>
      </c>
      <c r="R31" s="13" t="s">
        <v>40</v>
      </c>
      <c r="S31" s="16">
        <v>2614</v>
      </c>
      <c r="T31" s="13" t="s">
        <v>41</v>
      </c>
      <c r="U31" s="13" t="s">
        <v>42</v>
      </c>
      <c r="V31" s="14">
        <v>42415</v>
      </c>
      <c r="W31" s="14">
        <v>42475</v>
      </c>
      <c r="X31" s="13" t="s">
        <v>208</v>
      </c>
      <c r="Y31" s="13" t="s">
        <v>293</v>
      </c>
      <c r="Z31" s="13" t="s">
        <v>252</v>
      </c>
      <c r="AA31" s="13" t="s">
        <v>38</v>
      </c>
      <c r="AB31" s="13" t="s">
        <v>38</v>
      </c>
    </row>
    <row r="32" spans="1:28" ht="81" x14ac:dyDescent="0.25">
      <c r="A32" s="13">
        <v>2016</v>
      </c>
      <c r="B32" s="13" t="s">
        <v>63</v>
      </c>
      <c r="C32" s="13" t="s">
        <v>294</v>
      </c>
      <c r="D32" s="17">
        <v>42461</v>
      </c>
      <c r="E32" s="13" t="s">
        <v>295</v>
      </c>
      <c r="F32" s="18" t="s">
        <v>66</v>
      </c>
      <c r="G32" s="15">
        <v>1555449.71</v>
      </c>
      <c r="H32" s="13" t="s">
        <v>296</v>
      </c>
      <c r="I32" s="13" t="s">
        <v>297</v>
      </c>
      <c r="J32" s="13" t="s">
        <v>132</v>
      </c>
      <c r="K32" s="13" t="s">
        <v>298</v>
      </c>
      <c r="L32" s="13" t="s">
        <v>299</v>
      </c>
      <c r="M32" s="13" t="s">
        <v>300</v>
      </c>
      <c r="N32" s="15">
        <v>1555449.71</v>
      </c>
      <c r="O32" s="13" t="s">
        <v>38</v>
      </c>
      <c r="P32" s="13" t="s">
        <v>301</v>
      </c>
      <c r="Q32" s="15">
        <f>N32/44265</f>
        <v>35.139494182762903</v>
      </c>
      <c r="R32" s="13" t="s">
        <v>40</v>
      </c>
      <c r="S32" s="16">
        <v>13837</v>
      </c>
      <c r="T32" s="13" t="s">
        <v>41</v>
      </c>
      <c r="U32" s="13" t="s">
        <v>42</v>
      </c>
      <c r="V32" s="14">
        <v>42464</v>
      </c>
      <c r="W32" s="14">
        <v>42536</v>
      </c>
      <c r="X32" s="13" t="s">
        <v>302</v>
      </c>
      <c r="Y32" s="13" t="s">
        <v>303</v>
      </c>
      <c r="Z32" s="13" t="s">
        <v>304</v>
      </c>
      <c r="AA32" s="13" t="s">
        <v>38</v>
      </c>
      <c r="AB32" s="13" t="s">
        <v>38</v>
      </c>
    </row>
    <row r="33" spans="1:28" ht="54" x14ac:dyDescent="0.25">
      <c r="A33" s="13">
        <v>2016</v>
      </c>
      <c r="B33" s="13" t="s">
        <v>63</v>
      </c>
      <c r="C33" s="13" t="s">
        <v>305</v>
      </c>
      <c r="D33" s="17">
        <v>42461</v>
      </c>
      <c r="E33" s="13" t="s">
        <v>306</v>
      </c>
      <c r="F33" s="18" t="s">
        <v>66</v>
      </c>
      <c r="G33" s="15">
        <v>476740.63</v>
      </c>
      <c r="H33" s="13" t="s">
        <v>307</v>
      </c>
      <c r="I33" s="13" t="s">
        <v>208</v>
      </c>
      <c r="J33" s="13" t="s">
        <v>242</v>
      </c>
      <c r="K33" s="13" t="s">
        <v>308</v>
      </c>
      <c r="L33" s="13" t="s">
        <v>309</v>
      </c>
      <c r="M33" s="13" t="s">
        <v>310</v>
      </c>
      <c r="N33" s="15">
        <v>476740.63</v>
      </c>
      <c r="O33" s="13" t="s">
        <v>38</v>
      </c>
      <c r="P33" s="13" t="s">
        <v>311</v>
      </c>
      <c r="Q33" s="15">
        <f>N33/248</f>
        <v>1922.3412499999999</v>
      </c>
      <c r="R33" s="13" t="s">
        <v>40</v>
      </c>
      <c r="S33" s="16">
        <v>171759</v>
      </c>
      <c r="T33" s="13" t="s">
        <v>41</v>
      </c>
      <c r="U33" s="13" t="s">
        <v>42</v>
      </c>
      <c r="V33" s="14">
        <v>42464</v>
      </c>
      <c r="W33" s="14">
        <v>42510</v>
      </c>
      <c r="X33" s="13" t="s">
        <v>312</v>
      </c>
      <c r="Y33" s="13" t="s">
        <v>313</v>
      </c>
      <c r="Z33" s="13" t="s">
        <v>100</v>
      </c>
      <c r="AA33" s="13" t="s">
        <v>38</v>
      </c>
      <c r="AB33" s="13" t="s">
        <v>38</v>
      </c>
    </row>
    <row r="34" spans="1:28" ht="54" x14ac:dyDescent="0.25">
      <c r="A34" s="13">
        <v>2016</v>
      </c>
      <c r="B34" s="13" t="s">
        <v>63</v>
      </c>
      <c r="C34" s="13" t="s">
        <v>314</v>
      </c>
      <c r="D34" s="17">
        <v>42467</v>
      </c>
      <c r="E34" s="13" t="s">
        <v>315</v>
      </c>
      <c r="F34" s="18" t="s">
        <v>66</v>
      </c>
      <c r="G34" s="15">
        <v>1475860.34</v>
      </c>
      <c r="H34" s="13" t="s">
        <v>316</v>
      </c>
      <c r="I34" s="13" t="s">
        <v>184</v>
      </c>
      <c r="J34" s="13" t="s">
        <v>185</v>
      </c>
      <c r="K34" s="13" t="s">
        <v>186</v>
      </c>
      <c r="L34" s="13" t="s">
        <v>317</v>
      </c>
      <c r="M34" s="13" t="s">
        <v>188</v>
      </c>
      <c r="N34" s="15">
        <v>1475860.34</v>
      </c>
      <c r="O34" s="13" t="s">
        <v>38</v>
      </c>
      <c r="P34" s="13" t="s">
        <v>318</v>
      </c>
      <c r="Q34" s="15">
        <f>N34/37800</f>
        <v>39.043924338624343</v>
      </c>
      <c r="R34" s="13" t="s">
        <v>40</v>
      </c>
      <c r="S34" s="16">
        <v>6696</v>
      </c>
      <c r="T34" s="13" t="s">
        <v>41</v>
      </c>
      <c r="U34" s="13" t="s">
        <v>42</v>
      </c>
      <c r="V34" s="14">
        <v>42471</v>
      </c>
      <c r="W34" s="14">
        <v>42536</v>
      </c>
      <c r="X34" s="13" t="s">
        <v>130</v>
      </c>
      <c r="Y34" s="13" t="s">
        <v>319</v>
      </c>
      <c r="Z34" s="13" t="s">
        <v>132</v>
      </c>
      <c r="AA34" s="13" t="s">
        <v>38</v>
      </c>
      <c r="AB34" s="13" t="s">
        <v>38</v>
      </c>
    </row>
    <row r="35" spans="1:28" ht="81" x14ac:dyDescent="0.25">
      <c r="A35" s="13">
        <v>2016</v>
      </c>
      <c r="B35" s="13" t="s">
        <v>63</v>
      </c>
      <c r="C35" s="13" t="s">
        <v>320</v>
      </c>
      <c r="D35" s="17">
        <v>42475</v>
      </c>
      <c r="E35" s="13" t="s">
        <v>321</v>
      </c>
      <c r="F35" s="18" t="s">
        <v>66</v>
      </c>
      <c r="G35" s="15">
        <v>1495685.74</v>
      </c>
      <c r="H35" s="13" t="s">
        <v>322</v>
      </c>
      <c r="I35" s="13" t="s">
        <v>323</v>
      </c>
      <c r="J35" s="13" t="s">
        <v>324</v>
      </c>
      <c r="K35" s="13" t="s">
        <v>325</v>
      </c>
      <c r="L35" s="13" t="s">
        <v>326</v>
      </c>
      <c r="M35" s="13" t="s">
        <v>327</v>
      </c>
      <c r="N35" s="15">
        <v>1495685.74</v>
      </c>
      <c r="O35" s="13" t="s">
        <v>38</v>
      </c>
      <c r="P35" s="13" t="s">
        <v>328</v>
      </c>
      <c r="Q35" s="15">
        <f>N35/44056</f>
        <v>33.949649082985289</v>
      </c>
      <c r="R35" s="13" t="s">
        <v>40</v>
      </c>
      <c r="S35" s="16">
        <v>10603</v>
      </c>
      <c r="T35" s="13" t="s">
        <v>41</v>
      </c>
      <c r="U35" s="13" t="s">
        <v>42</v>
      </c>
      <c r="V35" s="14">
        <v>42478</v>
      </c>
      <c r="W35" s="14">
        <v>42551</v>
      </c>
      <c r="X35" s="13" t="s">
        <v>329</v>
      </c>
      <c r="Y35" s="13" t="s">
        <v>330</v>
      </c>
      <c r="Z35" s="13" t="s">
        <v>76</v>
      </c>
      <c r="AA35" s="13" t="s">
        <v>38</v>
      </c>
      <c r="AB35" s="13" t="s">
        <v>38</v>
      </c>
    </row>
    <row r="36" spans="1:28" ht="67.5" x14ac:dyDescent="0.25">
      <c r="A36" s="13">
        <v>2016</v>
      </c>
      <c r="B36" s="13" t="s">
        <v>63</v>
      </c>
      <c r="C36" s="13" t="s">
        <v>331</v>
      </c>
      <c r="D36" s="17">
        <v>42475</v>
      </c>
      <c r="E36" s="13" t="s">
        <v>332</v>
      </c>
      <c r="F36" s="18" t="s">
        <v>66</v>
      </c>
      <c r="G36" s="15">
        <v>225850.48</v>
      </c>
      <c r="H36" s="13" t="s">
        <v>333</v>
      </c>
      <c r="I36" s="13" t="s">
        <v>334</v>
      </c>
      <c r="J36" s="13" t="s">
        <v>335</v>
      </c>
      <c r="K36" s="13" t="s">
        <v>336</v>
      </c>
      <c r="L36" s="13" t="s">
        <v>337</v>
      </c>
      <c r="M36" s="13" t="s">
        <v>338</v>
      </c>
      <c r="N36" s="15">
        <v>225850.48</v>
      </c>
      <c r="O36" s="13" t="s">
        <v>38</v>
      </c>
      <c r="P36" s="13" t="s">
        <v>339</v>
      </c>
      <c r="Q36" s="15">
        <f>N36/23</f>
        <v>9819.5860869565222</v>
      </c>
      <c r="R36" s="13" t="s">
        <v>40</v>
      </c>
      <c r="S36" s="16">
        <v>25</v>
      </c>
      <c r="T36" s="13" t="s">
        <v>41</v>
      </c>
      <c r="U36" s="13" t="s">
        <v>42</v>
      </c>
      <c r="V36" s="14">
        <v>42478</v>
      </c>
      <c r="W36" s="14">
        <v>42525</v>
      </c>
      <c r="X36" s="13" t="s">
        <v>302</v>
      </c>
      <c r="Y36" s="13" t="s">
        <v>340</v>
      </c>
      <c r="Z36" s="13" t="s">
        <v>341</v>
      </c>
      <c r="AA36" s="13" t="s">
        <v>38</v>
      </c>
      <c r="AB36" s="13" t="s">
        <v>38</v>
      </c>
    </row>
    <row r="37" spans="1:28" ht="54" x14ac:dyDescent="0.25">
      <c r="A37" s="13">
        <v>2016</v>
      </c>
      <c r="B37" s="13" t="s">
        <v>63</v>
      </c>
      <c r="C37" s="13" t="s">
        <v>342</v>
      </c>
      <c r="D37" s="17">
        <v>42482</v>
      </c>
      <c r="E37" s="13" t="s">
        <v>343</v>
      </c>
      <c r="F37" s="18" t="s">
        <v>66</v>
      </c>
      <c r="G37" s="15">
        <v>385554.88</v>
      </c>
      <c r="H37" s="13" t="s">
        <v>344</v>
      </c>
      <c r="I37" s="13" t="s">
        <v>345</v>
      </c>
      <c r="J37" s="13" t="s">
        <v>112</v>
      </c>
      <c r="K37" s="13" t="s">
        <v>346</v>
      </c>
      <c r="L37" s="13" t="s">
        <v>347</v>
      </c>
      <c r="M37" s="13" t="s">
        <v>348</v>
      </c>
      <c r="N37" s="15">
        <v>385554.88</v>
      </c>
      <c r="O37" s="13" t="s">
        <v>38</v>
      </c>
      <c r="P37" s="13" t="s">
        <v>349</v>
      </c>
      <c r="Q37" s="15">
        <f>N37/125</f>
        <v>3084.4390400000002</v>
      </c>
      <c r="R37" s="13" t="s">
        <v>40</v>
      </c>
      <c r="S37" s="16">
        <v>172</v>
      </c>
      <c r="T37" s="13" t="s">
        <v>41</v>
      </c>
      <c r="U37" s="13" t="s">
        <v>42</v>
      </c>
      <c r="V37" s="14">
        <v>42485</v>
      </c>
      <c r="W37" s="14">
        <v>42521</v>
      </c>
      <c r="X37" s="13" t="s">
        <v>350</v>
      </c>
      <c r="Y37" s="13" t="s">
        <v>351</v>
      </c>
      <c r="Z37" s="13" t="s">
        <v>88</v>
      </c>
      <c r="AA37" s="13" t="s">
        <v>38</v>
      </c>
      <c r="AB37" s="13" t="s">
        <v>38</v>
      </c>
    </row>
    <row r="38" spans="1:28" ht="135" x14ac:dyDescent="0.25">
      <c r="A38" s="13">
        <v>2016</v>
      </c>
      <c r="B38" s="13" t="s">
        <v>63</v>
      </c>
      <c r="C38" s="13" t="s">
        <v>352</v>
      </c>
      <c r="D38" s="17">
        <v>42482</v>
      </c>
      <c r="E38" s="13" t="s">
        <v>353</v>
      </c>
      <c r="F38" s="18" t="s">
        <v>66</v>
      </c>
      <c r="G38" s="15">
        <v>758305.64</v>
      </c>
      <c r="H38" s="13" t="s">
        <v>354</v>
      </c>
      <c r="I38" s="13" t="s">
        <v>355</v>
      </c>
      <c r="J38" s="13" t="s">
        <v>356</v>
      </c>
      <c r="K38" s="13" t="s">
        <v>357</v>
      </c>
      <c r="L38" s="13" t="s">
        <v>358</v>
      </c>
      <c r="M38" s="13" t="s">
        <v>359</v>
      </c>
      <c r="N38" s="15">
        <v>758305.64</v>
      </c>
      <c r="O38" s="13" t="s">
        <v>38</v>
      </c>
      <c r="P38" s="13" t="s">
        <v>360</v>
      </c>
      <c r="Q38" s="15">
        <f>N38/216</f>
        <v>3510.6742592592595</v>
      </c>
      <c r="R38" s="13" t="s">
        <v>40</v>
      </c>
      <c r="S38" s="16">
        <v>4320</v>
      </c>
      <c r="T38" s="13" t="s">
        <v>41</v>
      </c>
      <c r="U38" s="13" t="s">
        <v>42</v>
      </c>
      <c r="V38" s="14">
        <v>42485</v>
      </c>
      <c r="W38" s="14">
        <v>42536</v>
      </c>
      <c r="X38" s="13" t="s">
        <v>130</v>
      </c>
      <c r="Y38" s="13" t="s">
        <v>319</v>
      </c>
      <c r="Z38" s="13" t="s">
        <v>132</v>
      </c>
      <c r="AA38" s="13" t="s">
        <v>38</v>
      </c>
      <c r="AB38" s="13" t="s">
        <v>38</v>
      </c>
    </row>
    <row r="39" spans="1:28" ht="40.5" x14ac:dyDescent="0.25">
      <c r="A39" s="13">
        <v>2016</v>
      </c>
      <c r="B39" s="13" t="s">
        <v>63</v>
      </c>
      <c r="C39" s="13" t="s">
        <v>361</v>
      </c>
      <c r="D39" s="17">
        <v>42475</v>
      </c>
      <c r="E39" s="13" t="s">
        <v>362</v>
      </c>
      <c r="F39" s="18" t="s">
        <v>66</v>
      </c>
      <c r="G39" s="15">
        <v>377452.12</v>
      </c>
      <c r="H39" s="13" t="s">
        <v>363</v>
      </c>
      <c r="I39" s="13" t="s">
        <v>364</v>
      </c>
      <c r="J39" s="13" t="s">
        <v>365</v>
      </c>
      <c r="K39" s="13" t="s">
        <v>366</v>
      </c>
      <c r="L39" s="13" t="s">
        <v>367</v>
      </c>
      <c r="M39" s="13" t="s">
        <v>368</v>
      </c>
      <c r="N39" s="15">
        <v>377452.12</v>
      </c>
      <c r="O39" s="13" t="s">
        <v>38</v>
      </c>
      <c r="P39" s="13" t="s">
        <v>369</v>
      </c>
      <c r="Q39" s="15">
        <f>N39/735</f>
        <v>513.54029931972786</v>
      </c>
      <c r="R39" s="13" t="s">
        <v>40</v>
      </c>
      <c r="S39" s="16">
        <v>865</v>
      </c>
      <c r="T39" s="13" t="s">
        <v>41</v>
      </c>
      <c r="U39" s="13" t="s">
        <v>42</v>
      </c>
      <c r="V39" s="14">
        <v>42478</v>
      </c>
      <c r="W39" s="14">
        <v>42545</v>
      </c>
      <c r="X39" s="13" t="s">
        <v>370</v>
      </c>
      <c r="Y39" s="13" t="s">
        <v>371</v>
      </c>
      <c r="Z39" s="13" t="s">
        <v>372</v>
      </c>
      <c r="AA39" s="13" t="s">
        <v>38</v>
      </c>
      <c r="AB39" s="13" t="s">
        <v>38</v>
      </c>
    </row>
    <row r="40" spans="1:28" ht="162" x14ac:dyDescent="0.25">
      <c r="A40" s="13">
        <v>2016</v>
      </c>
      <c r="B40" s="13" t="s">
        <v>63</v>
      </c>
      <c r="C40" s="13" t="s">
        <v>373</v>
      </c>
      <c r="D40" s="17">
        <v>42461</v>
      </c>
      <c r="E40" s="13" t="s">
        <v>374</v>
      </c>
      <c r="F40" s="18" t="s">
        <v>66</v>
      </c>
      <c r="G40" s="15">
        <v>365693.05</v>
      </c>
      <c r="H40" s="13" t="s">
        <v>375</v>
      </c>
      <c r="I40" s="13" t="s">
        <v>376</v>
      </c>
      <c r="J40" s="13" t="s">
        <v>377</v>
      </c>
      <c r="K40" s="13" t="s">
        <v>204</v>
      </c>
      <c r="L40" s="13" t="s">
        <v>378</v>
      </c>
      <c r="M40" s="13" t="s">
        <v>379</v>
      </c>
      <c r="N40" s="15">
        <v>365693.05</v>
      </c>
      <c r="O40" s="13" t="s">
        <v>38</v>
      </c>
      <c r="P40" s="13" t="s">
        <v>380</v>
      </c>
      <c r="Q40" s="15">
        <f>N40/1543</f>
        <v>237.00132858068696</v>
      </c>
      <c r="R40" s="13" t="s">
        <v>40</v>
      </c>
      <c r="S40" s="16">
        <v>1766</v>
      </c>
      <c r="T40" s="13" t="s">
        <v>41</v>
      </c>
      <c r="U40" s="13" t="s">
        <v>42</v>
      </c>
      <c r="V40" s="14">
        <v>42464</v>
      </c>
      <c r="W40" s="14">
        <v>42545</v>
      </c>
      <c r="X40" s="13" t="s">
        <v>370</v>
      </c>
      <c r="Y40" s="13" t="s">
        <v>371</v>
      </c>
      <c r="Z40" s="13" t="s">
        <v>372</v>
      </c>
      <c r="AA40" s="13" t="s">
        <v>38</v>
      </c>
      <c r="AB40" s="13" t="s">
        <v>38</v>
      </c>
    </row>
    <row r="41" spans="1:28" ht="94.5" x14ac:dyDescent="0.25">
      <c r="A41" s="13">
        <v>2016</v>
      </c>
      <c r="B41" s="13" t="s">
        <v>63</v>
      </c>
      <c r="C41" s="13" t="s">
        <v>381</v>
      </c>
      <c r="D41" s="17">
        <v>42482</v>
      </c>
      <c r="E41" s="13" t="s">
        <v>382</v>
      </c>
      <c r="F41" s="18" t="s">
        <v>66</v>
      </c>
      <c r="G41" s="15">
        <v>256955.42</v>
      </c>
      <c r="H41" s="13" t="s">
        <v>383</v>
      </c>
      <c r="I41" s="13" t="s">
        <v>384</v>
      </c>
      <c r="J41" s="13" t="s">
        <v>160</v>
      </c>
      <c r="K41" s="13" t="s">
        <v>385</v>
      </c>
      <c r="L41" s="13" t="s">
        <v>386</v>
      </c>
      <c r="M41" s="13" t="s">
        <v>387</v>
      </c>
      <c r="N41" s="15">
        <v>256955.42</v>
      </c>
      <c r="O41" s="13" t="s">
        <v>38</v>
      </c>
      <c r="P41" s="13" t="s">
        <v>109</v>
      </c>
      <c r="Q41" s="15">
        <f>N41/315</f>
        <v>815.73149206349206</v>
      </c>
      <c r="R41" s="13" t="s">
        <v>40</v>
      </c>
      <c r="S41" s="16">
        <v>1085</v>
      </c>
      <c r="T41" s="13" t="s">
        <v>41</v>
      </c>
      <c r="U41" s="13" t="s">
        <v>42</v>
      </c>
      <c r="V41" s="14">
        <v>42485</v>
      </c>
      <c r="W41" s="14">
        <v>42518</v>
      </c>
      <c r="X41" s="13" t="s">
        <v>388</v>
      </c>
      <c r="Y41" s="13" t="s">
        <v>389</v>
      </c>
      <c r="Z41" s="13" t="s">
        <v>278</v>
      </c>
      <c r="AA41" s="13" t="s">
        <v>38</v>
      </c>
      <c r="AB41" s="13" t="s">
        <v>38</v>
      </c>
    </row>
    <row r="42" spans="1:28" x14ac:dyDescent="0.25">
      <c r="C42" s="4"/>
    </row>
    <row r="43" spans="1:28" x14ac:dyDescent="0.25">
      <c r="C43" s="5"/>
    </row>
    <row r="44" spans="1:28" x14ac:dyDescent="0.25">
      <c r="A44" s="6" t="s">
        <v>390</v>
      </c>
      <c r="B44" s="7"/>
      <c r="C44" s="7"/>
      <c r="D44" s="7"/>
      <c r="E44" s="7"/>
      <c r="F44" s="7"/>
      <c r="G44" s="7"/>
      <c r="H44" s="7"/>
      <c r="I44" s="7"/>
      <c r="J44" s="7"/>
      <c r="X44" s="7"/>
      <c r="Y44" s="7"/>
    </row>
    <row r="45" spans="1:28" x14ac:dyDescent="0.25">
      <c r="A45" s="8" t="s">
        <v>391</v>
      </c>
      <c r="B45" s="9"/>
      <c r="C45" s="9"/>
      <c r="D45" s="9"/>
      <c r="E45" s="9"/>
      <c r="F45" s="9"/>
      <c r="G45" s="9"/>
      <c r="H45" s="9"/>
      <c r="I45" s="9"/>
      <c r="J45" s="9"/>
      <c r="X45" s="9"/>
      <c r="Y45" s="9"/>
    </row>
    <row r="46" spans="1:28" x14ac:dyDescent="0.25">
      <c r="A46" s="6" t="s">
        <v>392</v>
      </c>
      <c r="B46" s="7"/>
      <c r="C46" s="7"/>
      <c r="D46" s="7"/>
      <c r="E46" s="7"/>
      <c r="F46" s="7"/>
      <c r="G46" s="7"/>
      <c r="H46" s="7"/>
      <c r="I46" s="7"/>
      <c r="J46" s="7"/>
      <c r="X46" s="7"/>
      <c r="Y46" s="7"/>
    </row>
    <row r="47" spans="1:28" ht="15.75" x14ac:dyDescent="0.3">
      <c r="A47" s="10" t="s">
        <v>393</v>
      </c>
      <c r="B47" s="11"/>
      <c r="C47" s="11"/>
      <c r="D47" s="11"/>
      <c r="E47" s="11"/>
      <c r="F47" s="11"/>
      <c r="G47" s="11"/>
      <c r="H47" s="11"/>
      <c r="I47" s="11"/>
      <c r="J47" s="11"/>
      <c r="X47" s="11"/>
      <c r="Y47" s="11"/>
    </row>
  </sheetData>
  <mergeCells count="24">
    <mergeCell ref="Q4:Q5"/>
    <mergeCell ref="A1:AB1"/>
    <mergeCell ref="A2:AB2"/>
    <mergeCell ref="A3:AB3"/>
    <mergeCell ref="A4:A5"/>
    <mergeCell ref="B4:B5"/>
    <mergeCell ref="C4:C5"/>
    <mergeCell ref="D4:D5"/>
    <mergeCell ref="E4:E5"/>
    <mergeCell ref="F4:F5"/>
    <mergeCell ref="G4:G5"/>
    <mergeCell ref="H4:H5"/>
    <mergeCell ref="I4:M4"/>
    <mergeCell ref="N4:N5"/>
    <mergeCell ref="O4:O5"/>
    <mergeCell ref="P4:P5"/>
    <mergeCell ref="AA4:AA5"/>
    <mergeCell ref="AB4:AB5"/>
    <mergeCell ref="R4:R5"/>
    <mergeCell ref="S4:S5"/>
    <mergeCell ref="T4:T5"/>
    <mergeCell ref="U4:U5"/>
    <mergeCell ref="V4:W4"/>
    <mergeCell ref="X4:Z4"/>
  </mergeCells>
  <pageMargins left="0.70866141732283472" right="0.70866141732283472" top="0.74803149606299213" bottom="0.74803149606299213" header="0.31496062992125984" footer="0.31496062992125984"/>
  <pageSetup paperSize="305" scale="34" fitToHeight="0" orientation="landscape" r:id="rId1"/>
  <colBreaks count="1" manualBreakCount="1">
    <brk id="13" max="1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Resoluciones de Obra Pública </vt:lpstr>
      <vt:lpstr>'Resoluciones de Obra Pública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Javier Cisneros Bello</dc:creator>
  <cp:lastModifiedBy>Sergio Javier Cisneros Bello</cp:lastModifiedBy>
  <cp:lastPrinted>2016-05-30T17:17:03Z</cp:lastPrinted>
  <dcterms:created xsi:type="dcterms:W3CDTF">2016-05-10T16:57:06Z</dcterms:created>
  <dcterms:modified xsi:type="dcterms:W3CDTF">2016-05-30T17:27:39Z</dcterms:modified>
</cp:coreProperties>
</file>