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Obra Pública 2016" sheetId="1" r:id="rId1"/>
  </sheets>
  <externalReferences>
    <externalReference r:id="rId2"/>
  </externalReferences>
  <definedNames>
    <definedName name="_xlnm.Print_Area" localSheetId="0">'Obra Pública 2016'!$A$1:$AB$65</definedName>
  </definedNames>
  <calcPr calcId="125725"/>
</workbook>
</file>

<file path=xl/calcChain.xml><?xml version="1.0" encoding="utf-8"?>
<calcChain xmlns="http://schemas.openxmlformats.org/spreadsheetml/2006/main">
  <c r="Z60" i="1"/>
  <c r="Y60"/>
  <c r="X60"/>
  <c r="Q60"/>
  <c r="Q59"/>
  <c r="Q58"/>
  <c r="M57"/>
  <c r="L57"/>
  <c r="K57"/>
  <c r="J57"/>
  <c r="I57"/>
  <c r="M56"/>
  <c r="L56"/>
  <c r="K56"/>
  <c r="J56"/>
  <c r="I56"/>
  <c r="Q55"/>
  <c r="Q54"/>
  <c r="Q53"/>
  <c r="Q52"/>
  <c r="Q51"/>
  <c r="Q50"/>
  <c r="Q49"/>
  <c r="Q48"/>
  <c r="Q47"/>
  <c r="Q46"/>
  <c r="N45"/>
  <c r="Q45" s="1"/>
  <c r="N44"/>
  <c r="Q44" s="1"/>
  <c r="Q43"/>
  <c r="Q42"/>
  <c r="N42"/>
  <c r="Q41"/>
  <c r="N41"/>
  <c r="Q40"/>
  <c r="N40"/>
  <c r="Q39"/>
  <c r="N39"/>
  <c r="Q38"/>
  <c r="N38"/>
  <c r="Q37"/>
  <c r="N37"/>
  <c r="Q36"/>
  <c r="N36"/>
  <c r="Q35"/>
  <c r="N35"/>
  <c r="N34"/>
  <c r="N33"/>
  <c r="Q32"/>
  <c r="N32"/>
  <c r="Q31"/>
  <c r="N31"/>
  <c r="N30"/>
  <c r="N29"/>
  <c r="N28"/>
  <c r="N27"/>
  <c r="N26"/>
  <c r="N25"/>
  <c r="N24"/>
  <c r="N23"/>
  <c r="Q23" s="1"/>
  <c r="N22"/>
  <c r="Q22" s="1"/>
  <c r="N21"/>
  <c r="Q21" s="1"/>
  <c r="N20"/>
  <c r="Q20" s="1"/>
  <c r="N19"/>
  <c r="Q19" s="1"/>
  <c r="N18"/>
  <c r="Q18" s="1"/>
  <c r="N17"/>
  <c r="Q17" s="1"/>
  <c r="N16"/>
  <c r="Q16" s="1"/>
  <c r="N15"/>
  <c r="Q15" s="1"/>
  <c r="N14"/>
  <c r="Q14" s="1"/>
  <c r="N13"/>
  <c r="Q13" s="1"/>
  <c r="N12"/>
  <c r="Q12" s="1"/>
  <c r="Q11"/>
  <c r="Q10"/>
  <c r="Q9"/>
  <c r="Q8"/>
  <c r="Q7"/>
  <c r="Q6"/>
</calcChain>
</file>

<file path=xl/sharedStrings.xml><?xml version="1.0" encoding="utf-8"?>
<sst xmlns="http://schemas.openxmlformats.org/spreadsheetml/2006/main" count="1168" uniqueCount="563">
  <si>
    <t>AYUNTAMIENTO DE ZAPOPAN, JALISCO</t>
  </si>
  <si>
    <t>VI. La información sobre la gestión pública</t>
  </si>
  <si>
    <t>Obras públicas de enero-junio 2016 del Municipio de Zapopan</t>
  </si>
  <si>
    <t>Ejercicio</t>
  </si>
  <si>
    <t>Tipo de procedimiento por medio del cual se contrato la obra</t>
  </si>
  <si>
    <t>Número del contrato</t>
  </si>
  <si>
    <t>Fecha del contrato</t>
  </si>
  <si>
    <t xml:space="preserve">Descripción de la obra </t>
  </si>
  <si>
    <t>Origen del Recursos:  (Federal, Estatal, Municipal, Privado, Ramo 33)</t>
  </si>
  <si>
    <t>Inversión</t>
  </si>
  <si>
    <t xml:space="preserve">Lugar o ubicación de la obra pública  </t>
  </si>
  <si>
    <t xml:space="preserve">Ejecutor de la obra 
(en caso de que los datos correspondan a una persona moral incluyan en las columnas de nombre el dato del representante legal de la empresa). </t>
  </si>
  <si>
    <t>Costo Incial de la obra</t>
  </si>
  <si>
    <t>Costo Final de la obra</t>
  </si>
  <si>
    <t>Superficie Construida en Mt2</t>
  </si>
  <si>
    <t>Costo por Mt2 o lineal</t>
  </si>
  <si>
    <t>Tipo de Beneficiarios de la obra</t>
  </si>
  <si>
    <t>Número de beneficiario</t>
  </si>
  <si>
    <t xml:space="preserve">Relación de la obra con los intrumentos de planeación del desarrollo </t>
  </si>
  <si>
    <t>Estado de las obras públicas: en proceso; en proceso con retraso; en proceso con tiempo vencido; concluida</t>
  </si>
  <si>
    <t>Plazo de entrega o de ejecución</t>
  </si>
  <si>
    <t>Supervisor de la obra o perito responsable</t>
  </si>
  <si>
    <t>Hipervínculo al documento del contrato</t>
  </si>
  <si>
    <t>Hipervínculo al convenio modificatorio</t>
  </si>
  <si>
    <t>Nombre(s)</t>
  </si>
  <si>
    <t>Apellido paterno</t>
  </si>
  <si>
    <t>Apellido materno</t>
  </si>
  <si>
    <t>Razón social del ganador</t>
  </si>
  <si>
    <t>RFC</t>
  </si>
  <si>
    <t>Fecha de inicio (formato día/mes/año)</t>
  </si>
  <si>
    <t>Fecha de término (formato día/mes/año)</t>
  </si>
  <si>
    <t>Licitación Pública</t>
  </si>
  <si>
    <t>DOPI-MUN-R33-AP-LP-230-2015</t>
  </si>
  <si>
    <t>Perforación y Equipamiento de Pozo Profundo en la colonia Nextipac Zona RS, municipio de Zapopan, Jalisco.</t>
  </si>
  <si>
    <t>Federal</t>
  </si>
  <si>
    <t>Colonia Nextipac zona RS</t>
  </si>
  <si>
    <t>Antonio</t>
  </si>
  <si>
    <t>Corcuera</t>
  </si>
  <si>
    <t>Garza</t>
  </si>
  <si>
    <t>Alcor de Occidente S.A. de C.V. ZAP-0093</t>
  </si>
  <si>
    <t>AOC830810TG9</t>
  </si>
  <si>
    <t>-</t>
  </si>
  <si>
    <t>180 ML</t>
  </si>
  <si>
    <t>Directos</t>
  </si>
  <si>
    <t>La presente obra se encuentra en apego a los planes parciales de planeacion y desarrollo</t>
  </si>
  <si>
    <t>En Proceso</t>
  </si>
  <si>
    <t>Victor Manuel</t>
  </si>
  <si>
    <t xml:space="preserve">Lomelí </t>
  </si>
  <si>
    <t>Leos</t>
  </si>
  <si>
    <t>DOPI-MUN-R33-AP-LP-231-2015</t>
  </si>
  <si>
    <t>Equipamiento y tanques de almacenamiento de agua en el pozo profundo San Rafael, ubicado en camino a la Azucena y calle San Rafael, en la colonia San Rafael, municipio de Zapopan, Jalisco.</t>
  </si>
  <si>
    <t>Colonia San Rafael zona RN</t>
  </si>
  <si>
    <t>1 PIEZA</t>
  </si>
  <si>
    <t>DOPI-MUN-R33-IE-LP-232-2015</t>
  </si>
  <si>
    <t>Construcción de barda perimetral en la escuela secundaria mixta 61 Francisco de Jesús Ayón Zester, ubicada en Av. Del Vergel s/n, en la colonia Nuevo Vergel 1ra. Sección, municipio de Zapopan, Jalisco.</t>
  </si>
  <si>
    <t>Colonia Nuevo Vergel zona 2A</t>
  </si>
  <si>
    <t>José Omar</t>
  </si>
  <si>
    <t>Fernández</t>
  </si>
  <si>
    <t>Vázquez</t>
  </si>
  <si>
    <t>Extra Construcciones S.A. de C.V.  ZAP-1184</t>
  </si>
  <si>
    <t>ECO0908115Z7</t>
  </si>
  <si>
    <t>1410 M2</t>
  </si>
  <si>
    <t>Concluida</t>
  </si>
  <si>
    <t>Gerardo</t>
  </si>
  <si>
    <t>Arceo</t>
  </si>
  <si>
    <t>Arizaga</t>
  </si>
  <si>
    <t>Adjudicación Directa</t>
  </si>
  <si>
    <t>DOPI-MUN-IN-AD-236-2015</t>
  </si>
  <si>
    <t>Construcción de puente peatonal, guarniciones y banquetas en la colonia Villa de Guadalupe, Municipio de Zapopan, Jalisco.</t>
  </si>
  <si>
    <t>Municipal</t>
  </si>
  <si>
    <t>Colonia Villa de Guadalupe zona 2B</t>
  </si>
  <si>
    <t xml:space="preserve">Carlos Humberto </t>
  </si>
  <si>
    <t>Barragán</t>
  </si>
  <si>
    <t>Fonseca</t>
  </si>
  <si>
    <t>Grupo Constructor Inmobiliario Gucar, S.A. de C.V. ZAP-1377</t>
  </si>
  <si>
    <t>GCI9305175H8</t>
  </si>
  <si>
    <t>31 ML</t>
  </si>
  <si>
    <t>Jacob</t>
  </si>
  <si>
    <t>Tejeda</t>
  </si>
  <si>
    <t>Álvarez</t>
  </si>
  <si>
    <t>DOPI-MUN-IN-AD-237-2015</t>
  </si>
  <si>
    <t>Adecuación de la Academia de Polícia, primera etapa, Municipio de Zapopan, Jalisco.</t>
  </si>
  <si>
    <t>Colonia Parques de Tesistán zona RS</t>
  </si>
  <si>
    <t>Luis Reynaldo</t>
  </si>
  <si>
    <t>Galván</t>
  </si>
  <si>
    <t>Bermejo</t>
  </si>
  <si>
    <t>Galjak Arquitectos y Construcciones, S.A. de C.V. ZAP-0588</t>
  </si>
  <si>
    <t>GAC051206TQ3</t>
  </si>
  <si>
    <t>1815 M2</t>
  </si>
  <si>
    <t>Alhelí</t>
  </si>
  <si>
    <t>Rubio</t>
  </si>
  <si>
    <t>Villa</t>
  </si>
  <si>
    <t>DOPI-MUN-AD-238-2015</t>
  </si>
  <si>
    <t>Construcción de línea de drenaje sanitario y descargas domiciliarias en la calle Comitl de la calle Ozomatli a calle Michi, Municipio de Zapopan Jalisco.</t>
  </si>
  <si>
    <t>Colonia Mesa Colorada Poniente zona 2B</t>
  </si>
  <si>
    <t>José de Jesús</t>
  </si>
  <si>
    <t>Castillo</t>
  </si>
  <si>
    <t>Carrillo</t>
  </si>
  <si>
    <t>Mapa Obras y Pavimentos, S.A. de C.V. ZAP-0926</t>
  </si>
  <si>
    <t>MOP080610I53</t>
  </si>
  <si>
    <t>53 ML</t>
  </si>
  <si>
    <t>Jorge Adriel</t>
  </si>
  <si>
    <t>Guzmán</t>
  </si>
  <si>
    <t>Cervantes</t>
  </si>
  <si>
    <t>DOPI-MUN-RM-APDS-AD-239-2015</t>
  </si>
  <si>
    <t>Construcción de línea de drenaje sanitario y de línea de agua potable en la calle Lic. Eliseo Orozco Gutiérrez en el tramo de la calle Prof. Idolina Gaona de Cossio a Av. Juan Gil Preciado, en la colonia Jardines de Nuevo México, municipio de Zapopan, Jalisco</t>
  </si>
  <si>
    <t>Colonia Jardines de Nuevo México</t>
  </si>
  <si>
    <t>Francisco Javier</t>
  </si>
  <si>
    <t>Santiago</t>
  </si>
  <si>
    <t>Castro</t>
  </si>
  <si>
    <t>Uru Constructora, S.A. de C.V. ZAP-1957</t>
  </si>
  <si>
    <t>UCO120322GL0</t>
  </si>
  <si>
    <t>315 ML</t>
  </si>
  <si>
    <t>En Proceso con retraso</t>
  </si>
  <si>
    <t>Roberto Carlos</t>
  </si>
  <si>
    <t>Martínez</t>
  </si>
  <si>
    <t>De la Torre</t>
  </si>
  <si>
    <t>DOPI-MUN-RM-APDS-AD-240-2015</t>
  </si>
  <si>
    <t>Construcción de línea de drenaje sanitario y de línea de agua potable en la calle Lic. Eliseo Orozco Gutiérrez en el tramo de la calle Emiliano Zapata a calle Prof. Idolina Gaona de Cossio, en la colonia Jardines de Nuevo México, municipio de Zapopan, Jalisco</t>
  </si>
  <si>
    <t>Miguel Ángel</t>
  </si>
  <si>
    <t>González</t>
  </si>
  <si>
    <t>Dávila</t>
  </si>
  <si>
    <t>Construcciones Levisa, S.A. de C.V. ZAP-1829</t>
  </si>
  <si>
    <t>CLE131023270</t>
  </si>
  <si>
    <t>360 ML</t>
  </si>
  <si>
    <t>DOPI-MUN-RM-BAN-AD-241-2015</t>
  </si>
  <si>
    <t>Construcción de banquetas, aproches de vialidades y preparación para alumbrado público, en la calle Vista Campestre, en la colonia Vista Hermosa, municipio de Zapopan, Jalisco</t>
  </si>
  <si>
    <t>Colonia Vista Hermosa</t>
  </si>
  <si>
    <t>Edwin</t>
  </si>
  <si>
    <t>Aguiar</t>
  </si>
  <si>
    <t>Escantel</t>
  </si>
  <si>
    <t>Manjarrez Urbanizaciones, S.A. de C.V.  ZAP-1141</t>
  </si>
  <si>
    <t>MUR090325P33</t>
  </si>
  <si>
    <t>120 M2</t>
  </si>
  <si>
    <t>Carlos Gerardo</t>
  </si>
  <si>
    <t>Peña</t>
  </si>
  <si>
    <t>Ortega</t>
  </si>
  <si>
    <t>DOPI-MUN-RM-DS-AD-242-2015</t>
  </si>
  <si>
    <t>Construcción de línea de drenaje sanitario de 10", en las calles Santa Martha y Santo Santiago, en la colonia Lomas de Tabachines, municipio de Zapopan, Jalisco</t>
  </si>
  <si>
    <t>Colonia Lomas de Tabachines</t>
  </si>
  <si>
    <t>Mario</t>
  </si>
  <si>
    <t>Beltrán</t>
  </si>
  <si>
    <t>Rodríguez</t>
  </si>
  <si>
    <t>Constructora y Desarrolladora Barba y Asociados, S. A. de C. V.  ZAP-1587</t>
  </si>
  <si>
    <t>CDB0506068Z4</t>
  </si>
  <si>
    <t>440 ML</t>
  </si>
  <si>
    <t>José Pablo</t>
  </si>
  <si>
    <t>Villaseñor</t>
  </si>
  <si>
    <t>Padilla</t>
  </si>
  <si>
    <t>DOPI-MUN-RM-DS-AD-243-2015</t>
  </si>
  <si>
    <t>Construcción de línea de drenaje sanitario de 10", en la calle Gigante entre la calle Tabachines y El Arroyo, colonia Vicente Guerrero, municipio de Zapopan, Jalisco</t>
  </si>
  <si>
    <t>Colonia Vicente Guerrero</t>
  </si>
  <si>
    <t>Romero</t>
  </si>
  <si>
    <t>Lugo</t>
  </si>
  <si>
    <t>Obras y Comercialización de la Construcción, S.A. de C.V.  ZAP-0113</t>
  </si>
  <si>
    <t>OCC940714PB0</t>
  </si>
  <si>
    <t>43 ML</t>
  </si>
  <si>
    <t>Estrada</t>
  </si>
  <si>
    <t>Gloria</t>
  </si>
  <si>
    <t>DOPI-MUN-RP-PAV-AD-001-2016</t>
  </si>
  <si>
    <t>Reencarpetamiento de los carriles norte de la Avenida Acueducto del límite municipal a la Avenida Patria, incluye desbastado de la carpeta existente, Municipio de Zapopan, Jalisco</t>
  </si>
  <si>
    <t>Colonia Lomas del Bosque</t>
  </si>
  <si>
    <t>Guillermo</t>
  </si>
  <si>
    <t>Lara</t>
  </si>
  <si>
    <t>Vargas</t>
  </si>
  <si>
    <t>Desarrolladora Glar. S.A. de C.V. ZAP-0604</t>
  </si>
  <si>
    <t>DGL060620SUA</t>
  </si>
  <si>
    <t>1960 M2</t>
  </si>
  <si>
    <t>Fernando</t>
  </si>
  <si>
    <t>Chávez</t>
  </si>
  <si>
    <t>Pinto</t>
  </si>
  <si>
    <t>DOPI-MUN-RP-EP-AD-002-2016</t>
  </si>
  <si>
    <t>Demoliciones, preliminares, rellenos, plazoletas, rampas, protección de puentes, jardinería, en espacio público recuperado ubicado en Periferico Norte, entre la preparatoria No. 10 y el CUCEA, Municipio de Zapopan, Jalisco.</t>
  </si>
  <si>
    <t>Colonia San José del Bajío</t>
  </si>
  <si>
    <t>Héctor Guillermo</t>
  </si>
  <si>
    <t>Gómez</t>
  </si>
  <si>
    <t>ARH Desarrollos Inmobiliarios, S.A. de C.V. ZAP-1740</t>
  </si>
  <si>
    <t>ADI130522MB7</t>
  </si>
  <si>
    <t>6,297 M2</t>
  </si>
  <si>
    <t>DOPI-MUN-RP-EP-AD-003-2016</t>
  </si>
  <si>
    <t>Mobiliario urbano, instalaciones eléctricas, alumbrado, defensa metálica, topes, aproches, bolardos, señalética, en espacio público recuperado ubicado en Periferico Norte, entre la preparatoria No. 10 y el CUCEA, Municipio de Zapopan, Jalisco.</t>
  </si>
  <si>
    <t>Salvador</t>
  </si>
  <si>
    <t>Construcciones y Edificaciones Bato, S.A. de C.V.  ZAP-0066</t>
  </si>
  <si>
    <t>CEB961031DJ1</t>
  </si>
  <si>
    <t>6,297 M3</t>
  </si>
  <si>
    <t>DOPI-MUN-RP-CONT-AD-004-2016</t>
  </si>
  <si>
    <t>Reparación de muro de contención en el arroyo seco en el tramo de López Mateos a calle Corresponsales en la colonia Periodistas; Protección de canal pluvial a base de parapetos y estructura metálica en la calle Industria Textil esquina con calle Tarragona, en la colonia Altagracia; Reposición de losas de vialidad con concreto MR-42, construcción de banquetas, guarniciones y reparación de muro de mampostería, en la colonia Jardines del Centinela, municipio de Zapopan, Jalisco</t>
  </si>
  <si>
    <t>Colonia Jardines del Centinela</t>
  </si>
  <si>
    <t>Bernardo</t>
  </si>
  <si>
    <t>Saenz</t>
  </si>
  <si>
    <t>Barba</t>
  </si>
  <si>
    <t>Grupo Edificador Mayab, S.A. de C.V. PCZ-032/2016</t>
  </si>
  <si>
    <t>GEM070112PX8</t>
  </si>
  <si>
    <t>781 M2</t>
  </si>
  <si>
    <t>DOPI-MUN-RP-IS-AD-005-2016</t>
  </si>
  <si>
    <t>Rehabilitación de quirofanos, baños en el área de encamados, baños de recepción e impermeabilizaciones en azotea en la Cruz Verde Sur las Águilas, ubicada en Av. López Mateos y calle Cruz del Sur, en la colonia Las Águilas, municipio de Zapopan, Jalisco</t>
  </si>
  <si>
    <t>Colonia Las Aguilas</t>
  </si>
  <si>
    <t>Maria Teresa</t>
  </si>
  <si>
    <t>Sánchez</t>
  </si>
  <si>
    <t>Cabrera</t>
  </si>
  <si>
    <t>Soluciones Integrales en Pavimentos de Guadalajara, S. A. de C. V. PCZ-012/2016</t>
  </si>
  <si>
    <t>SIP070803JZ8</t>
  </si>
  <si>
    <t>850 M2</t>
  </si>
  <si>
    <t>DOPI-MUN-RP-IM-AD-006-2016</t>
  </si>
  <si>
    <t>Reparación de bóvedas, reforzamiento de columnas de concreto, impermeabilización de azoteas, pintura interior en las instalaciones del DIF Nextipac, ubicado en la calle Venustiano Carranza esquina con calle Leona Vicario, en la localidad de Nextipac, municipio de Zapopan, Jalisco</t>
  </si>
  <si>
    <t>Localidad de Nextipac</t>
  </si>
  <si>
    <t xml:space="preserve">Leobardo </t>
  </si>
  <si>
    <t>Preciado</t>
  </si>
  <si>
    <t>Zepeda</t>
  </si>
  <si>
    <t>Consorcio Constructor Adobes, S. A. de C. V. PCZ-004/2016</t>
  </si>
  <si>
    <t>CCA971126QC9</t>
  </si>
  <si>
    <t>1,007.23 M2</t>
  </si>
  <si>
    <t>Juan José</t>
  </si>
  <si>
    <t>Quirarte</t>
  </si>
  <si>
    <t>Olmos</t>
  </si>
  <si>
    <t>DOPI-MUN-RP-REST-AD-007-2016</t>
  </si>
  <si>
    <t>Restauración y reforzamiento de balcón principal y construcción de rampa de ingreso para personas con discapacidad en la presidencia municipal, municipio de Zapopan, Jalisco</t>
  </si>
  <si>
    <t>Colonia Centro</t>
  </si>
  <si>
    <t>Adriana Isabel</t>
  </si>
  <si>
    <t>Montañez</t>
  </si>
  <si>
    <t>Zamora</t>
  </si>
  <si>
    <t>Grupo Constructor TZOE, S. A. de C. V. PCZ-008/2016</t>
  </si>
  <si>
    <t>GCT12060233A</t>
  </si>
  <si>
    <t>12 M2</t>
  </si>
  <si>
    <t>Indirectos</t>
  </si>
  <si>
    <t>DOPI-MUN-RP-PROY-AD-008-2016</t>
  </si>
  <si>
    <t>Diagnóstico, diseño y proyectos estructurales de diferentes elementos del programa 2016 primera etapa, municipio de Zapopan, Jalisco.</t>
  </si>
  <si>
    <t>Diversas colonias</t>
  </si>
  <si>
    <t>Ricardo</t>
  </si>
  <si>
    <t>Haro</t>
  </si>
  <si>
    <t>Bugarín</t>
  </si>
  <si>
    <t>Central Edificaciones, S. A. de C. V. PCZ-020/2016</t>
  </si>
  <si>
    <t>CED030514T47</t>
  </si>
  <si>
    <t>N/A</t>
  </si>
  <si>
    <t>No aplica</t>
  </si>
  <si>
    <t xml:space="preserve">Martín </t>
  </si>
  <si>
    <t>Laguna</t>
  </si>
  <si>
    <t>Salazar</t>
  </si>
  <si>
    <t>DOPI-MUN-RP-PROY-AD-009-2016</t>
  </si>
  <si>
    <t>Diagnóstico, diseño y proyectos hidráulicos 2016, primera etapa, de diferentes redes de agua potable y alcantarillado, municipio de Zapopan Jalisco.</t>
  </si>
  <si>
    <t>Javier</t>
  </si>
  <si>
    <t>Ávila</t>
  </si>
  <si>
    <t>Flores</t>
  </si>
  <si>
    <t>Savho Consultoría y Construcción, S. A. de C. V. PCZ-025/2016</t>
  </si>
  <si>
    <t>SCC060622HZ3</t>
  </si>
  <si>
    <t>Pablo</t>
  </si>
  <si>
    <t>Gutiérrez</t>
  </si>
  <si>
    <t>Hernández</t>
  </si>
  <si>
    <t>DOPI-MUN-RP-PROY-AD-010-2016</t>
  </si>
  <si>
    <t>Diagnóstico, diseño y proyectos de infraestructura eléctrica 2016, primera etapa, municipio de Zapopan, Jalisco.</t>
  </si>
  <si>
    <t>Héctor Alejandro</t>
  </si>
  <si>
    <t>Rosales</t>
  </si>
  <si>
    <t>IME Servicios y Suministros, S. A. de C. V. PCZ-007/2016</t>
  </si>
  <si>
    <t>ISS920330811</t>
  </si>
  <si>
    <t>Marco Antonio</t>
  </si>
  <si>
    <t>Lozano</t>
  </si>
  <si>
    <t>Pérez</t>
  </si>
  <si>
    <t>DOPI-MUN-RP-PROY-AD-011-2016</t>
  </si>
  <si>
    <t>Control de calidad de diferentes obras 2016 del municipio de Zapopan, Jalisco, frente 1.</t>
  </si>
  <si>
    <t xml:space="preserve">José </t>
  </si>
  <si>
    <t>Guillén</t>
  </si>
  <si>
    <t>Díaz</t>
  </si>
  <si>
    <t>Servicios Profesionales para la Construcción de Occidente, S. A. de C. V. PCZ-028/2016</t>
  </si>
  <si>
    <t>SPC050127BR0</t>
  </si>
  <si>
    <t>Emmanuel</t>
  </si>
  <si>
    <t>Valle</t>
  </si>
  <si>
    <t>DOPI-MUN-RP-PROY-AD-012-2016</t>
  </si>
  <si>
    <t>Control de calidad de diferentes obras 2016 del municipio de Zapopan, Jalisco, frente 2.</t>
  </si>
  <si>
    <t>José Alejandro</t>
  </si>
  <si>
    <t>Alva</t>
  </si>
  <si>
    <t>Delgado</t>
  </si>
  <si>
    <t>Servicios de Obras Civiles Serco, S. A. de C. V. PCZ-035/2016</t>
  </si>
  <si>
    <t>SOC150806E69</t>
  </si>
  <si>
    <t>DOPI-MUN-RP-PROY-AD-013-2016</t>
  </si>
  <si>
    <t>Estudios de mecánica de suelos y diseño de pavimentos de diferentes obras 2016, primera etapa, del municipio de Zapopan, Jalisco.</t>
  </si>
  <si>
    <t>Héctor Hugo</t>
  </si>
  <si>
    <t>Guerrero</t>
  </si>
  <si>
    <t>Construdimensión, S.A. de C.V. PCZ-018/2016</t>
  </si>
  <si>
    <t>CON090306I19</t>
  </si>
  <si>
    <t>DOPI-MUN-RP-PROY-AD-014-2016</t>
  </si>
  <si>
    <t>Estudios básicos topográficos para diferentes obras 2016, primera etapa, del municipio de Zapopan, Jalisco.</t>
  </si>
  <si>
    <t>Gabriel</t>
  </si>
  <si>
    <t>Franco</t>
  </si>
  <si>
    <t>Alatorre</t>
  </si>
  <si>
    <t>Constructora de Occidente MS S. A. de C. V. PCZ-038/2016</t>
  </si>
  <si>
    <t>COM141015F48</t>
  </si>
  <si>
    <t>Rafael</t>
  </si>
  <si>
    <t>Neri</t>
  </si>
  <si>
    <t>Jacobo</t>
  </si>
  <si>
    <t>DOPI-MUN-RP-EP-AD-015-2016</t>
  </si>
  <si>
    <t>Demoliciones, rellenos, construcción de muros, banquetas, estacionamiento, cerca perimetral, banquetas y puente en el parque El Polvorin II, municipio de Zapopan, Jalisco.</t>
  </si>
  <si>
    <t>Colonia Guadalajarita</t>
  </si>
  <si>
    <t>Hugo Alejandro</t>
  </si>
  <si>
    <t>Almanzor</t>
  </si>
  <si>
    <t>AL-Mansur Construcciones, S.A. de C.V. PCZ-015/2016</t>
  </si>
  <si>
    <t>ACO0806185Z3</t>
  </si>
  <si>
    <t>2546.52 M2</t>
  </si>
  <si>
    <t>García</t>
  </si>
  <si>
    <t>Invitación Restringida</t>
  </si>
  <si>
    <t>DOPI-MUN-RP-EP-CI-016-2016</t>
  </si>
  <si>
    <t>Construcción de andadores, instalación de equipos de gimnasio al aire libre, juegos infantiles, piso amortiguante, electrificación, iluminación, mobiliario, fuente y arbolado en el parque El Polvorin II, municipio de Zapopan, Jalisco.</t>
  </si>
  <si>
    <t>Colonia Emiliano Zapata</t>
  </si>
  <si>
    <t>Cortés</t>
  </si>
  <si>
    <t>Grupo Taube de México, S.A. de C.V.</t>
  </si>
  <si>
    <t>GTM050418384</t>
  </si>
  <si>
    <t>525 M2</t>
  </si>
  <si>
    <t xml:space="preserve">Juan José </t>
  </si>
  <si>
    <t xml:space="preserve">Garcia </t>
  </si>
  <si>
    <t>Peréz</t>
  </si>
  <si>
    <t>DOPI-MUN-RP-PROY-CI-017-2016</t>
  </si>
  <si>
    <t>Proyecto ejecutivo para la construcción de Nodo Vial en 5 de Mayo y Periférico Poniente, en San Juan de Ocotán, municipio de Zapopan, Jalisco.</t>
  </si>
  <si>
    <t>San Juan de Ocotán</t>
  </si>
  <si>
    <t>Álvaro Salvador</t>
  </si>
  <si>
    <t>Morales</t>
  </si>
  <si>
    <t>Metro Arquitectura, S.A. de C.V.</t>
  </si>
  <si>
    <t>MAR970702FC6</t>
  </si>
  <si>
    <t xml:space="preserve">Julio </t>
  </si>
  <si>
    <t>de la Peña</t>
  </si>
  <si>
    <t xml:space="preserve"> Rodríguez</t>
  </si>
  <si>
    <t>DOPI-MUN-RP-PROY-CI-019-2016</t>
  </si>
  <si>
    <t>Actualización del proyecto ejecutivo de Av. Inglaterra, de Av. Patria a Av. Aviación, en el municipio de Zapopan, Jalisco.</t>
  </si>
  <si>
    <t>Colonias Puertas del Tule y San Juan de Ocotán</t>
  </si>
  <si>
    <t>José Manuel</t>
  </si>
  <si>
    <t>Castellanos</t>
  </si>
  <si>
    <t>GVA Desarrollos Integrales, S.A. de C.V.</t>
  </si>
  <si>
    <t>GDI020122D2A</t>
  </si>
  <si>
    <t xml:space="preserve">Norberto Esaú </t>
  </si>
  <si>
    <t xml:space="preserve"> Joya</t>
  </si>
  <si>
    <t>DOPI-MUN-RP-PAV-LP-020-2016</t>
  </si>
  <si>
    <t>Sustitución de losas de concreto, reposición de guarnición, nivelación de pozos de visita, cajas de válvulas, rejillas pluviales, bocas de tormenta y elementos estructurales que sobresalen de la rasante de la vialidad, calafateos, señaletica horizontal; en calle Orion de Av. Sierra de Mazamitla a Av. López Mateos, de Av. Sierra de Mazamitla de Valle de Atemajac a Límite Municipal (Av. Las Fuentes) municipio de Zapopan, Jalisco.</t>
  </si>
  <si>
    <t>Colonias Pinar de la Calma y Las Águilas</t>
  </si>
  <si>
    <t>Ruiz</t>
  </si>
  <si>
    <t>Constructora Diru, S.A. de C.V.</t>
  </si>
  <si>
    <t>CDI950714B79</t>
  </si>
  <si>
    <t>1,943 M2</t>
  </si>
  <si>
    <t xml:space="preserve">Carlos Gerardo </t>
  </si>
  <si>
    <t xml:space="preserve">Peña </t>
  </si>
  <si>
    <t>DOPI-MUN-RP-PAV-LP-021-2016</t>
  </si>
  <si>
    <t>Sustitución de losas de concreto, reposición de guarnición, nivelación de pozos de visita, cajas de válvulas, rejillas pluviales, bocas de tormenta y elementos estructurales que sobresalen de la rasante de la vialidad, calafateos, señaletica horizontal en Av. Naciones Unidas de Tomas Fuller a Glorieta del Paso del Prado, municipio de Zapopan, Jalisco.</t>
  </si>
  <si>
    <t>Colonia Loma Real</t>
  </si>
  <si>
    <t>Oscar</t>
  </si>
  <si>
    <t>Cadaco Construcciones, S.A. de C.V.</t>
  </si>
  <si>
    <t>CCO070612CT2</t>
  </si>
  <si>
    <t>3,528 M2</t>
  </si>
  <si>
    <t xml:space="preserve">Jacob </t>
  </si>
  <si>
    <t xml:space="preserve">Tejeda </t>
  </si>
  <si>
    <t>Alvarez</t>
  </si>
  <si>
    <t>DOPI-MUN-RP-PAV-LP-022-2016</t>
  </si>
  <si>
    <t>Renivelación con mezcla asfáltica y sello con mortero asfáltico, nivelación de pozos de visita, cajas de válvulas, rejillas pluviales, bocas de tormenta y elementos estructurales que sobresalen de la rasante de la vialidad, calafateos, señaletica horizontal en Av. Central de Periferico Poniente a Av. Vallarta y en Av. Calzada Nueva de Av. Central a Av. Vallarta, en la colonia Ciudad Granja, municipio de Zapopan, Jalisco.</t>
  </si>
  <si>
    <t>Colonia Ciudad Granja</t>
  </si>
  <si>
    <t>José Francisco</t>
  </si>
  <si>
    <t>Llaguno</t>
  </si>
  <si>
    <t>Yzabal</t>
  </si>
  <si>
    <t>Emulsiones, Sellos y Pavimentos Asfálticos, S.A. de C.V.</t>
  </si>
  <si>
    <t>ESP940311A26</t>
  </si>
  <si>
    <t>45,550 M2</t>
  </si>
  <si>
    <t xml:space="preserve">Victor Manuel </t>
  </si>
  <si>
    <t xml:space="preserve">Lomeli </t>
  </si>
  <si>
    <t>DOPI-MUN-RP-PAV-LP-023-2016</t>
  </si>
  <si>
    <t>Reencarpetamiento de la vialidad, desbastado de la carpeta existente, nivelación de pozos de visita, cajas de válvulas, rejillas pluviales, bocas de tormenta y elementos estructurales que sobresalen de la rasante de la vialidad, calafateos, señaletica horizontal de la Av. Sierra de Mazamitla de Valle de Atemajac a calle Orión;  y Renivelación de carpeta asfaltica, reposición de guarnición, nivelación de pozos de visita, cajas de válvulas, rejillas pluviales, bocas de tormenta y elementos estructurales que sobresalen de la rasante de la vialidad, calafateos, señaletica horizontal en Av. Paseo del Prado de la Glorieta Paseo del Prado al limíte Municipal, municipio de Zapopan, Jalisco.</t>
  </si>
  <si>
    <t>Colonias Loma del Valle y Las Águilas</t>
  </si>
  <si>
    <t>Rosalba Edilia</t>
  </si>
  <si>
    <t>Sandoval</t>
  </si>
  <si>
    <t>Huizar</t>
  </si>
  <si>
    <t>Infraestructura San Miguel, S.A. de C.V.</t>
  </si>
  <si>
    <t>ISM0112209Y5</t>
  </si>
  <si>
    <t>24,196 M2</t>
  </si>
  <si>
    <t>DOPI-MUN-RP-PAV-LP-024-2016</t>
  </si>
  <si>
    <t>Reencarpetamiento de la vialidad, desbastado de la carpeta existente, nivelación de pozos de visita, cajas de válvulas, rejillas pluviales, bocas de tormenta y elementos estructurales que sobresalen de la rasante de la vialidad, calafateos, señaletica horizontal en Av. Pablo Neruda de Av. Patria a límite Municipal, municipio de Zapopan, Jalisco.</t>
  </si>
  <si>
    <t>Colonia Colinas de San Javier</t>
  </si>
  <si>
    <t>Carlos Felipe</t>
  </si>
  <si>
    <t>Guerra</t>
  </si>
  <si>
    <t>Urbanizadora Vázquez Guerra, S.A. de C.V.</t>
  </si>
  <si>
    <t>UVG841211G22</t>
  </si>
  <si>
    <t>14,500 M2</t>
  </si>
  <si>
    <t>DOPI-MUN-RP-PAV-LP-025-2016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</si>
  <si>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1, en el municipio de Zapopan, Jalisco</t>
  </si>
  <si>
    <t>Colonias Mirador del Sol, l Colli Urbano y La Calma</t>
  </si>
  <si>
    <t>Blanca Estela</t>
  </si>
  <si>
    <t>Moreno</t>
  </si>
  <si>
    <t>Lemus</t>
  </si>
  <si>
    <t xml:space="preserve">Estudios, Proyectos y Construcciones de Guadalajara, S.A. de C.V. </t>
  </si>
  <si>
    <t>EPC7107236R1</t>
  </si>
  <si>
    <t>4,855 M2</t>
  </si>
  <si>
    <t xml:space="preserve">José Rafael </t>
  </si>
  <si>
    <t xml:space="preserve">Aguayo </t>
  </si>
  <si>
    <t>Cortes</t>
  </si>
  <si>
    <t>DOPI-MUN-RP-PAV-LP-026-2016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</si>
  <si>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2, en el municipio de Zapopan, Jalisco</t>
  </si>
  <si>
    <t>Arturo</t>
  </si>
  <si>
    <t>Montufar</t>
  </si>
  <si>
    <t>Núñez</t>
  </si>
  <si>
    <t>Velero Pavimentación y Construcción S.A. de C.V.</t>
  </si>
  <si>
    <t>VPC0012148K0</t>
  </si>
  <si>
    <t>3,883 M2</t>
  </si>
  <si>
    <t xml:space="preserve">Jose Rafael </t>
  </si>
  <si>
    <t>DOPI-MUN-RP-PAV-LP-027-2016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</si>
  <si>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1, de Av. Angel Leaño a carretera Colotlán, municipio de Zapopan, Jalisco.</t>
  </si>
  <si>
    <t>Colonia Nuevo México</t>
  </si>
  <si>
    <t>Ignacio Javier</t>
  </si>
  <si>
    <t>Curiel</t>
  </si>
  <si>
    <t>Dueñas</t>
  </si>
  <si>
    <t>TC Construcción y Mantenimiento, S.A. de C.V.</t>
  </si>
  <si>
    <t>TCM100915HA1</t>
  </si>
  <si>
    <t>32,145 M2</t>
  </si>
  <si>
    <t xml:space="preserve">Miguel </t>
  </si>
  <si>
    <t xml:space="preserve">Frausto </t>
  </si>
  <si>
    <t>Rivera</t>
  </si>
  <si>
    <t>DOPI-MUN-RP-PAV-LP-028-2016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</si>
  <si>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2, de Av. Angel Leaño a carretera Colotlán, municipio de Zapopan, Jalisco.</t>
  </si>
  <si>
    <t>30,824 M2</t>
  </si>
  <si>
    <t>DOPI-MUN-RP-PAV-LP-029-2016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</si>
  <si>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1, de la Av. Angel Leaño a la carretera Colotlán, municipio de Zapopan, Jalisco</t>
  </si>
  <si>
    <t>Rodrigo</t>
  </si>
  <si>
    <t>Ramos</t>
  </si>
  <si>
    <t>Garibi</t>
  </si>
  <si>
    <t>Metro Asfaltos, S.A. de C.V.</t>
  </si>
  <si>
    <t>CMA070307RU6</t>
  </si>
  <si>
    <t>17,667 M2</t>
  </si>
  <si>
    <t>DOPI-MUN-RP-PAV-LP-030-2016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</si>
  <si>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2, de la Av. Angel Leaño a la carretera Colotlán, municipio de Zapopan, Jalisco</t>
  </si>
  <si>
    <t>Braulia</t>
  </si>
  <si>
    <t>Colmenares</t>
  </si>
  <si>
    <t>Aldsanbm Constructora, S.A. de C.V.</t>
  </si>
  <si>
    <t>ACO070606CY5</t>
  </si>
  <si>
    <t>16,932 M2</t>
  </si>
  <si>
    <t>DOPI-MUN-RP-OC-AD-032-16</t>
  </si>
  <si>
    <t>Desazolve y limpieza en el canal Tepeyac ubicado en la Avenida Las Torres colonia Miramar; desazolve, limpieza y rehabilitación de mampostería en el canal Puerta Plata ubicado en las colonias Royal Country y Puerta Plata, municipio de Zapopan, Jalisco.</t>
  </si>
  <si>
    <t>Colonias: Miramar, Royal Country y Puerta Plata</t>
  </si>
  <si>
    <t>Raul</t>
  </si>
  <si>
    <t>Jara</t>
  </si>
  <si>
    <t>Construcciones Anayari, S. A. de C. V. PCZ-131/2016</t>
  </si>
  <si>
    <t>CAN030528ME0</t>
  </si>
  <si>
    <t>44,265 M2</t>
  </si>
  <si>
    <t>Aguayo</t>
  </si>
  <si>
    <t xml:space="preserve"> Cortés</t>
  </si>
  <si>
    <t>DOPI-MUN-RP-IM-AD-033-16</t>
  </si>
  <si>
    <t>Construcción de muro y rehabilitación de banquetas en Panteón Municipal ubicado en la localidad de Santa Ana Tepetitlán, municipio de Zapopan, Jalisco.</t>
  </si>
  <si>
    <t>Santa Ana Tepetitlán</t>
  </si>
  <si>
    <t>Contreras</t>
  </si>
  <si>
    <t>Rencoist Construcciones, S. A. de C. V. PCZ-080/2016</t>
  </si>
  <si>
    <t>RCO130920JX9</t>
  </si>
  <si>
    <t>248 M2</t>
  </si>
  <si>
    <t xml:space="preserve">Jorge Adriel </t>
  </si>
  <si>
    <t xml:space="preserve">Guzmán </t>
  </si>
  <si>
    <t>DOPI-MUN-RP-OC-AD-034-16</t>
  </si>
  <si>
    <t>Desazolve y rectificación del arroyo seco en el tramo de la colonia Periodistas; en la colonia El Mante y del arroyo El Garabato en la colonia El Briseño, municipio de Zapopan, Jalisco.</t>
  </si>
  <si>
    <t>Colonias: Periodistas, El Mante y El Briseño</t>
  </si>
  <si>
    <t>Grupo Edificador Mayab, S. A. de C. V. PCZ-032/2016</t>
  </si>
  <si>
    <t>37,800 M2</t>
  </si>
  <si>
    <t xml:space="preserve"> Peña </t>
  </si>
  <si>
    <t>DOPI-MUN-RP-OC-AD-035-16</t>
  </si>
  <si>
    <t>Desazolve, limpieza y rectificación de canal La Martinica - Paseo de las Aves en el tramo de la colonia Altagracia y la colonia La Martinica; desazolve y limpieza del Arroyo Hondo en la colonia Arroyo Hondo, Municipio de Zapopan, Jalisco.</t>
  </si>
  <si>
    <t>Colonias: Altagracia, La Martinica y Arroyo Hondo</t>
  </si>
  <si>
    <t>Jorge Guillermo</t>
  </si>
  <si>
    <t>Malacón</t>
  </si>
  <si>
    <t>Sainz</t>
  </si>
  <si>
    <t>Edficaciones Yazmin, S. A. de C. V.  PCZ-146/2016</t>
  </si>
  <si>
    <t>EYA020712BQ6</t>
  </si>
  <si>
    <t>44,056 M2</t>
  </si>
  <si>
    <t>DOPI-MUN-RP-IM-AD-036-16</t>
  </si>
  <si>
    <t>Construcción de Bóveda de seguridad para alojamiento de valores en la recaudadora No. 6 ubicada en la Avenida Guadalupe esquina Periférico Poniente Manuel Gómez Morín, municipio de Zapopan, Jalisco.</t>
  </si>
  <si>
    <t>Edificio de Servicios Públicos Municipales</t>
  </si>
  <si>
    <t>Victor Martín</t>
  </si>
  <si>
    <t>López</t>
  </si>
  <si>
    <t>Santos</t>
  </si>
  <si>
    <t>Construcciones Citus, S. A. de C. V. PCZ-141/2016</t>
  </si>
  <si>
    <t>CCI020411HS5</t>
  </si>
  <si>
    <t>23 M2</t>
  </si>
  <si>
    <t>DOPI-MUN-RP-IM-AD-037-16</t>
  </si>
  <si>
    <t>Rehabilitación en las oficinas y ampliación de comedor de empleados en el Dif Laureles, ubicado en Avenida Juan Pablo II, esquina con calle Lázaro Cárdenas, municipio de Zapopan, Jalisco.</t>
  </si>
  <si>
    <t>DIF Laureles</t>
  </si>
  <si>
    <t>Adriana Del Refugio</t>
  </si>
  <si>
    <t>Martín</t>
  </si>
  <si>
    <t>SDT Constructora S. A. de C. V. PCZ-147/2016</t>
  </si>
  <si>
    <t>SCO040813IIA</t>
  </si>
  <si>
    <t>125 M2</t>
  </si>
  <si>
    <t xml:space="preserve">Alhelí </t>
  </si>
  <si>
    <t xml:space="preserve">Rubio </t>
  </si>
  <si>
    <t>DOPI-MUN-RP-OC-AD-038-16</t>
  </si>
  <si>
    <t>Obras de protección consistentes en construcción de muro de mampostería; construcción de plantilla de zampeado en el arroyo Bugambilias de la colonia La Florida hasta el límite municipal; construcción de muro de contención de mampostería y construcción de losa de piso de mampostería, incluye limpieza y desazolve en la calle Gigante, calle Pino y calle Vicente Guerrero en la colonia Primavera Vicente Guerrero, Municipio de Zapopan, Jalisco.</t>
  </si>
  <si>
    <t>Colonias: La Florida y Primavera</t>
  </si>
  <si>
    <t>Omar</t>
  </si>
  <si>
    <t>Mora</t>
  </si>
  <si>
    <t>Montes de Oca</t>
  </si>
  <si>
    <t>Dommont Construcciones, S. A. de C. V. PCZ-133/2016</t>
  </si>
  <si>
    <t>DCO130215C16</t>
  </si>
  <si>
    <t>216 ML</t>
  </si>
  <si>
    <t>DOPI-MUN-RP-ELE-AD-039-16</t>
  </si>
  <si>
    <t>Red de alumbrado público y baja tensión en la calle Las Palmas y calle San Gonzálo en la colonia La Limera, municipio de Zapopan Jalisco.</t>
  </si>
  <si>
    <t>Colonia La Limera</t>
  </si>
  <si>
    <t>Juan Pablo</t>
  </si>
  <si>
    <t>Vera</t>
  </si>
  <si>
    <t>Tavares</t>
  </si>
  <si>
    <t>Lizette Construcciones, S. A. de C. V. PCZ-045/2016</t>
  </si>
  <si>
    <t>LCO080228DN2</t>
  </si>
  <si>
    <t>735 ML</t>
  </si>
  <si>
    <t xml:space="preserve">Fernando  </t>
  </si>
  <si>
    <t xml:space="preserve">Adame </t>
  </si>
  <si>
    <t>Tornel</t>
  </si>
  <si>
    <t>DOPI-MUN-RP-ELE-AD-040-16</t>
  </si>
  <si>
    <t>Red de alumbrado público en las calles Ecología de Conservación a Naturaleza, Conservación de Ecología a Naturaleza, Naturaleza de Conservación a Ecología, en la colonia Río Blanco; Electrificación en media y baja tensión y alumbrado público en las calles Manzano de San Francisco a Matamoros, San Miguel de San Francisco a Matamoros, Santa María  de San Francisco a Matamoros, Dolores Rodríguez de Matamoros a Ameca, Jalisco de Matamoros a Ameca en la colonia Lomas del Refugio, municipio de Zapopan, Jalisco.</t>
  </si>
  <si>
    <t>Colonias: Rio Blanco y Lomas del Refugio</t>
  </si>
  <si>
    <t>Armando</t>
  </si>
  <si>
    <t>Arroyo</t>
  </si>
  <si>
    <t>Construcciones y Extructuras ITZ, S. A. de C. V. PCZ-142/2016</t>
  </si>
  <si>
    <t>CEI000807E95</t>
  </si>
  <si>
    <t>1543 ML</t>
  </si>
  <si>
    <t>DOPI-MUN-RP-AP-AD-041-16</t>
  </si>
  <si>
    <t>Construcción de línea de drenaje sanitario y línea de agua potable en las calles andador Tequila de Tequila a Lagos de Moreno, Prolongación Zapopan de Jalisco a Prolongación Jalisco y Jalisco de Prolongación Zapopan a Prolongación Jalisco, en la colonia Lomas del Refugio, municipio de Zapopan, Jalisco.</t>
  </si>
  <si>
    <t>Colonia Lomas del Refugio</t>
  </si>
  <si>
    <t>Jesús Alfredo</t>
  </si>
  <si>
    <t>Topus Ingeniería, S. A. de C. V. PCZ-144/2016</t>
  </si>
  <si>
    <t>TIN130227AS1</t>
  </si>
  <si>
    <t xml:space="preserve">Héctor </t>
  </si>
  <si>
    <t xml:space="preserve">Flores </t>
  </si>
  <si>
    <t>DOPI-MUN-RP-IM-AD-042-16</t>
  </si>
  <si>
    <t>Construcción de muro perimetral y rehabilitación de herrería en el CDI No. 2 "Pablo Casals", ubicado en la colonia Valle de Atemajac; suministro e instalación de malla sombra en patio central y rehabilitación de área exterior infantil, en el CDI No. 09, ubicado en la colonia Villa de Guadalupe; construcción de muro y malla perimetral en el CDC No. 20, ubicado en la colonia Arenales Tapatios; impermeabilización de azoteas en el CRI ubicado en Av. Laureles, colonia Unidad Fovissste; colocación de ladrillo de azotea e impermeabilización en el CEMAM, ubicado en la calle cerrada Santa Laura, colonia Santa Margarita Primera Sección, muncipio de Zapopan, Jalisco</t>
  </si>
  <si>
    <t>Colonias: Valle de Atemajac, Villa de Guadalupe, Arenales Tapatios, Unidad Fovissste y Santa Margarita Primera Sección</t>
  </si>
  <si>
    <t>5 PLANTELES</t>
  </si>
  <si>
    <t xml:space="preserve">Gerardo </t>
  </si>
  <si>
    <t xml:space="preserve">Arceo </t>
  </si>
  <si>
    <t>DOPI-MUN-RP-PROY-AD-043-16</t>
  </si>
  <si>
    <t>Proyecto ejecutivo para la construcción de la cruz verde ubicada en la colonia Villas de Guadalupe, municipio de Zapopan, Jalisco.</t>
  </si>
  <si>
    <t>Colonia Villa de Guadalupe</t>
  </si>
  <si>
    <t xml:space="preserve">José Antonio </t>
  </si>
  <si>
    <t xml:space="preserve">García </t>
  </si>
  <si>
    <t>DOPI-MUN-R33FORTA-OC-AD-074-2016</t>
  </si>
  <si>
    <t>Desazolve y construcción de muros de contención con mamposteria del Canal Puerta Plata en unión con Canal Santa Isabel, y desazolve de Canal Santa Lucia en la Colonia Santa Mónica Los Chorritos y Colonia Santa Lucia, Municipio de Zapopan, Jalisco.</t>
  </si>
  <si>
    <t>Municipal (Fortamun)</t>
  </si>
  <si>
    <t>Colonia Santa Monica de los Chorritos y Santa Lucia</t>
  </si>
  <si>
    <t>Luis German</t>
  </si>
  <si>
    <t xml:space="preserve">Delgadillo </t>
  </si>
  <si>
    <t>Alcazar</t>
  </si>
  <si>
    <t>Axioma Proyectos e Ingeniería, S. A. de C. V.</t>
  </si>
  <si>
    <t>APE111122MI0</t>
  </si>
  <si>
    <t>4,700 M3</t>
  </si>
  <si>
    <t>DOPI-MUN-R33FORTA-OC-AD-075-2016</t>
  </si>
  <si>
    <t>Desazolve y limpieza en el canal Santa Catalina en el tramo de Av. Patria a Av. Mariano Otero, municipio de Zapopan, Jalisco.</t>
  </si>
  <si>
    <t>Municipio de Zapopan</t>
  </si>
  <si>
    <t>Sergio Alberto</t>
  </si>
  <si>
    <t>Baylon</t>
  </si>
  <si>
    <t>Edificaciones Estructurales Cobay, S. A. de C. V.</t>
  </si>
  <si>
    <t>EEC9909173A7</t>
  </si>
  <si>
    <t>30,700 M2</t>
  </si>
  <si>
    <t>DOPI-MUN-R33FORTA-OC-AD-076-2016</t>
  </si>
  <si>
    <t>Reparación de muros de contención de mamposteria, demolición de elementos estructurales de concreto armado, construcción y rectificación de plantilla y de muro de mamposteria, rehabilitación y colocación de malla ciclonica de protección perimetral, construcción de puente peatonal metalico, limpieza y desazolve en el canal pluvial Villas Perisur, en la Colonia El Briseño; Construcción de muro de concreto reforzado divisorio de carriles para corregir escurrimientos superficiales para mitigar inundación en retorno deprimido en Periférico Póniente y Mariano Otero, Municipio de Zapopan, Jalisco.</t>
  </si>
  <si>
    <t xml:space="preserve">Guillermo Alberto </t>
  </si>
  <si>
    <t>Allende</t>
  </si>
  <si>
    <t>Grupo Constructor MR de Jalisco, S. A. de C. V.</t>
  </si>
  <si>
    <t>GCM121112J86</t>
  </si>
  <si>
    <t>2,495 M2</t>
  </si>
  <si>
    <t>DOPI-MUN-R33FORTA-PROY-AD-077-2016</t>
  </si>
  <si>
    <t>Proyecto ejecutivo para la construcción de las unidades deportivas Santa María del Pueblito ubicada en calle Independencia S/N colonia Santa María del Pueblito; Santa Margarita ubicada en calle Santa Matilde S/N colonia Santa Margarita; Miguel de la Madrid ubicada en calle López Portillo S/N colonia Miguel de la Madrid; y Villas de Guadalupe ubicada en calle Febronio Lara esquina María Perfecta Llamas S/N colonia Villas de Guadalupe, Municipio de Zapopan, Jalisco.</t>
  </si>
  <si>
    <t>David</t>
  </si>
  <si>
    <t>Ledesma</t>
  </si>
  <si>
    <t>Martin del Campo</t>
  </si>
  <si>
    <t>Ing. David Ledesma Martin Del Campo</t>
  </si>
  <si>
    <t>LEMD880217U53</t>
  </si>
  <si>
    <t>Periodo de actualización de la información: JUNIO 2016</t>
  </si>
  <si>
    <t>Fecha de actualización: 05/07/2016</t>
  </si>
  <si>
    <t>Fecha de validación: 05/07/2016</t>
  </si>
  <si>
    <t>Área(s) o unidad(es) administrativa(s) responsable(s) de la información: Jefatura de Informes y Control Presupuestal</t>
  </si>
</sst>
</file>

<file path=xl/styles.xml><?xml version="1.0" encoding="utf-8"?>
<styleSheet xmlns="http://schemas.openxmlformats.org/spreadsheetml/2006/main">
  <numFmts count="1">
    <numFmt numFmtId="164" formatCode="&quot;$&quot;#,##0.00"/>
  </numFmts>
  <fonts count="8">
    <font>
      <sz val="11"/>
      <color theme="1"/>
      <name val="Calibri"/>
      <family val="2"/>
      <scheme val="minor"/>
    </font>
    <font>
      <sz val="11"/>
      <color theme="1"/>
      <name val="Calibri"/>
      <family val="2"/>
      <scheme val="minor"/>
    </font>
    <font>
      <sz val="9"/>
      <color theme="1"/>
      <name val="Arial"/>
      <family val="2"/>
    </font>
    <font>
      <b/>
      <sz val="14"/>
      <color theme="1"/>
      <name val="Century Gothic"/>
      <family val="2"/>
    </font>
    <font>
      <b/>
      <sz val="9"/>
      <color rgb="FF000000"/>
      <name val="Century Gothic"/>
      <family val="2"/>
    </font>
    <font>
      <sz val="11"/>
      <color rgb="FF000000"/>
      <name val="Calibri"/>
      <family val="2"/>
      <scheme val="minor"/>
    </font>
    <font>
      <sz val="8"/>
      <color theme="1"/>
      <name val="Century Gothic"/>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bottom/>
      <diagonal/>
    </border>
  </borders>
  <cellStyleXfs count="5">
    <xf numFmtId="0" fontId="0" fillId="0" borderId="0"/>
    <xf numFmtId="0" fontId="2" fillId="0" borderId="0"/>
    <xf numFmtId="0" fontId="7" fillId="0" borderId="0"/>
    <xf numFmtId="0" fontId="7" fillId="0" borderId="0"/>
    <xf numFmtId="0" fontId="1" fillId="0" borderId="0"/>
  </cellStyleXfs>
  <cellXfs count="24">
    <xf numFmtId="0" fontId="0" fillId="0" borderId="0" xfId="0"/>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8" xfId="1"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0" fillId="0" borderId="9" xfId="0" applyBorder="1" applyAlignment="1">
      <alignment horizontal="center" vertical="center"/>
    </xf>
    <xf numFmtId="14" fontId="0" fillId="0" borderId="9" xfId="0" applyNumberFormat="1" applyBorder="1" applyAlignment="1">
      <alignment horizontal="center" vertical="center"/>
    </xf>
    <xf numFmtId="0" fontId="0" fillId="0" borderId="9" xfId="0" applyBorder="1" applyAlignment="1">
      <alignment horizontal="center" vertical="center" wrapText="1"/>
    </xf>
    <xf numFmtId="164" fontId="0" fillId="0" borderId="9" xfId="0" applyNumberFormat="1" applyBorder="1" applyAlignment="1">
      <alignment horizontal="center" vertical="center"/>
    </xf>
    <xf numFmtId="3" fontId="0" fillId="0" borderId="9" xfId="0" applyNumberFormat="1" applyBorder="1" applyAlignment="1">
      <alignment horizontal="center" vertical="center"/>
    </xf>
    <xf numFmtId="14" fontId="0" fillId="2" borderId="9" xfId="0" applyNumberFormat="1" applyFill="1" applyBorder="1" applyAlignment="1">
      <alignment horizontal="center" vertical="center"/>
    </xf>
    <xf numFmtId="0" fontId="0" fillId="2" borderId="9" xfId="0" applyFill="1" applyBorder="1" applyAlignment="1">
      <alignment horizontal="center" vertical="center" wrapText="1"/>
    </xf>
    <xf numFmtId="0" fontId="0" fillId="2" borderId="9" xfId="0" applyFill="1" applyBorder="1" applyAlignment="1">
      <alignment horizontal="center" vertical="center"/>
    </xf>
    <xf numFmtId="0" fontId="6" fillId="0" borderId="9" xfId="0" applyFont="1" applyBorder="1" applyAlignment="1">
      <alignment horizontal="left" vertical="center"/>
    </xf>
    <xf numFmtId="0" fontId="0" fillId="0" borderId="10" xfId="0" applyBorder="1"/>
    <xf numFmtId="0" fontId="0" fillId="0" borderId="0" xfId="0" applyBorder="1"/>
  </cellXfs>
  <cellStyles count="5">
    <cellStyle name="Normal" xfId="0" builtinId="0"/>
    <cellStyle name="Normal 2" xfId="2"/>
    <cellStyle name="Normal 3" xfId="3"/>
    <cellStyle name="Normal 4" xfId="1"/>
    <cellStyle name="Normal 5"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1393824</xdr:colOff>
      <xdr:row>0</xdr:row>
      <xdr:rowOff>95250</xdr:rowOff>
    </xdr:from>
    <xdr:to>
      <xdr:col>4</xdr:col>
      <xdr:colOff>2371724</xdr:colOff>
      <xdr:row>2</xdr:row>
      <xdr:rowOff>200025</xdr:rowOff>
    </xdr:to>
    <xdr:pic>
      <xdr:nvPicPr>
        <xdr:cNvPr id="2" name="1 Imagen">
          <a:extLst>
            <a:ext uri="{FF2B5EF4-FFF2-40B4-BE49-F238E27FC236}">
              <a16:creationId xmlns="" xmlns:a16="http://schemas.microsoft.com/office/drawing/2014/main" id="{00000000-0008-0000-0300-000002000000}"/>
            </a:ext>
          </a:extLst>
        </xdr:cNvPr>
        <xdr:cNvPicPr/>
      </xdr:nvPicPr>
      <xdr:blipFill>
        <a:blip xmlns:r="http://schemas.openxmlformats.org/officeDocument/2006/relationships" r:embed="rId1" cstate="print"/>
        <a:srcRect/>
        <a:stretch>
          <a:fillRect/>
        </a:stretch>
      </xdr:blipFill>
      <xdr:spPr bwMode="auto">
        <a:xfrm>
          <a:off x="6832599" y="95250"/>
          <a:ext cx="977900" cy="1047750"/>
        </a:xfrm>
        <a:prstGeom prst="rect">
          <a:avLst/>
        </a:prstGeom>
        <a:noFill/>
        <a:ln w="9525">
          <a:noFill/>
          <a:miter lim="800000"/>
          <a:headEnd/>
          <a:tailEnd/>
        </a:ln>
      </xdr:spPr>
    </xdr:pic>
    <xdr:clientData/>
  </xdr:twoCellAnchor>
  <xdr:twoCellAnchor editAs="oneCell">
    <xdr:from>
      <xdr:col>20</xdr:col>
      <xdr:colOff>933451</xdr:colOff>
      <xdr:row>0</xdr:row>
      <xdr:rowOff>47625</xdr:rowOff>
    </xdr:from>
    <xdr:to>
      <xdr:col>21</xdr:col>
      <xdr:colOff>638176</xdr:colOff>
      <xdr:row>2</xdr:row>
      <xdr:rowOff>238125</xdr:rowOff>
    </xdr:to>
    <xdr:pic>
      <xdr:nvPicPr>
        <xdr:cNvPr id="3" name="2 Imagen">
          <a:extLst>
            <a:ext uri="{FF2B5EF4-FFF2-40B4-BE49-F238E27FC236}">
              <a16:creationId xmlns="" xmlns:a16="http://schemas.microsoft.com/office/drawing/2014/main" id="{00000000-0008-0000-0300-000003000000}"/>
            </a:ext>
          </a:extLst>
        </xdr:cNvPr>
        <xdr:cNvPicPr/>
      </xdr:nvPicPr>
      <xdr:blipFill>
        <a:blip xmlns:r="http://schemas.openxmlformats.org/officeDocument/2006/relationships" r:embed="rId1" cstate="print"/>
        <a:srcRect/>
        <a:stretch>
          <a:fillRect/>
        </a:stretch>
      </xdr:blipFill>
      <xdr:spPr bwMode="auto">
        <a:xfrm>
          <a:off x="24079201" y="47625"/>
          <a:ext cx="952500" cy="11334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ORTAL2016/ENVIADOPORTAL000000000/07%20de%20julio/obras%20publicas%20junio/Copia%20de%20Formatos%20Obras%20Publicas%20TRANSPARENCIA%20JUNIO%2020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 inciso ñ)"/>
      <sheetName val="V, inciso o) (OP)"/>
      <sheetName val="V, inciso p) (OP)"/>
      <sheetName val="V, inciso c) (OP)"/>
      <sheetName val="Artículo 15, frac. XIII"/>
    </sheetNames>
    <sheetDataSet>
      <sheetData sheetId="0"/>
      <sheetData sheetId="1">
        <row r="40">
          <cell r="M40" t="str">
            <v>José Antonio</v>
          </cell>
          <cell r="N40" t="str">
            <v>Álvarez</v>
          </cell>
          <cell r="O40" t="str">
            <v>Garcia</v>
          </cell>
          <cell r="P40" t="str">
            <v>Urcoma 1970, S. A. de C. V. PCZ-041/2016</v>
          </cell>
          <cell r="Q40" t="str">
            <v>UMN160125869</v>
          </cell>
        </row>
        <row r="41">
          <cell r="M41" t="str">
            <v>Juan Francisco</v>
          </cell>
          <cell r="N41" t="str">
            <v>Toscano</v>
          </cell>
          <cell r="O41" t="str">
            <v>Lases</v>
          </cell>
          <cell r="P41" t="str">
            <v>Infografía Digital de Occidente, S. A. de C. V. PCZ-178/2016</v>
          </cell>
          <cell r="Q41" t="str">
            <v>IDO100427QG2</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B65"/>
  <sheetViews>
    <sheetView tabSelected="1" workbookViewId="0">
      <selection activeCell="A4" sqref="A4:A5"/>
    </sheetView>
  </sheetViews>
  <sheetFormatPr baseColWidth="10" defaultColWidth="11.42578125" defaultRowHeight="15"/>
  <cols>
    <col min="1" max="1" width="12.7109375" style="22" customWidth="1"/>
    <col min="2" max="2" width="20.85546875" style="23" customWidth="1"/>
    <col min="3" max="3" width="35.28515625" style="23" customWidth="1"/>
    <col min="4" max="4" width="12.7109375" style="23" customWidth="1"/>
    <col min="5" max="5" width="41.28515625" style="23" customWidth="1"/>
    <col min="6" max="6" width="15.42578125" style="23" customWidth="1"/>
    <col min="7" max="7" width="12.7109375" style="23" customWidth="1"/>
    <col min="8" max="8" width="19.42578125" style="23" customWidth="1"/>
    <col min="9" max="9" width="18" style="23" customWidth="1"/>
    <col min="10" max="11" width="12.7109375" style="23" customWidth="1"/>
    <col min="12" max="12" width="20.7109375" style="23" customWidth="1"/>
    <col min="13" max="13" width="14.28515625" style="23" customWidth="1"/>
    <col min="14" max="19" width="12.7109375" style="23" customWidth="1"/>
    <col min="20" max="20" width="26.28515625" style="23" customWidth="1"/>
    <col min="21" max="21" width="18.7109375" style="23" customWidth="1"/>
    <col min="22" max="28" width="12.7109375" style="23" customWidth="1"/>
  </cols>
  <sheetData>
    <row r="1" spans="1:28" ht="39.75" customHeight="1">
      <c r="A1" s="1" t="s">
        <v>0</v>
      </c>
      <c r="B1" s="2"/>
      <c r="C1" s="2"/>
      <c r="D1" s="2"/>
      <c r="E1" s="2"/>
      <c r="F1" s="2"/>
      <c r="G1" s="2"/>
      <c r="H1" s="2"/>
      <c r="I1" s="2"/>
      <c r="J1" s="2"/>
      <c r="K1" s="2"/>
      <c r="L1" s="2"/>
      <c r="M1" s="2"/>
      <c r="N1" s="2"/>
      <c r="O1" s="2"/>
      <c r="P1" s="2"/>
      <c r="Q1" s="2"/>
      <c r="R1" s="2"/>
      <c r="S1" s="2"/>
      <c r="T1" s="2"/>
      <c r="U1" s="2"/>
      <c r="V1" s="2"/>
      <c r="W1" s="2"/>
      <c r="X1" s="2"/>
      <c r="Y1" s="2"/>
      <c r="Z1" s="2"/>
      <c r="AA1" s="2"/>
      <c r="AB1" s="3"/>
    </row>
    <row r="2" spans="1:28" ht="34.5" customHeight="1">
      <c r="A2" s="4" t="s">
        <v>1</v>
      </c>
      <c r="B2" s="5"/>
      <c r="C2" s="5"/>
      <c r="D2" s="5"/>
      <c r="E2" s="5"/>
      <c r="F2" s="5"/>
      <c r="G2" s="5"/>
      <c r="H2" s="5"/>
      <c r="I2" s="5"/>
      <c r="J2" s="5"/>
      <c r="K2" s="5"/>
      <c r="L2" s="5"/>
      <c r="M2" s="5"/>
      <c r="N2" s="5"/>
      <c r="O2" s="5"/>
      <c r="P2" s="5"/>
      <c r="Q2" s="5"/>
      <c r="R2" s="5"/>
      <c r="S2" s="5"/>
      <c r="T2" s="5"/>
      <c r="U2" s="5"/>
      <c r="V2" s="5"/>
      <c r="W2" s="5"/>
      <c r="X2" s="5"/>
      <c r="Y2" s="5"/>
      <c r="Z2" s="5"/>
      <c r="AA2" s="5"/>
      <c r="AB2" s="6"/>
    </row>
    <row r="3" spans="1:28" ht="35.25" customHeight="1">
      <c r="A3" s="7" t="s">
        <v>2</v>
      </c>
      <c r="B3" s="8"/>
      <c r="C3" s="8"/>
      <c r="D3" s="8"/>
      <c r="E3" s="8"/>
      <c r="F3" s="8"/>
      <c r="G3" s="8"/>
      <c r="H3" s="8"/>
      <c r="I3" s="8"/>
      <c r="J3" s="8"/>
      <c r="K3" s="8"/>
      <c r="L3" s="8"/>
      <c r="M3" s="8"/>
      <c r="N3" s="8"/>
      <c r="O3" s="8"/>
      <c r="P3" s="8"/>
      <c r="Q3" s="8"/>
      <c r="R3" s="8"/>
      <c r="S3" s="8"/>
      <c r="T3" s="8"/>
      <c r="U3" s="8"/>
      <c r="V3" s="8"/>
      <c r="W3" s="8"/>
      <c r="X3" s="8"/>
      <c r="Y3" s="8"/>
      <c r="Z3" s="8"/>
      <c r="AA3" s="8"/>
      <c r="AB3" s="9"/>
    </row>
    <row r="4" spans="1:28" ht="40.5" customHeight="1">
      <c r="A4" s="10" t="s">
        <v>3</v>
      </c>
      <c r="B4" s="10" t="s">
        <v>4</v>
      </c>
      <c r="C4" s="10" t="s">
        <v>5</v>
      </c>
      <c r="D4" s="10" t="s">
        <v>6</v>
      </c>
      <c r="E4" s="10" t="s">
        <v>7</v>
      </c>
      <c r="F4" s="10" t="s">
        <v>8</v>
      </c>
      <c r="G4" s="10" t="s">
        <v>9</v>
      </c>
      <c r="H4" s="10" t="s">
        <v>10</v>
      </c>
      <c r="I4" s="10" t="s">
        <v>11</v>
      </c>
      <c r="J4" s="10"/>
      <c r="K4" s="10"/>
      <c r="L4" s="10"/>
      <c r="M4" s="10"/>
      <c r="N4" s="10" t="s">
        <v>12</v>
      </c>
      <c r="O4" s="10" t="s">
        <v>13</v>
      </c>
      <c r="P4" s="10" t="s">
        <v>14</v>
      </c>
      <c r="Q4" s="10" t="s">
        <v>15</v>
      </c>
      <c r="R4" s="10" t="s">
        <v>16</v>
      </c>
      <c r="S4" s="10" t="s">
        <v>17</v>
      </c>
      <c r="T4" s="10" t="s">
        <v>18</v>
      </c>
      <c r="U4" s="10" t="s">
        <v>19</v>
      </c>
      <c r="V4" s="10" t="s">
        <v>20</v>
      </c>
      <c r="W4" s="10"/>
      <c r="X4" s="10" t="s">
        <v>21</v>
      </c>
      <c r="Y4" s="10"/>
      <c r="Z4" s="10"/>
      <c r="AA4" s="10" t="s">
        <v>22</v>
      </c>
      <c r="AB4" s="10" t="s">
        <v>23</v>
      </c>
    </row>
    <row r="5" spans="1:28" ht="67.5">
      <c r="A5" s="10"/>
      <c r="B5" s="10"/>
      <c r="C5" s="10"/>
      <c r="D5" s="10"/>
      <c r="E5" s="10"/>
      <c r="F5" s="10"/>
      <c r="G5" s="10"/>
      <c r="H5" s="10"/>
      <c r="I5" s="11" t="s">
        <v>24</v>
      </c>
      <c r="J5" s="11" t="s">
        <v>25</v>
      </c>
      <c r="K5" s="11" t="s">
        <v>26</v>
      </c>
      <c r="L5" s="11" t="s">
        <v>27</v>
      </c>
      <c r="M5" s="11" t="s">
        <v>28</v>
      </c>
      <c r="N5" s="10"/>
      <c r="O5" s="10"/>
      <c r="P5" s="10"/>
      <c r="Q5" s="10"/>
      <c r="R5" s="10"/>
      <c r="S5" s="10"/>
      <c r="T5" s="10"/>
      <c r="U5" s="10"/>
      <c r="V5" s="11" t="s">
        <v>29</v>
      </c>
      <c r="W5" s="11" t="s">
        <v>30</v>
      </c>
      <c r="X5" s="11" t="s">
        <v>24</v>
      </c>
      <c r="Y5" s="11" t="s">
        <v>25</v>
      </c>
      <c r="Z5" s="11" t="s">
        <v>26</v>
      </c>
      <c r="AA5" s="10"/>
      <c r="AB5" s="10"/>
    </row>
    <row r="6" spans="1:28" ht="57.6" customHeight="1">
      <c r="A6" s="12">
        <v>2015</v>
      </c>
      <c r="B6" s="13" t="s">
        <v>31</v>
      </c>
      <c r="C6" s="13" t="s">
        <v>32</v>
      </c>
      <c r="D6" s="14">
        <v>42366</v>
      </c>
      <c r="E6" s="15" t="s">
        <v>33</v>
      </c>
      <c r="F6" s="15" t="s">
        <v>34</v>
      </c>
      <c r="G6" s="16">
        <v>4343074.72</v>
      </c>
      <c r="H6" s="15" t="s">
        <v>35</v>
      </c>
      <c r="I6" s="13" t="s">
        <v>36</v>
      </c>
      <c r="J6" s="13" t="s">
        <v>37</v>
      </c>
      <c r="K6" s="13" t="s">
        <v>38</v>
      </c>
      <c r="L6" s="15" t="s">
        <v>39</v>
      </c>
      <c r="M6" s="13" t="s">
        <v>40</v>
      </c>
      <c r="N6" s="16">
        <v>4343074.72</v>
      </c>
      <c r="O6" s="13" t="s">
        <v>41</v>
      </c>
      <c r="P6" s="13" t="s">
        <v>42</v>
      </c>
      <c r="Q6" s="16">
        <f>N6/180</f>
        <v>24128.192888888887</v>
      </c>
      <c r="R6" s="13" t="s">
        <v>43</v>
      </c>
      <c r="S6" s="13">
        <v>3990</v>
      </c>
      <c r="T6" s="15" t="s">
        <v>44</v>
      </c>
      <c r="U6" s="13" t="s">
        <v>45</v>
      </c>
      <c r="V6" s="14">
        <v>42367</v>
      </c>
      <c r="W6" s="14">
        <v>42415</v>
      </c>
      <c r="X6" s="13" t="s">
        <v>46</v>
      </c>
      <c r="Y6" s="13" t="s">
        <v>47</v>
      </c>
      <c r="Z6" s="13" t="s">
        <v>48</v>
      </c>
      <c r="AA6" s="13" t="s">
        <v>41</v>
      </c>
      <c r="AB6" s="13" t="s">
        <v>41</v>
      </c>
    </row>
    <row r="7" spans="1:28" ht="84" customHeight="1">
      <c r="A7" s="13">
        <v>2015</v>
      </c>
      <c r="B7" s="13" t="s">
        <v>31</v>
      </c>
      <c r="C7" s="13" t="s">
        <v>49</v>
      </c>
      <c r="D7" s="14">
        <v>42366</v>
      </c>
      <c r="E7" s="15" t="s">
        <v>50</v>
      </c>
      <c r="F7" s="15" t="s">
        <v>34</v>
      </c>
      <c r="G7" s="16">
        <v>3769025.04</v>
      </c>
      <c r="H7" s="15" t="s">
        <v>51</v>
      </c>
      <c r="I7" s="13" t="s">
        <v>36</v>
      </c>
      <c r="J7" s="13" t="s">
        <v>37</v>
      </c>
      <c r="K7" s="13" t="s">
        <v>38</v>
      </c>
      <c r="L7" s="15" t="s">
        <v>39</v>
      </c>
      <c r="M7" s="13" t="s">
        <v>40</v>
      </c>
      <c r="N7" s="16">
        <v>3769025.04</v>
      </c>
      <c r="O7" s="13" t="s">
        <v>41</v>
      </c>
      <c r="P7" s="13" t="s">
        <v>52</v>
      </c>
      <c r="Q7" s="16">
        <f>N7</f>
        <v>3769025.04</v>
      </c>
      <c r="R7" s="13" t="s">
        <v>43</v>
      </c>
      <c r="S7" s="13">
        <v>700</v>
      </c>
      <c r="T7" s="15" t="s">
        <v>44</v>
      </c>
      <c r="U7" s="13" t="s">
        <v>45</v>
      </c>
      <c r="V7" s="14">
        <v>42367</v>
      </c>
      <c r="W7" s="14">
        <v>42415</v>
      </c>
      <c r="X7" s="13" t="s">
        <v>46</v>
      </c>
      <c r="Y7" s="13" t="s">
        <v>47</v>
      </c>
      <c r="Z7" s="13" t="s">
        <v>48</v>
      </c>
      <c r="AA7" s="13" t="s">
        <v>41</v>
      </c>
      <c r="AB7" s="13" t="s">
        <v>41</v>
      </c>
    </row>
    <row r="8" spans="1:28" ht="97.5" customHeight="1">
      <c r="A8" s="12">
        <v>2015</v>
      </c>
      <c r="B8" s="13" t="s">
        <v>31</v>
      </c>
      <c r="C8" s="13" t="s">
        <v>53</v>
      </c>
      <c r="D8" s="14">
        <v>42366</v>
      </c>
      <c r="E8" s="15" t="s">
        <v>54</v>
      </c>
      <c r="F8" s="15" t="s">
        <v>34</v>
      </c>
      <c r="G8" s="16">
        <v>1945590.49</v>
      </c>
      <c r="H8" s="15" t="s">
        <v>55</v>
      </c>
      <c r="I8" s="13" t="s">
        <v>56</v>
      </c>
      <c r="J8" s="13" t="s">
        <v>57</v>
      </c>
      <c r="K8" s="13" t="s">
        <v>58</v>
      </c>
      <c r="L8" s="15" t="s">
        <v>59</v>
      </c>
      <c r="M8" s="13" t="s">
        <v>60</v>
      </c>
      <c r="N8" s="16">
        <v>1945590.49</v>
      </c>
      <c r="O8" s="13" t="s">
        <v>41</v>
      </c>
      <c r="P8" s="13" t="s">
        <v>61</v>
      </c>
      <c r="Q8" s="16">
        <f>N8/1410</f>
        <v>1379.8514113475178</v>
      </c>
      <c r="R8" s="13" t="s">
        <v>43</v>
      </c>
      <c r="S8" s="13">
        <v>1262</v>
      </c>
      <c r="T8" s="15" t="s">
        <v>44</v>
      </c>
      <c r="U8" s="13" t="s">
        <v>62</v>
      </c>
      <c r="V8" s="14">
        <v>42367</v>
      </c>
      <c r="W8" s="14">
        <v>42400</v>
      </c>
      <c r="X8" s="13" t="s">
        <v>63</v>
      </c>
      <c r="Y8" s="13" t="s">
        <v>64</v>
      </c>
      <c r="Z8" s="13" t="s">
        <v>65</v>
      </c>
      <c r="AA8" s="13" t="s">
        <v>41</v>
      </c>
      <c r="AB8" s="13" t="s">
        <v>41</v>
      </c>
    </row>
    <row r="9" spans="1:28" ht="60" customHeight="1">
      <c r="A9" s="13">
        <v>2015</v>
      </c>
      <c r="B9" s="13" t="s">
        <v>66</v>
      </c>
      <c r="C9" s="15" t="s">
        <v>67</v>
      </c>
      <c r="D9" s="14">
        <v>42356</v>
      </c>
      <c r="E9" s="15" t="s">
        <v>68</v>
      </c>
      <c r="F9" s="15" t="s">
        <v>69</v>
      </c>
      <c r="G9" s="16">
        <v>732176.24</v>
      </c>
      <c r="H9" s="15" t="s">
        <v>70</v>
      </c>
      <c r="I9" s="13" t="s">
        <v>71</v>
      </c>
      <c r="J9" s="13" t="s">
        <v>72</v>
      </c>
      <c r="K9" s="13" t="s">
        <v>73</v>
      </c>
      <c r="L9" s="15" t="s">
        <v>74</v>
      </c>
      <c r="M9" s="13" t="s">
        <v>75</v>
      </c>
      <c r="N9" s="16">
        <v>732176.24</v>
      </c>
      <c r="O9" s="13" t="s">
        <v>41</v>
      </c>
      <c r="P9" s="13" t="s">
        <v>76</v>
      </c>
      <c r="Q9" s="16">
        <f>N9/31</f>
        <v>23618.588387096774</v>
      </c>
      <c r="R9" s="13" t="s">
        <v>43</v>
      </c>
      <c r="S9" s="13">
        <v>437</v>
      </c>
      <c r="T9" s="15" t="s">
        <v>44</v>
      </c>
      <c r="U9" s="13" t="s">
        <v>62</v>
      </c>
      <c r="V9" s="14">
        <v>42360</v>
      </c>
      <c r="W9" s="14">
        <v>42400</v>
      </c>
      <c r="X9" s="13" t="s">
        <v>77</v>
      </c>
      <c r="Y9" s="13" t="s">
        <v>78</v>
      </c>
      <c r="Z9" s="13" t="s">
        <v>79</v>
      </c>
      <c r="AA9" s="13" t="s">
        <v>41</v>
      </c>
      <c r="AB9" s="13" t="s">
        <v>41</v>
      </c>
    </row>
    <row r="10" spans="1:28" ht="43.9" customHeight="1">
      <c r="A10" s="12">
        <v>2015</v>
      </c>
      <c r="B10" s="13" t="s">
        <v>66</v>
      </c>
      <c r="C10" s="15" t="s">
        <v>80</v>
      </c>
      <c r="D10" s="14">
        <v>42356</v>
      </c>
      <c r="E10" s="15" t="s">
        <v>81</v>
      </c>
      <c r="F10" s="15" t="s">
        <v>69</v>
      </c>
      <c r="G10" s="16">
        <v>1479664.22</v>
      </c>
      <c r="H10" s="15" t="s">
        <v>82</v>
      </c>
      <c r="I10" s="13" t="s">
        <v>83</v>
      </c>
      <c r="J10" s="13" t="s">
        <v>84</v>
      </c>
      <c r="K10" s="13" t="s">
        <v>85</v>
      </c>
      <c r="L10" s="15" t="s">
        <v>86</v>
      </c>
      <c r="M10" s="13" t="s">
        <v>87</v>
      </c>
      <c r="N10" s="16">
        <v>1479664.22</v>
      </c>
      <c r="O10" s="13" t="s">
        <v>41</v>
      </c>
      <c r="P10" s="13" t="s">
        <v>88</v>
      </c>
      <c r="Q10" s="16">
        <f>N10/1815</f>
        <v>815.24199449035814</v>
      </c>
      <c r="R10" s="13" t="s">
        <v>43</v>
      </c>
      <c r="S10" s="13">
        <v>750</v>
      </c>
      <c r="T10" s="15" t="s">
        <v>44</v>
      </c>
      <c r="U10" s="13" t="s">
        <v>62</v>
      </c>
      <c r="V10" s="14">
        <v>42360</v>
      </c>
      <c r="W10" s="14">
        <v>42400</v>
      </c>
      <c r="X10" s="13" t="s">
        <v>89</v>
      </c>
      <c r="Y10" s="13" t="s">
        <v>90</v>
      </c>
      <c r="Z10" s="13" t="s">
        <v>91</v>
      </c>
      <c r="AA10" s="13" t="s">
        <v>41</v>
      </c>
      <c r="AB10" s="13" t="s">
        <v>41</v>
      </c>
    </row>
    <row r="11" spans="1:28" ht="59.45" customHeight="1">
      <c r="A11" s="13">
        <v>2015</v>
      </c>
      <c r="B11" s="13" t="s">
        <v>66</v>
      </c>
      <c r="C11" s="15" t="s">
        <v>92</v>
      </c>
      <c r="D11" s="14">
        <v>42388</v>
      </c>
      <c r="E11" s="15" t="s">
        <v>93</v>
      </c>
      <c r="F11" s="15" t="s">
        <v>69</v>
      </c>
      <c r="G11" s="16">
        <v>148758.56</v>
      </c>
      <c r="H11" s="15" t="s">
        <v>94</v>
      </c>
      <c r="I11" s="13" t="s">
        <v>95</v>
      </c>
      <c r="J11" s="13" t="s">
        <v>96</v>
      </c>
      <c r="K11" s="13" t="s">
        <v>97</v>
      </c>
      <c r="L11" s="15" t="s">
        <v>98</v>
      </c>
      <c r="M11" s="13" t="s">
        <v>99</v>
      </c>
      <c r="N11" s="16">
        <v>148758.56</v>
      </c>
      <c r="O11" s="13" t="s">
        <v>41</v>
      </c>
      <c r="P11" s="13" t="s">
        <v>100</v>
      </c>
      <c r="Q11" s="16">
        <f>N11/53</f>
        <v>2806.7652830188681</v>
      </c>
      <c r="R11" s="13" t="s">
        <v>43</v>
      </c>
      <c r="S11" s="13">
        <v>165</v>
      </c>
      <c r="T11" s="15" t="s">
        <v>44</v>
      </c>
      <c r="U11" s="13" t="s">
        <v>62</v>
      </c>
      <c r="V11" s="14">
        <v>42389</v>
      </c>
      <c r="W11" s="14">
        <v>42439</v>
      </c>
      <c r="X11" s="13" t="s">
        <v>101</v>
      </c>
      <c r="Y11" s="13" t="s">
        <v>102</v>
      </c>
      <c r="Z11" s="13" t="s">
        <v>103</v>
      </c>
      <c r="AA11" s="13" t="s">
        <v>41</v>
      </c>
      <c r="AB11" s="13" t="s">
        <v>41</v>
      </c>
    </row>
    <row r="12" spans="1:28" ht="93" customHeight="1">
      <c r="A12" s="12">
        <v>2015</v>
      </c>
      <c r="B12" s="13" t="s">
        <v>66</v>
      </c>
      <c r="C12" s="15" t="s">
        <v>104</v>
      </c>
      <c r="D12" s="14">
        <v>42364</v>
      </c>
      <c r="E12" s="15" t="s">
        <v>105</v>
      </c>
      <c r="F12" s="15" t="s">
        <v>69</v>
      </c>
      <c r="G12" s="16">
        <v>1462545.61</v>
      </c>
      <c r="H12" s="15" t="s">
        <v>106</v>
      </c>
      <c r="I12" s="13" t="s">
        <v>107</v>
      </c>
      <c r="J12" s="13" t="s">
        <v>108</v>
      </c>
      <c r="K12" s="13" t="s">
        <v>109</v>
      </c>
      <c r="L12" s="15" t="s">
        <v>110</v>
      </c>
      <c r="M12" s="13" t="s">
        <v>111</v>
      </c>
      <c r="N12" s="16">
        <f>G12</f>
        <v>1462545.61</v>
      </c>
      <c r="O12" s="13" t="s">
        <v>41</v>
      </c>
      <c r="P12" s="13" t="s">
        <v>112</v>
      </c>
      <c r="Q12" s="16">
        <f>N12/315</f>
        <v>4643.001936507937</v>
      </c>
      <c r="R12" s="13" t="s">
        <v>43</v>
      </c>
      <c r="S12" s="13">
        <v>4345</v>
      </c>
      <c r="T12" s="15" t="s">
        <v>44</v>
      </c>
      <c r="U12" s="15" t="s">
        <v>113</v>
      </c>
      <c r="V12" s="14">
        <v>42366</v>
      </c>
      <c r="W12" s="14">
        <v>42434</v>
      </c>
      <c r="X12" s="13" t="s">
        <v>114</v>
      </c>
      <c r="Y12" s="13" t="s">
        <v>115</v>
      </c>
      <c r="Z12" s="13" t="s">
        <v>116</v>
      </c>
      <c r="AA12" s="13" t="s">
        <v>41</v>
      </c>
      <c r="AB12" s="13" t="s">
        <v>41</v>
      </c>
    </row>
    <row r="13" spans="1:28" ht="85.15" customHeight="1">
      <c r="A13" s="13">
        <v>2015</v>
      </c>
      <c r="B13" s="13" t="s">
        <v>66</v>
      </c>
      <c r="C13" s="15" t="s">
        <v>117</v>
      </c>
      <c r="D13" s="14">
        <v>42364</v>
      </c>
      <c r="E13" s="15" t="s">
        <v>118</v>
      </c>
      <c r="F13" s="15" t="s">
        <v>69</v>
      </c>
      <c r="G13" s="16">
        <v>1313000.04</v>
      </c>
      <c r="H13" s="15" t="s">
        <v>106</v>
      </c>
      <c r="I13" s="13" t="s">
        <v>119</v>
      </c>
      <c r="J13" s="13" t="s">
        <v>120</v>
      </c>
      <c r="K13" s="13" t="s">
        <v>121</v>
      </c>
      <c r="L13" s="15" t="s">
        <v>122</v>
      </c>
      <c r="M13" s="13" t="s">
        <v>123</v>
      </c>
      <c r="N13" s="16">
        <f t="shared" ref="N13:N45" si="0">G13</f>
        <v>1313000.04</v>
      </c>
      <c r="O13" s="13" t="s">
        <v>41</v>
      </c>
      <c r="P13" s="13" t="s">
        <v>124</v>
      </c>
      <c r="Q13" s="16">
        <f>N13/360</f>
        <v>3647.2223333333336</v>
      </c>
      <c r="R13" s="13" t="s">
        <v>43</v>
      </c>
      <c r="S13" s="13">
        <v>4345</v>
      </c>
      <c r="T13" s="15" t="s">
        <v>44</v>
      </c>
      <c r="U13" s="15" t="s">
        <v>113</v>
      </c>
      <c r="V13" s="14">
        <v>42366</v>
      </c>
      <c r="W13" s="14">
        <v>42434</v>
      </c>
      <c r="X13" s="13" t="s">
        <v>114</v>
      </c>
      <c r="Y13" s="13" t="s">
        <v>115</v>
      </c>
      <c r="Z13" s="13" t="s">
        <v>116</v>
      </c>
      <c r="AA13" s="13" t="s">
        <v>41</v>
      </c>
      <c r="AB13" s="13" t="s">
        <v>41</v>
      </c>
    </row>
    <row r="14" spans="1:28" ht="61.9" customHeight="1">
      <c r="A14" s="12">
        <v>2015</v>
      </c>
      <c r="B14" s="13" t="s">
        <v>66</v>
      </c>
      <c r="C14" s="15" t="s">
        <v>125</v>
      </c>
      <c r="D14" s="14">
        <v>42364</v>
      </c>
      <c r="E14" s="15" t="s">
        <v>126</v>
      </c>
      <c r="F14" s="15" t="s">
        <v>69</v>
      </c>
      <c r="G14" s="16">
        <v>48554.79</v>
      </c>
      <c r="H14" s="15" t="s">
        <v>127</v>
      </c>
      <c r="I14" s="13" t="s">
        <v>128</v>
      </c>
      <c r="J14" s="13" t="s">
        <v>129</v>
      </c>
      <c r="K14" s="13" t="s">
        <v>130</v>
      </c>
      <c r="L14" s="15" t="s">
        <v>131</v>
      </c>
      <c r="M14" s="13" t="s">
        <v>132</v>
      </c>
      <c r="N14" s="16">
        <f t="shared" si="0"/>
        <v>48554.79</v>
      </c>
      <c r="O14" s="13" t="s">
        <v>41</v>
      </c>
      <c r="P14" s="13" t="s">
        <v>133</v>
      </c>
      <c r="Q14" s="16">
        <f>N14/120</f>
        <v>404.62324999999998</v>
      </c>
      <c r="R14" s="13" t="s">
        <v>43</v>
      </c>
      <c r="S14" s="13">
        <v>446</v>
      </c>
      <c r="T14" s="15" t="s">
        <v>44</v>
      </c>
      <c r="U14" s="13" t="s">
        <v>62</v>
      </c>
      <c r="V14" s="14">
        <v>42366</v>
      </c>
      <c r="W14" s="14">
        <v>42400</v>
      </c>
      <c r="X14" s="13" t="s">
        <v>134</v>
      </c>
      <c r="Y14" s="13" t="s">
        <v>135</v>
      </c>
      <c r="Z14" s="13" t="s">
        <v>136</v>
      </c>
      <c r="AA14" s="13" t="s">
        <v>41</v>
      </c>
      <c r="AB14" s="13" t="s">
        <v>41</v>
      </c>
    </row>
    <row r="15" spans="1:28" ht="59.45" customHeight="1">
      <c r="A15" s="13">
        <v>2015</v>
      </c>
      <c r="B15" s="13" t="s">
        <v>66</v>
      </c>
      <c r="C15" s="15" t="s">
        <v>137</v>
      </c>
      <c r="D15" s="14">
        <v>42364</v>
      </c>
      <c r="E15" s="15" t="s">
        <v>138</v>
      </c>
      <c r="F15" s="15" t="s">
        <v>69</v>
      </c>
      <c r="G15" s="16">
        <v>883610.98</v>
      </c>
      <c r="H15" s="15" t="s">
        <v>139</v>
      </c>
      <c r="I15" s="13" t="s">
        <v>140</v>
      </c>
      <c r="J15" s="13" t="s">
        <v>141</v>
      </c>
      <c r="K15" s="13" t="s">
        <v>142</v>
      </c>
      <c r="L15" s="15" t="s">
        <v>143</v>
      </c>
      <c r="M15" s="13" t="s">
        <v>144</v>
      </c>
      <c r="N15" s="16">
        <f t="shared" si="0"/>
        <v>883610.98</v>
      </c>
      <c r="O15" s="13" t="s">
        <v>41</v>
      </c>
      <c r="P15" s="13" t="s">
        <v>145</v>
      </c>
      <c r="Q15" s="16">
        <f>N15/440</f>
        <v>2008.2067727272727</v>
      </c>
      <c r="R15" s="13" t="s">
        <v>43</v>
      </c>
      <c r="S15" s="13">
        <v>435</v>
      </c>
      <c r="T15" s="15" t="s">
        <v>44</v>
      </c>
      <c r="U15" s="13" t="s">
        <v>62</v>
      </c>
      <c r="V15" s="14">
        <v>42366</v>
      </c>
      <c r="W15" s="14">
        <v>42460</v>
      </c>
      <c r="X15" s="13" t="s">
        <v>146</v>
      </c>
      <c r="Y15" s="13" t="s">
        <v>147</v>
      </c>
      <c r="Z15" s="13" t="s">
        <v>148</v>
      </c>
      <c r="AA15" s="13" t="s">
        <v>41</v>
      </c>
      <c r="AB15" s="13" t="s">
        <v>41</v>
      </c>
    </row>
    <row r="16" spans="1:28" ht="68.25" customHeight="1">
      <c r="A16" s="12">
        <v>2015</v>
      </c>
      <c r="B16" s="13" t="s">
        <v>66</v>
      </c>
      <c r="C16" s="15" t="s">
        <v>149</v>
      </c>
      <c r="D16" s="14">
        <v>42364</v>
      </c>
      <c r="E16" s="15" t="s">
        <v>150</v>
      </c>
      <c r="F16" s="15" t="s">
        <v>69</v>
      </c>
      <c r="G16" s="16">
        <v>83769.11</v>
      </c>
      <c r="H16" s="15" t="s">
        <v>151</v>
      </c>
      <c r="I16" s="13" t="s">
        <v>119</v>
      </c>
      <c r="J16" s="13" t="s">
        <v>152</v>
      </c>
      <c r="K16" s="13" t="s">
        <v>153</v>
      </c>
      <c r="L16" s="15" t="s">
        <v>154</v>
      </c>
      <c r="M16" s="13" t="s">
        <v>155</v>
      </c>
      <c r="N16" s="16">
        <f t="shared" si="0"/>
        <v>83769.11</v>
      </c>
      <c r="O16" s="13" t="s">
        <v>41</v>
      </c>
      <c r="P16" s="13" t="s">
        <v>156</v>
      </c>
      <c r="Q16" s="16">
        <f>N16/43</f>
        <v>1948.1188372093022</v>
      </c>
      <c r="R16" s="13" t="s">
        <v>43</v>
      </c>
      <c r="S16" s="13">
        <v>40</v>
      </c>
      <c r="T16" s="15" t="s">
        <v>44</v>
      </c>
      <c r="U16" s="13" t="s">
        <v>62</v>
      </c>
      <c r="V16" s="14">
        <v>42366</v>
      </c>
      <c r="W16" s="14">
        <v>42400</v>
      </c>
      <c r="X16" s="13" t="s">
        <v>119</v>
      </c>
      <c r="Y16" s="13" t="s">
        <v>157</v>
      </c>
      <c r="Z16" s="13" t="s">
        <v>158</v>
      </c>
      <c r="AA16" s="13" t="s">
        <v>41</v>
      </c>
      <c r="AB16" s="13" t="s">
        <v>41</v>
      </c>
    </row>
    <row r="17" spans="1:28" ht="80.25" customHeight="1">
      <c r="A17" s="13">
        <v>2016</v>
      </c>
      <c r="B17" s="13" t="s">
        <v>66</v>
      </c>
      <c r="C17" s="15" t="s">
        <v>159</v>
      </c>
      <c r="D17" s="14">
        <v>42394</v>
      </c>
      <c r="E17" s="15" t="s">
        <v>160</v>
      </c>
      <c r="F17" s="15" t="s">
        <v>69</v>
      </c>
      <c r="G17" s="16">
        <v>999296.99880000006</v>
      </c>
      <c r="H17" s="15" t="s">
        <v>161</v>
      </c>
      <c r="I17" s="13" t="s">
        <v>162</v>
      </c>
      <c r="J17" s="13" t="s">
        <v>163</v>
      </c>
      <c r="K17" s="13" t="s">
        <v>164</v>
      </c>
      <c r="L17" s="15" t="s">
        <v>165</v>
      </c>
      <c r="M17" s="13" t="s">
        <v>166</v>
      </c>
      <c r="N17" s="16">
        <f t="shared" si="0"/>
        <v>999296.99880000006</v>
      </c>
      <c r="O17" s="13" t="s">
        <v>41</v>
      </c>
      <c r="P17" s="13" t="s">
        <v>167</v>
      </c>
      <c r="Q17" s="16">
        <f>N17/1960</f>
        <v>509.84540755102046</v>
      </c>
      <c r="R17" s="13" t="s">
        <v>43</v>
      </c>
      <c r="S17" s="17">
        <v>120000</v>
      </c>
      <c r="T17" s="15" t="s">
        <v>44</v>
      </c>
      <c r="U17" s="13" t="s">
        <v>62</v>
      </c>
      <c r="V17" s="14">
        <v>42396</v>
      </c>
      <c r="W17" s="14">
        <v>42429</v>
      </c>
      <c r="X17" s="13" t="s">
        <v>168</v>
      </c>
      <c r="Y17" s="13" t="s">
        <v>169</v>
      </c>
      <c r="Z17" s="13" t="s">
        <v>170</v>
      </c>
      <c r="AA17" s="13" t="s">
        <v>41</v>
      </c>
      <c r="AB17" s="13" t="s">
        <v>41</v>
      </c>
    </row>
    <row r="18" spans="1:28" ht="108" customHeight="1">
      <c r="A18" s="13">
        <v>2016</v>
      </c>
      <c r="B18" s="13" t="s">
        <v>66</v>
      </c>
      <c r="C18" s="15" t="s">
        <v>171</v>
      </c>
      <c r="D18" s="18">
        <v>42387</v>
      </c>
      <c r="E18" s="15" t="s">
        <v>172</v>
      </c>
      <c r="F18" s="15" t="s">
        <v>69</v>
      </c>
      <c r="G18" s="16">
        <v>1615350.24</v>
      </c>
      <c r="H18" s="15" t="s">
        <v>173</v>
      </c>
      <c r="I18" s="13" t="s">
        <v>174</v>
      </c>
      <c r="J18" s="13" t="s">
        <v>109</v>
      </c>
      <c r="K18" s="13" t="s">
        <v>175</v>
      </c>
      <c r="L18" s="15" t="s">
        <v>176</v>
      </c>
      <c r="M18" s="13" t="s">
        <v>177</v>
      </c>
      <c r="N18" s="16">
        <f t="shared" si="0"/>
        <v>1615350.24</v>
      </c>
      <c r="O18" s="13" t="s">
        <v>41</v>
      </c>
      <c r="P18" s="13" t="s">
        <v>178</v>
      </c>
      <c r="Q18" s="16">
        <f>N18/6297</f>
        <v>256.52695569318723</v>
      </c>
      <c r="R18" s="13" t="s">
        <v>43</v>
      </c>
      <c r="S18" s="17">
        <v>25642</v>
      </c>
      <c r="T18" s="15" t="s">
        <v>44</v>
      </c>
      <c r="U18" s="13" t="s">
        <v>62</v>
      </c>
      <c r="V18" s="14">
        <v>42388</v>
      </c>
      <c r="W18" s="14">
        <v>42429</v>
      </c>
      <c r="X18" s="13" t="s">
        <v>89</v>
      </c>
      <c r="Y18" s="13" t="s">
        <v>90</v>
      </c>
      <c r="Z18" s="13" t="s">
        <v>91</v>
      </c>
      <c r="AA18" s="13" t="s">
        <v>41</v>
      </c>
      <c r="AB18" s="13" t="s">
        <v>41</v>
      </c>
    </row>
    <row r="19" spans="1:28" ht="107.25" customHeight="1">
      <c r="A19" s="13">
        <v>2016</v>
      </c>
      <c r="B19" s="13" t="s">
        <v>66</v>
      </c>
      <c r="C19" s="15" t="s">
        <v>179</v>
      </c>
      <c r="D19" s="18">
        <v>42387</v>
      </c>
      <c r="E19" s="15" t="s">
        <v>180</v>
      </c>
      <c r="F19" s="15" t="s">
        <v>69</v>
      </c>
      <c r="G19" s="16">
        <v>1245297.3500000001</v>
      </c>
      <c r="H19" s="15" t="s">
        <v>173</v>
      </c>
      <c r="I19" s="13" t="s">
        <v>181</v>
      </c>
      <c r="J19" s="13" t="s">
        <v>72</v>
      </c>
      <c r="K19" s="13" t="s">
        <v>73</v>
      </c>
      <c r="L19" s="15" t="s">
        <v>182</v>
      </c>
      <c r="M19" s="13" t="s">
        <v>183</v>
      </c>
      <c r="N19" s="16">
        <f t="shared" si="0"/>
        <v>1245297.3500000001</v>
      </c>
      <c r="O19" s="13" t="s">
        <v>41</v>
      </c>
      <c r="P19" s="13" t="s">
        <v>184</v>
      </c>
      <c r="Q19" s="16">
        <f>N19/6297</f>
        <v>197.7604176592028</v>
      </c>
      <c r="R19" s="13" t="s">
        <v>43</v>
      </c>
      <c r="S19" s="17">
        <v>25642</v>
      </c>
      <c r="T19" s="15" t="s">
        <v>44</v>
      </c>
      <c r="U19" s="13" t="s">
        <v>62</v>
      </c>
      <c r="V19" s="14">
        <v>42388</v>
      </c>
      <c r="W19" s="14">
        <v>42429</v>
      </c>
      <c r="X19" s="13" t="s">
        <v>89</v>
      </c>
      <c r="Y19" s="13" t="s">
        <v>90</v>
      </c>
      <c r="Z19" s="13" t="s">
        <v>91</v>
      </c>
      <c r="AA19" s="13" t="s">
        <v>41</v>
      </c>
      <c r="AB19" s="13" t="s">
        <v>41</v>
      </c>
    </row>
    <row r="20" spans="1:28" ht="180">
      <c r="A20" s="13">
        <v>2016</v>
      </c>
      <c r="B20" s="13" t="s">
        <v>66</v>
      </c>
      <c r="C20" s="15" t="s">
        <v>185</v>
      </c>
      <c r="D20" s="18">
        <v>42413</v>
      </c>
      <c r="E20" s="15" t="s">
        <v>186</v>
      </c>
      <c r="F20" s="15" t="s">
        <v>69</v>
      </c>
      <c r="G20" s="16">
        <v>1029282.8540000001</v>
      </c>
      <c r="H20" s="15" t="s">
        <v>187</v>
      </c>
      <c r="I20" s="13" t="s">
        <v>188</v>
      </c>
      <c r="J20" s="13" t="s">
        <v>189</v>
      </c>
      <c r="K20" s="13" t="s">
        <v>190</v>
      </c>
      <c r="L20" s="15" t="s">
        <v>191</v>
      </c>
      <c r="M20" s="13" t="s">
        <v>192</v>
      </c>
      <c r="N20" s="16">
        <f t="shared" si="0"/>
        <v>1029282.8540000001</v>
      </c>
      <c r="O20" s="13" t="s">
        <v>41</v>
      </c>
      <c r="P20" s="13" t="s">
        <v>193</v>
      </c>
      <c r="Q20" s="16">
        <f>N20/781</f>
        <v>1317.9037823303458</v>
      </c>
      <c r="R20" s="13" t="s">
        <v>43</v>
      </c>
      <c r="S20" s="17">
        <v>6339</v>
      </c>
      <c r="T20" s="15" t="s">
        <v>44</v>
      </c>
      <c r="U20" s="13" t="s">
        <v>62</v>
      </c>
      <c r="V20" s="14">
        <v>42415</v>
      </c>
      <c r="W20" s="14">
        <v>42484</v>
      </c>
      <c r="X20" s="13" t="s">
        <v>134</v>
      </c>
      <c r="Y20" s="13" t="s">
        <v>135</v>
      </c>
      <c r="Z20" s="13" t="s">
        <v>136</v>
      </c>
      <c r="AA20" s="13" t="s">
        <v>41</v>
      </c>
      <c r="AB20" s="13" t="s">
        <v>41</v>
      </c>
    </row>
    <row r="21" spans="1:28" ht="98.25" customHeight="1">
      <c r="A21" s="13">
        <v>2016</v>
      </c>
      <c r="B21" s="13" t="s">
        <v>66</v>
      </c>
      <c r="C21" s="15" t="s">
        <v>194</v>
      </c>
      <c r="D21" s="18">
        <v>42420</v>
      </c>
      <c r="E21" s="15" t="s">
        <v>195</v>
      </c>
      <c r="F21" s="15" t="s">
        <v>69</v>
      </c>
      <c r="G21" s="16">
        <v>1480259.25</v>
      </c>
      <c r="H21" s="15" t="s">
        <v>196</v>
      </c>
      <c r="I21" s="13" t="s">
        <v>197</v>
      </c>
      <c r="J21" s="13" t="s">
        <v>198</v>
      </c>
      <c r="K21" s="13" t="s">
        <v>199</v>
      </c>
      <c r="L21" s="15" t="s">
        <v>200</v>
      </c>
      <c r="M21" s="13" t="s">
        <v>201</v>
      </c>
      <c r="N21" s="16">
        <f t="shared" si="0"/>
        <v>1480259.25</v>
      </c>
      <c r="O21" s="13" t="s">
        <v>41</v>
      </c>
      <c r="P21" s="13" t="s">
        <v>202</v>
      </c>
      <c r="Q21" s="16">
        <f>N21/850</f>
        <v>1741.4814705882352</v>
      </c>
      <c r="R21" s="13" t="s">
        <v>43</v>
      </c>
      <c r="S21" s="17">
        <v>279130</v>
      </c>
      <c r="T21" s="15" t="s">
        <v>44</v>
      </c>
      <c r="U21" s="13" t="s">
        <v>62</v>
      </c>
      <c r="V21" s="14">
        <v>42422</v>
      </c>
      <c r="W21" s="14">
        <v>42505</v>
      </c>
      <c r="X21" s="13" t="s">
        <v>89</v>
      </c>
      <c r="Y21" s="13" t="s">
        <v>90</v>
      </c>
      <c r="Z21" s="13" t="s">
        <v>91</v>
      </c>
      <c r="AA21" s="13" t="s">
        <v>41</v>
      </c>
      <c r="AB21" s="13" t="s">
        <v>41</v>
      </c>
    </row>
    <row r="22" spans="1:28" ht="116.25" customHeight="1">
      <c r="A22" s="13">
        <v>2016</v>
      </c>
      <c r="B22" s="13" t="s">
        <v>66</v>
      </c>
      <c r="C22" s="15" t="s">
        <v>203</v>
      </c>
      <c r="D22" s="18">
        <v>42420</v>
      </c>
      <c r="E22" s="15" t="s">
        <v>204</v>
      </c>
      <c r="F22" s="15" t="s">
        <v>69</v>
      </c>
      <c r="G22" s="16">
        <v>595635.78</v>
      </c>
      <c r="H22" s="15" t="s">
        <v>205</v>
      </c>
      <c r="I22" s="13" t="s">
        <v>206</v>
      </c>
      <c r="J22" s="13" t="s">
        <v>207</v>
      </c>
      <c r="K22" s="13" t="s">
        <v>208</v>
      </c>
      <c r="L22" s="15" t="s">
        <v>209</v>
      </c>
      <c r="M22" s="13" t="s">
        <v>210</v>
      </c>
      <c r="N22" s="16">
        <f t="shared" si="0"/>
        <v>595635.78</v>
      </c>
      <c r="O22" s="13" t="s">
        <v>41</v>
      </c>
      <c r="P22" s="13" t="s">
        <v>211</v>
      </c>
      <c r="Q22" s="16">
        <f>N22/1007.23</f>
        <v>591.36024542557311</v>
      </c>
      <c r="R22" s="13" t="s">
        <v>43</v>
      </c>
      <c r="S22" s="17">
        <v>4008</v>
      </c>
      <c r="T22" s="15" t="s">
        <v>44</v>
      </c>
      <c r="U22" s="13" t="s">
        <v>62</v>
      </c>
      <c r="V22" s="14">
        <v>42422</v>
      </c>
      <c r="W22" s="14">
        <v>42484</v>
      </c>
      <c r="X22" s="13" t="s">
        <v>212</v>
      </c>
      <c r="Y22" s="13" t="s">
        <v>213</v>
      </c>
      <c r="Z22" s="13" t="s">
        <v>214</v>
      </c>
      <c r="AA22" s="13" t="s">
        <v>41</v>
      </c>
      <c r="AB22" s="13" t="s">
        <v>41</v>
      </c>
    </row>
    <row r="23" spans="1:28" ht="83.25" customHeight="1">
      <c r="A23" s="13">
        <v>2016</v>
      </c>
      <c r="B23" s="13" t="s">
        <v>66</v>
      </c>
      <c r="C23" s="15" t="s">
        <v>215</v>
      </c>
      <c r="D23" s="18">
        <v>42420</v>
      </c>
      <c r="E23" s="15" t="s">
        <v>216</v>
      </c>
      <c r="F23" s="15" t="s">
        <v>69</v>
      </c>
      <c r="G23" s="16">
        <v>680157.27</v>
      </c>
      <c r="H23" s="15" t="s">
        <v>217</v>
      </c>
      <c r="I23" s="13" t="s">
        <v>218</v>
      </c>
      <c r="J23" s="13" t="s">
        <v>219</v>
      </c>
      <c r="K23" s="13" t="s">
        <v>220</v>
      </c>
      <c r="L23" s="15" t="s">
        <v>221</v>
      </c>
      <c r="M23" s="13" t="s">
        <v>222</v>
      </c>
      <c r="N23" s="16">
        <f t="shared" si="0"/>
        <v>680157.27</v>
      </c>
      <c r="O23" s="13" t="s">
        <v>41</v>
      </c>
      <c r="P23" s="13" t="s">
        <v>223</v>
      </c>
      <c r="Q23" s="16">
        <f>N23/12</f>
        <v>56679.772499999999</v>
      </c>
      <c r="R23" s="13" t="s">
        <v>224</v>
      </c>
      <c r="S23" s="17">
        <v>1243756</v>
      </c>
      <c r="T23" s="15" t="s">
        <v>44</v>
      </c>
      <c r="U23" s="13" t="s">
        <v>62</v>
      </c>
      <c r="V23" s="14">
        <v>42422</v>
      </c>
      <c r="W23" s="14">
        <v>42484</v>
      </c>
      <c r="X23" s="13" t="s">
        <v>101</v>
      </c>
      <c r="Y23" s="13" t="s">
        <v>102</v>
      </c>
      <c r="Z23" s="13" t="s">
        <v>103</v>
      </c>
      <c r="AA23" s="13" t="s">
        <v>41</v>
      </c>
      <c r="AB23" s="13" t="s">
        <v>41</v>
      </c>
    </row>
    <row r="24" spans="1:28" ht="60">
      <c r="A24" s="13">
        <v>2016</v>
      </c>
      <c r="B24" s="13" t="s">
        <v>66</v>
      </c>
      <c r="C24" s="15" t="s">
        <v>225</v>
      </c>
      <c r="D24" s="18">
        <v>42406</v>
      </c>
      <c r="E24" s="15" t="s">
        <v>226</v>
      </c>
      <c r="F24" s="15" t="s">
        <v>69</v>
      </c>
      <c r="G24" s="16">
        <v>1135877.45</v>
      </c>
      <c r="H24" s="15" t="s">
        <v>227</v>
      </c>
      <c r="I24" s="13" t="s">
        <v>228</v>
      </c>
      <c r="J24" s="13" t="s">
        <v>229</v>
      </c>
      <c r="K24" s="13" t="s">
        <v>230</v>
      </c>
      <c r="L24" s="19" t="s">
        <v>231</v>
      </c>
      <c r="M24" s="13" t="s">
        <v>232</v>
      </c>
      <c r="N24" s="16">
        <f t="shared" si="0"/>
        <v>1135877.45</v>
      </c>
      <c r="O24" s="13" t="s">
        <v>41</v>
      </c>
      <c r="P24" s="13" t="s">
        <v>233</v>
      </c>
      <c r="Q24" s="16" t="s">
        <v>233</v>
      </c>
      <c r="R24" s="13" t="s">
        <v>234</v>
      </c>
      <c r="S24" s="17" t="s">
        <v>234</v>
      </c>
      <c r="T24" s="15" t="s">
        <v>44</v>
      </c>
      <c r="U24" s="13" t="s">
        <v>45</v>
      </c>
      <c r="V24" s="14">
        <v>42408</v>
      </c>
      <c r="W24" s="14">
        <v>42551</v>
      </c>
      <c r="X24" s="13" t="s">
        <v>235</v>
      </c>
      <c r="Y24" s="13" t="s">
        <v>236</v>
      </c>
      <c r="Z24" s="13" t="s">
        <v>237</v>
      </c>
      <c r="AA24" s="13" t="s">
        <v>41</v>
      </c>
      <c r="AB24" s="13" t="s">
        <v>41</v>
      </c>
    </row>
    <row r="25" spans="1:28" ht="74.25" customHeight="1">
      <c r="A25" s="13">
        <v>2016</v>
      </c>
      <c r="B25" s="13" t="s">
        <v>66</v>
      </c>
      <c r="C25" s="15" t="s">
        <v>238</v>
      </c>
      <c r="D25" s="18">
        <v>42406</v>
      </c>
      <c r="E25" s="15" t="s">
        <v>239</v>
      </c>
      <c r="F25" s="15" t="s">
        <v>69</v>
      </c>
      <c r="G25" s="16">
        <v>1394867.44</v>
      </c>
      <c r="H25" s="15" t="s">
        <v>227</v>
      </c>
      <c r="I25" s="13" t="s">
        <v>240</v>
      </c>
      <c r="J25" s="13" t="s">
        <v>241</v>
      </c>
      <c r="K25" s="13" t="s">
        <v>242</v>
      </c>
      <c r="L25" s="15" t="s">
        <v>243</v>
      </c>
      <c r="M25" s="13" t="s">
        <v>244</v>
      </c>
      <c r="N25" s="16">
        <f t="shared" si="0"/>
        <v>1394867.44</v>
      </c>
      <c r="O25" s="13" t="s">
        <v>41</v>
      </c>
      <c r="P25" s="13" t="s">
        <v>233</v>
      </c>
      <c r="Q25" s="16" t="s">
        <v>233</v>
      </c>
      <c r="R25" s="13" t="s">
        <v>234</v>
      </c>
      <c r="S25" s="17" t="s">
        <v>234</v>
      </c>
      <c r="T25" s="15" t="s">
        <v>44</v>
      </c>
      <c r="U25" s="13" t="s">
        <v>45</v>
      </c>
      <c r="V25" s="14">
        <v>42408</v>
      </c>
      <c r="W25" s="14">
        <v>42551</v>
      </c>
      <c r="X25" s="13" t="s">
        <v>245</v>
      </c>
      <c r="Y25" s="13" t="s">
        <v>246</v>
      </c>
      <c r="Z25" s="13" t="s">
        <v>247</v>
      </c>
      <c r="AA25" s="13" t="s">
        <v>41</v>
      </c>
      <c r="AB25" s="13" t="s">
        <v>41</v>
      </c>
    </row>
    <row r="26" spans="1:28" ht="60">
      <c r="A26" s="13">
        <v>2016</v>
      </c>
      <c r="B26" s="13" t="s">
        <v>66</v>
      </c>
      <c r="C26" s="15" t="s">
        <v>248</v>
      </c>
      <c r="D26" s="18">
        <v>42406</v>
      </c>
      <c r="E26" s="15" t="s">
        <v>249</v>
      </c>
      <c r="F26" s="15" t="s">
        <v>69</v>
      </c>
      <c r="G26" s="16">
        <v>1293527.1299999999</v>
      </c>
      <c r="H26" s="15" t="s">
        <v>227</v>
      </c>
      <c r="I26" s="20" t="s">
        <v>250</v>
      </c>
      <c r="J26" s="20" t="s">
        <v>136</v>
      </c>
      <c r="K26" s="20" t="s">
        <v>251</v>
      </c>
      <c r="L26" s="15" t="s">
        <v>252</v>
      </c>
      <c r="M26" s="20" t="s">
        <v>253</v>
      </c>
      <c r="N26" s="16">
        <f t="shared" si="0"/>
        <v>1293527.1299999999</v>
      </c>
      <c r="O26" s="13" t="s">
        <v>41</v>
      </c>
      <c r="P26" s="13" t="s">
        <v>233</v>
      </c>
      <c r="Q26" s="16" t="s">
        <v>233</v>
      </c>
      <c r="R26" s="13" t="s">
        <v>234</v>
      </c>
      <c r="S26" s="17" t="s">
        <v>234</v>
      </c>
      <c r="T26" s="15" t="s">
        <v>44</v>
      </c>
      <c r="U26" s="13" t="s">
        <v>45</v>
      </c>
      <c r="V26" s="14">
        <v>42408</v>
      </c>
      <c r="W26" s="14">
        <v>42551</v>
      </c>
      <c r="X26" s="13" t="s">
        <v>254</v>
      </c>
      <c r="Y26" s="13" t="s">
        <v>255</v>
      </c>
      <c r="Z26" s="13" t="s">
        <v>256</v>
      </c>
      <c r="AA26" s="13" t="s">
        <v>41</v>
      </c>
      <c r="AB26" s="13" t="s">
        <v>41</v>
      </c>
    </row>
    <row r="27" spans="1:28" ht="75">
      <c r="A27" s="13">
        <v>2016</v>
      </c>
      <c r="B27" s="13" t="s">
        <v>66</v>
      </c>
      <c r="C27" s="15" t="s">
        <v>257</v>
      </c>
      <c r="D27" s="18">
        <v>42406</v>
      </c>
      <c r="E27" s="15" t="s">
        <v>258</v>
      </c>
      <c r="F27" s="15" t="s">
        <v>69</v>
      </c>
      <c r="G27" s="16">
        <v>1456436.78</v>
      </c>
      <c r="H27" s="15" t="s">
        <v>227</v>
      </c>
      <c r="I27" s="13" t="s">
        <v>259</v>
      </c>
      <c r="J27" s="13" t="s">
        <v>260</v>
      </c>
      <c r="K27" s="13" t="s">
        <v>261</v>
      </c>
      <c r="L27" s="19" t="s">
        <v>262</v>
      </c>
      <c r="M27" s="13" t="s">
        <v>263</v>
      </c>
      <c r="N27" s="16">
        <f t="shared" si="0"/>
        <v>1456436.78</v>
      </c>
      <c r="O27" s="13" t="s">
        <v>41</v>
      </c>
      <c r="P27" s="13" t="s">
        <v>233</v>
      </c>
      <c r="Q27" s="16" t="s">
        <v>233</v>
      </c>
      <c r="R27" s="13" t="s">
        <v>234</v>
      </c>
      <c r="S27" s="17" t="s">
        <v>234</v>
      </c>
      <c r="T27" s="15" t="s">
        <v>44</v>
      </c>
      <c r="U27" s="13" t="s">
        <v>45</v>
      </c>
      <c r="V27" s="14">
        <v>42408</v>
      </c>
      <c r="W27" s="14">
        <v>42735</v>
      </c>
      <c r="X27" s="13" t="s">
        <v>264</v>
      </c>
      <c r="Y27" s="13" t="s">
        <v>115</v>
      </c>
      <c r="Z27" s="13" t="s">
        <v>265</v>
      </c>
      <c r="AA27" s="13" t="s">
        <v>41</v>
      </c>
      <c r="AB27" s="13" t="s">
        <v>41</v>
      </c>
    </row>
    <row r="28" spans="1:28" ht="60">
      <c r="A28" s="13">
        <v>2016</v>
      </c>
      <c r="B28" s="13" t="s">
        <v>66</v>
      </c>
      <c r="C28" s="15" t="s">
        <v>266</v>
      </c>
      <c r="D28" s="18">
        <v>42406</v>
      </c>
      <c r="E28" s="15" t="s">
        <v>267</v>
      </c>
      <c r="F28" s="15" t="s">
        <v>69</v>
      </c>
      <c r="G28" s="16">
        <v>1528326.3</v>
      </c>
      <c r="H28" s="15" t="s">
        <v>227</v>
      </c>
      <c r="I28" s="13" t="s">
        <v>268</v>
      </c>
      <c r="J28" s="13" t="s">
        <v>269</v>
      </c>
      <c r="K28" s="13" t="s">
        <v>270</v>
      </c>
      <c r="L28" s="19" t="s">
        <v>271</v>
      </c>
      <c r="M28" s="13" t="s">
        <v>272</v>
      </c>
      <c r="N28" s="16">
        <f t="shared" si="0"/>
        <v>1528326.3</v>
      </c>
      <c r="O28" s="13" t="s">
        <v>41</v>
      </c>
      <c r="P28" s="13" t="s">
        <v>233</v>
      </c>
      <c r="Q28" s="16" t="s">
        <v>233</v>
      </c>
      <c r="R28" s="13" t="s">
        <v>234</v>
      </c>
      <c r="S28" s="17" t="s">
        <v>234</v>
      </c>
      <c r="T28" s="15" t="s">
        <v>44</v>
      </c>
      <c r="U28" s="13" t="s">
        <v>45</v>
      </c>
      <c r="V28" s="14">
        <v>42408</v>
      </c>
      <c r="W28" s="14">
        <v>42735</v>
      </c>
      <c r="X28" s="13" t="s">
        <v>264</v>
      </c>
      <c r="Y28" s="13" t="s">
        <v>115</v>
      </c>
      <c r="Z28" s="13" t="s">
        <v>265</v>
      </c>
      <c r="AA28" s="13" t="s">
        <v>41</v>
      </c>
      <c r="AB28" s="13" t="s">
        <v>41</v>
      </c>
    </row>
    <row r="29" spans="1:28" ht="60">
      <c r="A29" s="13">
        <v>2016</v>
      </c>
      <c r="B29" s="13" t="s">
        <v>66</v>
      </c>
      <c r="C29" s="15" t="s">
        <v>273</v>
      </c>
      <c r="D29" s="18">
        <v>42406</v>
      </c>
      <c r="E29" s="15" t="s">
        <v>274</v>
      </c>
      <c r="F29" s="15" t="s">
        <v>69</v>
      </c>
      <c r="G29" s="16">
        <v>1201315.48</v>
      </c>
      <c r="H29" s="15" t="s">
        <v>227</v>
      </c>
      <c r="I29" s="13" t="s">
        <v>275</v>
      </c>
      <c r="J29" s="13" t="s">
        <v>260</v>
      </c>
      <c r="K29" s="13" t="s">
        <v>276</v>
      </c>
      <c r="L29" s="15" t="s">
        <v>277</v>
      </c>
      <c r="M29" s="13" t="s">
        <v>278</v>
      </c>
      <c r="N29" s="16">
        <f t="shared" si="0"/>
        <v>1201315.48</v>
      </c>
      <c r="O29" s="13" t="s">
        <v>41</v>
      </c>
      <c r="P29" s="13" t="s">
        <v>233</v>
      </c>
      <c r="Q29" s="16" t="s">
        <v>233</v>
      </c>
      <c r="R29" s="13" t="s">
        <v>234</v>
      </c>
      <c r="S29" s="17" t="s">
        <v>234</v>
      </c>
      <c r="T29" s="15" t="s">
        <v>44</v>
      </c>
      <c r="U29" s="13" t="s">
        <v>45</v>
      </c>
      <c r="V29" s="14">
        <v>42408</v>
      </c>
      <c r="W29" s="14">
        <v>42551</v>
      </c>
      <c r="X29" s="13" t="s">
        <v>264</v>
      </c>
      <c r="Y29" s="13" t="s">
        <v>115</v>
      </c>
      <c r="Z29" s="13" t="s">
        <v>265</v>
      </c>
      <c r="AA29" s="13" t="s">
        <v>41</v>
      </c>
      <c r="AB29" s="13" t="s">
        <v>41</v>
      </c>
    </row>
    <row r="30" spans="1:28" ht="60">
      <c r="A30" s="13">
        <v>2016</v>
      </c>
      <c r="B30" s="13" t="s">
        <v>66</v>
      </c>
      <c r="C30" s="15" t="s">
        <v>279</v>
      </c>
      <c r="D30" s="18">
        <v>42406</v>
      </c>
      <c r="E30" s="15" t="s">
        <v>280</v>
      </c>
      <c r="F30" s="15" t="s">
        <v>69</v>
      </c>
      <c r="G30" s="16">
        <v>1385659.75</v>
      </c>
      <c r="H30" s="15" t="s">
        <v>227</v>
      </c>
      <c r="I30" s="13" t="s">
        <v>281</v>
      </c>
      <c r="J30" s="13" t="s">
        <v>282</v>
      </c>
      <c r="K30" s="13" t="s">
        <v>283</v>
      </c>
      <c r="L30" s="19" t="s">
        <v>284</v>
      </c>
      <c r="M30" s="13" t="s">
        <v>285</v>
      </c>
      <c r="N30" s="16">
        <f t="shared" si="0"/>
        <v>1385659.75</v>
      </c>
      <c r="O30" s="13" t="s">
        <v>41</v>
      </c>
      <c r="P30" s="13" t="s">
        <v>233</v>
      </c>
      <c r="Q30" s="16" t="s">
        <v>233</v>
      </c>
      <c r="R30" s="13" t="s">
        <v>234</v>
      </c>
      <c r="S30" s="17" t="s">
        <v>234</v>
      </c>
      <c r="T30" s="15" t="s">
        <v>44</v>
      </c>
      <c r="U30" s="13" t="s">
        <v>45</v>
      </c>
      <c r="V30" s="14">
        <v>42408</v>
      </c>
      <c r="W30" s="14">
        <v>42551</v>
      </c>
      <c r="X30" s="13" t="s">
        <v>286</v>
      </c>
      <c r="Y30" s="13" t="s">
        <v>287</v>
      </c>
      <c r="Z30" s="13" t="s">
        <v>288</v>
      </c>
      <c r="AA30" s="13" t="s">
        <v>41</v>
      </c>
      <c r="AB30" s="13" t="s">
        <v>41</v>
      </c>
    </row>
    <row r="31" spans="1:28" ht="60">
      <c r="A31" s="13">
        <v>2016</v>
      </c>
      <c r="B31" s="13" t="s">
        <v>66</v>
      </c>
      <c r="C31" s="15" t="s">
        <v>289</v>
      </c>
      <c r="D31" s="18">
        <v>42413</v>
      </c>
      <c r="E31" s="15" t="s">
        <v>290</v>
      </c>
      <c r="F31" s="15" t="s">
        <v>69</v>
      </c>
      <c r="G31" s="16">
        <v>1547300.2</v>
      </c>
      <c r="H31" s="15" t="s">
        <v>291</v>
      </c>
      <c r="I31" s="13" t="s">
        <v>292</v>
      </c>
      <c r="J31" s="13" t="s">
        <v>293</v>
      </c>
      <c r="K31" s="13" t="s">
        <v>120</v>
      </c>
      <c r="L31" s="15" t="s">
        <v>294</v>
      </c>
      <c r="M31" s="13" t="s">
        <v>295</v>
      </c>
      <c r="N31" s="16">
        <f t="shared" si="0"/>
        <v>1547300.2</v>
      </c>
      <c r="O31" s="13" t="s">
        <v>41</v>
      </c>
      <c r="P31" s="13" t="s">
        <v>296</v>
      </c>
      <c r="Q31" s="16">
        <f>N31/2546.52</f>
        <v>607.61360601919478</v>
      </c>
      <c r="R31" s="13" t="s">
        <v>43</v>
      </c>
      <c r="S31" s="17">
        <v>2614</v>
      </c>
      <c r="T31" s="15" t="s">
        <v>44</v>
      </c>
      <c r="U31" s="13" t="s">
        <v>62</v>
      </c>
      <c r="V31" s="14">
        <v>42415</v>
      </c>
      <c r="W31" s="14">
        <v>42475</v>
      </c>
      <c r="X31" s="13" t="s">
        <v>212</v>
      </c>
      <c r="Y31" s="13" t="s">
        <v>297</v>
      </c>
      <c r="Z31" s="13" t="s">
        <v>256</v>
      </c>
      <c r="AA31" s="13" t="s">
        <v>41</v>
      </c>
      <c r="AB31" s="13" t="s">
        <v>41</v>
      </c>
    </row>
    <row r="32" spans="1:28" ht="102" customHeight="1">
      <c r="A32" s="13">
        <v>2016</v>
      </c>
      <c r="B32" s="13" t="s">
        <v>298</v>
      </c>
      <c r="C32" s="15" t="s">
        <v>299</v>
      </c>
      <c r="D32" s="18">
        <v>42494</v>
      </c>
      <c r="E32" s="15" t="s">
        <v>300</v>
      </c>
      <c r="F32" s="15" t="s">
        <v>69</v>
      </c>
      <c r="G32" s="16">
        <v>3199054.38</v>
      </c>
      <c r="H32" s="15" t="s">
        <v>301</v>
      </c>
      <c r="I32" s="13" t="s">
        <v>254</v>
      </c>
      <c r="J32" s="13" t="s">
        <v>302</v>
      </c>
      <c r="K32" s="13" t="s">
        <v>120</v>
      </c>
      <c r="L32" s="15" t="s">
        <v>303</v>
      </c>
      <c r="M32" s="13" t="s">
        <v>304</v>
      </c>
      <c r="N32" s="16">
        <f>G32</f>
        <v>3199054.38</v>
      </c>
      <c r="O32" s="13" t="s">
        <v>41</v>
      </c>
      <c r="P32" s="13" t="s">
        <v>305</v>
      </c>
      <c r="Q32" s="16">
        <f>N32/525</f>
        <v>6093.436914285714</v>
      </c>
      <c r="R32" s="13" t="s">
        <v>43</v>
      </c>
      <c r="S32" s="17">
        <v>2614</v>
      </c>
      <c r="T32" s="15" t="s">
        <v>44</v>
      </c>
      <c r="U32" s="13" t="s">
        <v>45</v>
      </c>
      <c r="V32" s="14">
        <v>42495</v>
      </c>
      <c r="W32" s="14">
        <v>42580</v>
      </c>
      <c r="X32" s="13" t="s">
        <v>306</v>
      </c>
      <c r="Y32" s="13" t="s">
        <v>307</v>
      </c>
      <c r="Z32" s="13" t="s">
        <v>308</v>
      </c>
      <c r="AA32" s="13" t="s">
        <v>41</v>
      </c>
      <c r="AB32" s="13" t="s">
        <v>41</v>
      </c>
    </row>
    <row r="33" spans="1:28" ht="70.5" customHeight="1">
      <c r="A33" s="13">
        <v>2016</v>
      </c>
      <c r="B33" s="13" t="s">
        <v>298</v>
      </c>
      <c r="C33" s="15" t="s">
        <v>309</v>
      </c>
      <c r="D33" s="18">
        <v>42494</v>
      </c>
      <c r="E33" s="15" t="s">
        <v>310</v>
      </c>
      <c r="F33" s="15" t="s">
        <v>69</v>
      </c>
      <c r="G33" s="16">
        <v>3490706.8</v>
      </c>
      <c r="H33" s="15" t="s">
        <v>311</v>
      </c>
      <c r="I33" s="13" t="s">
        <v>312</v>
      </c>
      <c r="J33" s="13" t="s">
        <v>313</v>
      </c>
      <c r="K33" s="13" t="s">
        <v>247</v>
      </c>
      <c r="L33" s="15" t="s">
        <v>314</v>
      </c>
      <c r="M33" s="13" t="s">
        <v>315</v>
      </c>
      <c r="N33" s="16">
        <f t="shared" si="0"/>
        <v>3490706.8</v>
      </c>
      <c r="O33" s="13" t="s">
        <v>41</v>
      </c>
      <c r="P33" s="13" t="s">
        <v>233</v>
      </c>
      <c r="Q33" s="13" t="s">
        <v>233</v>
      </c>
      <c r="R33" s="13" t="s">
        <v>234</v>
      </c>
      <c r="S33" s="13" t="s">
        <v>234</v>
      </c>
      <c r="T33" s="15" t="s">
        <v>44</v>
      </c>
      <c r="U33" s="13" t="s">
        <v>45</v>
      </c>
      <c r="V33" s="14">
        <v>42495</v>
      </c>
      <c r="W33" s="14">
        <v>42580</v>
      </c>
      <c r="X33" s="13" t="s">
        <v>316</v>
      </c>
      <c r="Y33" s="13" t="s">
        <v>317</v>
      </c>
      <c r="Z33" s="13" t="s">
        <v>318</v>
      </c>
      <c r="AA33" s="13" t="s">
        <v>41</v>
      </c>
      <c r="AB33" s="13" t="s">
        <v>41</v>
      </c>
    </row>
    <row r="34" spans="1:28" ht="68.25" customHeight="1">
      <c r="A34" s="13">
        <v>2016</v>
      </c>
      <c r="B34" s="13" t="s">
        <v>298</v>
      </c>
      <c r="C34" s="15" t="s">
        <v>319</v>
      </c>
      <c r="D34" s="18">
        <v>42494</v>
      </c>
      <c r="E34" s="15" t="s">
        <v>320</v>
      </c>
      <c r="F34" s="15" t="s">
        <v>69</v>
      </c>
      <c r="G34" s="16">
        <v>4875705.4800000004</v>
      </c>
      <c r="H34" s="15" t="s">
        <v>321</v>
      </c>
      <c r="I34" s="13" t="s">
        <v>322</v>
      </c>
      <c r="J34" s="13" t="s">
        <v>175</v>
      </c>
      <c r="K34" s="13" t="s">
        <v>323</v>
      </c>
      <c r="L34" s="15" t="s">
        <v>324</v>
      </c>
      <c r="M34" s="13" t="s">
        <v>325</v>
      </c>
      <c r="N34" s="16">
        <f t="shared" si="0"/>
        <v>4875705.4800000004</v>
      </c>
      <c r="O34" s="13" t="s">
        <v>41</v>
      </c>
      <c r="P34" s="13" t="s">
        <v>233</v>
      </c>
      <c r="Q34" s="13" t="s">
        <v>233</v>
      </c>
      <c r="R34" s="13" t="s">
        <v>234</v>
      </c>
      <c r="S34" s="13" t="s">
        <v>234</v>
      </c>
      <c r="T34" s="15" t="s">
        <v>44</v>
      </c>
      <c r="U34" s="13" t="s">
        <v>45</v>
      </c>
      <c r="V34" s="14">
        <v>42495</v>
      </c>
      <c r="W34" s="14">
        <v>42580</v>
      </c>
      <c r="X34" s="13" t="s">
        <v>326</v>
      </c>
      <c r="Y34" s="13" t="s">
        <v>152</v>
      </c>
      <c r="Z34" s="13" t="s">
        <v>327</v>
      </c>
      <c r="AA34" s="13" t="s">
        <v>41</v>
      </c>
      <c r="AB34" s="13" t="s">
        <v>41</v>
      </c>
    </row>
    <row r="35" spans="1:28" ht="170.25" customHeight="1">
      <c r="A35" s="13">
        <v>2016</v>
      </c>
      <c r="B35" s="13" t="s">
        <v>31</v>
      </c>
      <c r="C35" s="15" t="s">
        <v>328</v>
      </c>
      <c r="D35" s="18">
        <v>42494</v>
      </c>
      <c r="E35" s="15" t="s">
        <v>329</v>
      </c>
      <c r="F35" s="15" t="s">
        <v>69</v>
      </c>
      <c r="G35" s="16">
        <v>2407303.62</v>
      </c>
      <c r="H35" s="15" t="s">
        <v>330</v>
      </c>
      <c r="I35" s="13" t="s">
        <v>107</v>
      </c>
      <c r="J35" s="13" t="s">
        <v>261</v>
      </c>
      <c r="K35" s="13" t="s">
        <v>331</v>
      </c>
      <c r="L35" s="15" t="s">
        <v>332</v>
      </c>
      <c r="M35" s="13" t="s">
        <v>333</v>
      </c>
      <c r="N35" s="16">
        <f t="shared" si="0"/>
        <v>2407303.62</v>
      </c>
      <c r="O35" s="13" t="s">
        <v>41</v>
      </c>
      <c r="P35" s="13" t="s">
        <v>334</v>
      </c>
      <c r="Q35" s="16">
        <f>N35/1943</f>
        <v>1238.9622336592897</v>
      </c>
      <c r="R35" s="13" t="s">
        <v>43</v>
      </c>
      <c r="S35" s="17">
        <v>8735</v>
      </c>
      <c r="T35" s="15" t="s">
        <v>44</v>
      </c>
      <c r="U35" s="13" t="s">
        <v>45</v>
      </c>
      <c r="V35" s="14">
        <v>42495</v>
      </c>
      <c r="W35" s="14">
        <v>42560</v>
      </c>
      <c r="X35" s="13" t="s">
        <v>335</v>
      </c>
      <c r="Y35" s="13" t="s">
        <v>336</v>
      </c>
      <c r="Z35" s="13" t="s">
        <v>136</v>
      </c>
      <c r="AA35" s="13" t="s">
        <v>41</v>
      </c>
      <c r="AB35" s="13" t="s">
        <v>41</v>
      </c>
    </row>
    <row r="36" spans="1:28" ht="135">
      <c r="A36" s="13">
        <v>2016</v>
      </c>
      <c r="B36" s="13" t="s">
        <v>31</v>
      </c>
      <c r="C36" s="15" t="s">
        <v>337</v>
      </c>
      <c r="D36" s="18">
        <v>42494</v>
      </c>
      <c r="E36" s="15" t="s">
        <v>338</v>
      </c>
      <c r="F36" s="15" t="s">
        <v>69</v>
      </c>
      <c r="G36" s="16">
        <v>3751058.09</v>
      </c>
      <c r="H36" s="15" t="s">
        <v>339</v>
      </c>
      <c r="I36" s="13" t="s">
        <v>340</v>
      </c>
      <c r="J36" s="13" t="s">
        <v>115</v>
      </c>
      <c r="K36" s="13" t="s">
        <v>142</v>
      </c>
      <c r="L36" s="15" t="s">
        <v>341</v>
      </c>
      <c r="M36" s="13" t="s">
        <v>342</v>
      </c>
      <c r="N36" s="16">
        <f t="shared" si="0"/>
        <v>3751058.09</v>
      </c>
      <c r="O36" s="13" t="s">
        <v>41</v>
      </c>
      <c r="P36" s="13" t="s">
        <v>343</v>
      </c>
      <c r="Q36" s="16">
        <f>N36/3528</f>
        <v>1063.2250821995465</v>
      </c>
      <c r="R36" s="13" t="s">
        <v>43</v>
      </c>
      <c r="S36" s="17">
        <v>42592</v>
      </c>
      <c r="T36" s="15" t="s">
        <v>44</v>
      </c>
      <c r="U36" s="13" t="s">
        <v>45</v>
      </c>
      <c r="V36" s="14">
        <v>42495</v>
      </c>
      <c r="W36" s="14">
        <v>42560</v>
      </c>
      <c r="X36" s="13" t="s">
        <v>344</v>
      </c>
      <c r="Y36" s="13" t="s">
        <v>345</v>
      </c>
      <c r="Z36" s="13" t="s">
        <v>346</v>
      </c>
      <c r="AA36" s="13" t="s">
        <v>41</v>
      </c>
      <c r="AB36" s="13" t="s">
        <v>41</v>
      </c>
    </row>
    <row r="37" spans="1:28" ht="165">
      <c r="A37" s="13">
        <v>2016</v>
      </c>
      <c r="B37" s="13" t="s">
        <v>31</v>
      </c>
      <c r="C37" s="15" t="s">
        <v>347</v>
      </c>
      <c r="D37" s="18">
        <v>42494</v>
      </c>
      <c r="E37" s="15" t="s">
        <v>348</v>
      </c>
      <c r="F37" s="15" t="s">
        <v>69</v>
      </c>
      <c r="G37" s="16">
        <v>9061398</v>
      </c>
      <c r="H37" s="15" t="s">
        <v>349</v>
      </c>
      <c r="I37" s="13" t="s">
        <v>350</v>
      </c>
      <c r="J37" s="13" t="s">
        <v>351</v>
      </c>
      <c r="K37" s="13" t="s">
        <v>352</v>
      </c>
      <c r="L37" s="15" t="s">
        <v>353</v>
      </c>
      <c r="M37" s="13" t="s">
        <v>354</v>
      </c>
      <c r="N37" s="16">
        <f t="shared" si="0"/>
        <v>9061398</v>
      </c>
      <c r="O37" s="13" t="s">
        <v>41</v>
      </c>
      <c r="P37" s="13" t="s">
        <v>355</v>
      </c>
      <c r="Q37" s="16">
        <f>N37/45550</f>
        <v>198.93299670691547</v>
      </c>
      <c r="R37" s="13" t="s">
        <v>43</v>
      </c>
      <c r="S37" s="17">
        <v>11135</v>
      </c>
      <c r="T37" s="15" t="s">
        <v>44</v>
      </c>
      <c r="U37" s="13" t="s">
        <v>45</v>
      </c>
      <c r="V37" s="14">
        <v>42495</v>
      </c>
      <c r="W37" s="14">
        <v>42560</v>
      </c>
      <c r="X37" s="13" t="s">
        <v>356</v>
      </c>
      <c r="Y37" s="13" t="s">
        <v>357</v>
      </c>
      <c r="Z37" s="13" t="s">
        <v>48</v>
      </c>
      <c r="AA37" s="13" t="s">
        <v>41</v>
      </c>
      <c r="AB37" s="13" t="s">
        <v>41</v>
      </c>
    </row>
    <row r="38" spans="1:28" ht="270">
      <c r="A38" s="13">
        <v>2016</v>
      </c>
      <c r="B38" s="13" t="s">
        <v>31</v>
      </c>
      <c r="C38" s="15" t="s">
        <v>358</v>
      </c>
      <c r="D38" s="18">
        <v>42494</v>
      </c>
      <c r="E38" s="15" t="s">
        <v>359</v>
      </c>
      <c r="F38" s="15" t="s">
        <v>69</v>
      </c>
      <c r="G38" s="16">
        <v>5488803.8799999999</v>
      </c>
      <c r="H38" s="15" t="s">
        <v>360</v>
      </c>
      <c r="I38" s="13" t="s">
        <v>361</v>
      </c>
      <c r="J38" s="13" t="s">
        <v>362</v>
      </c>
      <c r="K38" s="13" t="s">
        <v>363</v>
      </c>
      <c r="L38" s="15" t="s">
        <v>364</v>
      </c>
      <c r="M38" s="13" t="s">
        <v>365</v>
      </c>
      <c r="N38" s="16">
        <f t="shared" si="0"/>
        <v>5488803.8799999999</v>
      </c>
      <c r="O38" s="13" t="s">
        <v>41</v>
      </c>
      <c r="P38" s="13" t="s">
        <v>366</v>
      </c>
      <c r="Q38" s="16">
        <f>N38/24196</f>
        <v>226.84757315258719</v>
      </c>
      <c r="R38" s="13" t="s">
        <v>43</v>
      </c>
      <c r="S38" s="17">
        <v>10706</v>
      </c>
      <c r="T38" s="15" t="s">
        <v>44</v>
      </c>
      <c r="U38" s="13" t="s">
        <v>45</v>
      </c>
      <c r="V38" s="14">
        <v>42494</v>
      </c>
      <c r="W38" s="14">
        <v>42559</v>
      </c>
      <c r="X38" s="13" t="s">
        <v>335</v>
      </c>
      <c r="Y38" s="13" t="s">
        <v>336</v>
      </c>
      <c r="Z38" s="13" t="s">
        <v>136</v>
      </c>
      <c r="AA38" s="13" t="s">
        <v>41</v>
      </c>
      <c r="AB38" s="13" t="s">
        <v>41</v>
      </c>
    </row>
    <row r="39" spans="1:28" ht="135">
      <c r="A39" s="13">
        <v>2016</v>
      </c>
      <c r="B39" s="13" t="s">
        <v>31</v>
      </c>
      <c r="C39" s="15" t="s">
        <v>367</v>
      </c>
      <c r="D39" s="18">
        <v>42494</v>
      </c>
      <c r="E39" s="15" t="s">
        <v>368</v>
      </c>
      <c r="F39" s="15" t="s">
        <v>69</v>
      </c>
      <c r="G39" s="16">
        <v>4882068.75</v>
      </c>
      <c r="H39" s="15" t="s">
        <v>369</v>
      </c>
      <c r="I39" s="13" t="s">
        <v>370</v>
      </c>
      <c r="J39" s="13" t="s">
        <v>58</v>
      </c>
      <c r="K39" s="13" t="s">
        <v>371</v>
      </c>
      <c r="L39" s="15" t="s">
        <v>372</v>
      </c>
      <c r="M39" s="13" t="s">
        <v>373</v>
      </c>
      <c r="N39" s="16">
        <f t="shared" si="0"/>
        <v>4882068.75</v>
      </c>
      <c r="O39" s="13" t="s">
        <v>41</v>
      </c>
      <c r="P39" s="13" t="s">
        <v>374</v>
      </c>
      <c r="Q39" s="16">
        <f>N39/14500</f>
        <v>336.69439655172414</v>
      </c>
      <c r="R39" s="13" t="s">
        <v>43</v>
      </c>
      <c r="S39" s="17">
        <v>42592</v>
      </c>
      <c r="T39" s="15" t="s">
        <v>44</v>
      </c>
      <c r="U39" s="13" t="s">
        <v>45</v>
      </c>
      <c r="V39" s="14">
        <v>42495</v>
      </c>
      <c r="W39" s="14">
        <v>42560</v>
      </c>
      <c r="X39" s="13" t="s">
        <v>344</v>
      </c>
      <c r="Y39" s="13" t="s">
        <v>345</v>
      </c>
      <c r="Z39" s="13" t="s">
        <v>346</v>
      </c>
      <c r="AA39" s="13" t="s">
        <v>41</v>
      </c>
      <c r="AB39" s="13" t="s">
        <v>41</v>
      </c>
    </row>
    <row r="40" spans="1:28" ht="129.75" customHeight="1">
      <c r="A40" s="13">
        <v>2016</v>
      </c>
      <c r="B40" s="13" t="s">
        <v>31</v>
      </c>
      <c r="C40" s="15" t="s">
        <v>375</v>
      </c>
      <c r="D40" s="18">
        <v>42494</v>
      </c>
      <c r="E40" s="15" t="s">
        <v>376</v>
      </c>
      <c r="F40" s="15" t="s">
        <v>69</v>
      </c>
      <c r="G40" s="16">
        <v>5720790.3899999997</v>
      </c>
      <c r="H40" s="15" t="s">
        <v>377</v>
      </c>
      <c r="I40" s="13" t="s">
        <v>378</v>
      </c>
      <c r="J40" s="13" t="s">
        <v>379</v>
      </c>
      <c r="K40" s="13" t="s">
        <v>380</v>
      </c>
      <c r="L40" s="15" t="s">
        <v>381</v>
      </c>
      <c r="M40" s="13" t="s">
        <v>382</v>
      </c>
      <c r="N40" s="16">
        <f t="shared" si="0"/>
        <v>5720790.3899999997</v>
      </c>
      <c r="O40" s="13" t="s">
        <v>41</v>
      </c>
      <c r="P40" s="13" t="s">
        <v>383</v>
      </c>
      <c r="Q40" s="16">
        <f>N40/4855</f>
        <v>1178.3296374871265</v>
      </c>
      <c r="R40" s="13" t="s">
        <v>43</v>
      </c>
      <c r="S40" s="17">
        <v>134932</v>
      </c>
      <c r="T40" s="15" t="s">
        <v>44</v>
      </c>
      <c r="U40" s="13" t="s">
        <v>45</v>
      </c>
      <c r="V40" s="14">
        <v>42495</v>
      </c>
      <c r="W40" s="14">
        <v>42560</v>
      </c>
      <c r="X40" s="13" t="s">
        <v>384</v>
      </c>
      <c r="Y40" s="13" t="s">
        <v>385</v>
      </c>
      <c r="Z40" s="13" t="s">
        <v>386</v>
      </c>
      <c r="AA40" s="13" t="s">
        <v>41</v>
      </c>
      <c r="AB40" s="13" t="s">
        <v>41</v>
      </c>
    </row>
    <row r="41" spans="1:28" ht="120">
      <c r="A41" s="13">
        <v>2016</v>
      </c>
      <c r="B41" s="13" t="s">
        <v>31</v>
      </c>
      <c r="C41" s="15" t="s">
        <v>387</v>
      </c>
      <c r="D41" s="18">
        <v>42494</v>
      </c>
      <c r="E41" s="15" t="s">
        <v>388</v>
      </c>
      <c r="F41" s="15" t="s">
        <v>69</v>
      </c>
      <c r="G41" s="16">
        <v>5967161.3700000001</v>
      </c>
      <c r="H41" s="15" t="s">
        <v>377</v>
      </c>
      <c r="I41" s="13" t="s">
        <v>389</v>
      </c>
      <c r="J41" s="13" t="s">
        <v>390</v>
      </c>
      <c r="K41" s="13" t="s">
        <v>391</v>
      </c>
      <c r="L41" s="15" t="s">
        <v>392</v>
      </c>
      <c r="M41" s="13" t="s">
        <v>393</v>
      </c>
      <c r="N41" s="16">
        <f t="shared" si="0"/>
        <v>5967161.3700000001</v>
      </c>
      <c r="O41" s="13" t="s">
        <v>41</v>
      </c>
      <c r="P41" s="13" t="s">
        <v>394</v>
      </c>
      <c r="Q41" s="16">
        <f>N41/3883</f>
        <v>1536.7399871233583</v>
      </c>
      <c r="R41" s="13" t="s">
        <v>43</v>
      </c>
      <c r="S41" s="17">
        <v>134932</v>
      </c>
      <c r="T41" s="15" t="s">
        <v>44</v>
      </c>
      <c r="U41" s="13" t="s">
        <v>45</v>
      </c>
      <c r="V41" s="14">
        <v>42495</v>
      </c>
      <c r="W41" s="14">
        <v>42560</v>
      </c>
      <c r="X41" s="13" t="s">
        <v>395</v>
      </c>
      <c r="Y41" s="13" t="s">
        <v>385</v>
      </c>
      <c r="Z41" s="13" t="s">
        <v>386</v>
      </c>
      <c r="AA41" s="13" t="s">
        <v>41</v>
      </c>
      <c r="AB41" s="13" t="s">
        <v>41</v>
      </c>
    </row>
    <row r="42" spans="1:28" ht="150">
      <c r="A42" s="13">
        <v>2016</v>
      </c>
      <c r="B42" s="13" t="s">
        <v>31</v>
      </c>
      <c r="C42" s="15" t="s">
        <v>396</v>
      </c>
      <c r="D42" s="18">
        <v>42494</v>
      </c>
      <c r="E42" s="15" t="s">
        <v>397</v>
      </c>
      <c r="F42" s="15" t="s">
        <v>69</v>
      </c>
      <c r="G42" s="16">
        <v>9872599.0299999993</v>
      </c>
      <c r="H42" s="15" t="s">
        <v>398</v>
      </c>
      <c r="I42" s="13" t="s">
        <v>399</v>
      </c>
      <c r="J42" s="13" t="s">
        <v>400</v>
      </c>
      <c r="K42" s="13" t="s">
        <v>401</v>
      </c>
      <c r="L42" s="15" t="s">
        <v>402</v>
      </c>
      <c r="M42" s="13" t="s">
        <v>403</v>
      </c>
      <c r="N42" s="16">
        <f t="shared" si="0"/>
        <v>9872599.0299999993</v>
      </c>
      <c r="O42" s="13" t="s">
        <v>41</v>
      </c>
      <c r="P42" s="13" t="s">
        <v>404</v>
      </c>
      <c r="Q42" s="16">
        <f>N42/32145</f>
        <v>307.12705024109499</v>
      </c>
      <c r="R42" s="13" t="s">
        <v>43</v>
      </c>
      <c r="S42" s="17">
        <v>119586</v>
      </c>
      <c r="T42" s="15" t="s">
        <v>44</v>
      </c>
      <c r="U42" s="13" t="s">
        <v>45</v>
      </c>
      <c r="V42" s="14">
        <v>42495</v>
      </c>
      <c r="W42" s="14">
        <v>42591</v>
      </c>
      <c r="X42" s="13" t="s">
        <v>405</v>
      </c>
      <c r="Y42" s="13" t="s">
        <v>406</v>
      </c>
      <c r="Z42" s="13" t="s">
        <v>407</v>
      </c>
      <c r="AA42" s="13" t="s">
        <v>41</v>
      </c>
      <c r="AB42" s="13" t="s">
        <v>41</v>
      </c>
    </row>
    <row r="43" spans="1:28" ht="150">
      <c r="A43" s="13">
        <v>2016</v>
      </c>
      <c r="B43" s="13" t="s">
        <v>31</v>
      </c>
      <c r="C43" s="15" t="s">
        <v>408</v>
      </c>
      <c r="D43" s="18">
        <v>42494</v>
      </c>
      <c r="E43" s="15" t="s">
        <v>409</v>
      </c>
      <c r="F43" s="15" t="s">
        <v>69</v>
      </c>
      <c r="G43" s="16">
        <v>9423095.6600000001</v>
      </c>
      <c r="H43" s="15" t="s">
        <v>398</v>
      </c>
      <c r="I43" s="13" t="s">
        <v>399</v>
      </c>
      <c r="J43" s="13" t="s">
        <v>400</v>
      </c>
      <c r="K43" s="13" t="s">
        <v>401</v>
      </c>
      <c r="L43" s="15" t="s">
        <v>402</v>
      </c>
      <c r="M43" s="13" t="s">
        <v>403</v>
      </c>
      <c r="N43" s="16">
        <v>9423095.6600000001</v>
      </c>
      <c r="O43" s="13" t="s">
        <v>41</v>
      </c>
      <c r="P43" s="13" t="s">
        <v>410</v>
      </c>
      <c r="Q43" s="16">
        <f>N43/30824</f>
        <v>305.70645146638981</v>
      </c>
      <c r="R43" s="13" t="s">
        <v>43</v>
      </c>
      <c r="S43" s="17">
        <v>119586</v>
      </c>
      <c r="T43" s="15" t="s">
        <v>44</v>
      </c>
      <c r="U43" s="13" t="s">
        <v>45</v>
      </c>
      <c r="V43" s="14">
        <v>42495</v>
      </c>
      <c r="W43" s="14">
        <v>42591</v>
      </c>
      <c r="X43" s="13" t="s">
        <v>405</v>
      </c>
      <c r="Y43" s="13" t="s">
        <v>406</v>
      </c>
      <c r="Z43" s="13" t="s">
        <v>407</v>
      </c>
      <c r="AA43" s="13" t="s">
        <v>41</v>
      </c>
      <c r="AB43" s="13" t="s">
        <v>41</v>
      </c>
    </row>
    <row r="44" spans="1:28" ht="150">
      <c r="A44" s="13">
        <v>2016</v>
      </c>
      <c r="B44" s="13" t="s">
        <v>31</v>
      </c>
      <c r="C44" s="15" t="s">
        <v>411</v>
      </c>
      <c r="D44" s="18">
        <v>42494</v>
      </c>
      <c r="E44" s="15" t="s">
        <v>412</v>
      </c>
      <c r="F44" s="15" t="s">
        <v>69</v>
      </c>
      <c r="G44" s="16">
        <v>5474275.04</v>
      </c>
      <c r="H44" s="15" t="s">
        <v>398</v>
      </c>
      <c r="I44" s="13" t="s">
        <v>413</v>
      </c>
      <c r="J44" s="13" t="s">
        <v>414</v>
      </c>
      <c r="K44" s="13" t="s">
        <v>415</v>
      </c>
      <c r="L44" s="15" t="s">
        <v>416</v>
      </c>
      <c r="M44" s="13" t="s">
        <v>417</v>
      </c>
      <c r="N44" s="16">
        <f t="shared" si="0"/>
        <v>5474275.04</v>
      </c>
      <c r="O44" s="13" t="s">
        <v>41</v>
      </c>
      <c r="P44" s="13" t="s">
        <v>418</v>
      </c>
      <c r="Q44" s="16">
        <f>N44/17667</f>
        <v>309.85877851361295</v>
      </c>
      <c r="R44" s="13" t="s">
        <v>43</v>
      </c>
      <c r="S44" s="17">
        <v>119586</v>
      </c>
      <c r="T44" s="15" t="s">
        <v>44</v>
      </c>
      <c r="U44" s="13" t="s">
        <v>45</v>
      </c>
      <c r="V44" s="14">
        <v>42495</v>
      </c>
      <c r="W44" s="14">
        <v>42591</v>
      </c>
      <c r="X44" s="13" t="s">
        <v>405</v>
      </c>
      <c r="Y44" s="13" t="s">
        <v>406</v>
      </c>
      <c r="Z44" s="13" t="s">
        <v>407</v>
      </c>
      <c r="AA44" s="13" t="s">
        <v>41</v>
      </c>
      <c r="AB44" s="13" t="s">
        <v>41</v>
      </c>
    </row>
    <row r="45" spans="1:28" ht="150">
      <c r="A45" s="13">
        <v>2016</v>
      </c>
      <c r="B45" s="13" t="s">
        <v>31</v>
      </c>
      <c r="C45" s="15" t="s">
        <v>419</v>
      </c>
      <c r="D45" s="18">
        <v>42494</v>
      </c>
      <c r="E45" s="15" t="s">
        <v>420</v>
      </c>
      <c r="F45" s="15" t="s">
        <v>69</v>
      </c>
      <c r="G45" s="16">
        <v>6468498.2699999996</v>
      </c>
      <c r="H45" s="15" t="s">
        <v>398</v>
      </c>
      <c r="I45" s="13" t="s">
        <v>421</v>
      </c>
      <c r="J45" s="13" t="s">
        <v>422</v>
      </c>
      <c r="K45" s="13" t="s">
        <v>256</v>
      </c>
      <c r="L45" s="15" t="s">
        <v>423</v>
      </c>
      <c r="M45" s="13" t="s">
        <v>424</v>
      </c>
      <c r="N45" s="16">
        <f t="shared" si="0"/>
        <v>6468498.2699999996</v>
      </c>
      <c r="O45" s="13" t="s">
        <v>41</v>
      </c>
      <c r="P45" s="13" t="s">
        <v>425</v>
      </c>
      <c r="Q45" s="16">
        <f>N45/16932</f>
        <v>382.0280102763997</v>
      </c>
      <c r="R45" s="13" t="s">
        <v>43</v>
      </c>
      <c r="S45" s="17">
        <v>119586</v>
      </c>
      <c r="T45" s="15" t="s">
        <v>44</v>
      </c>
      <c r="U45" s="13" t="s">
        <v>45</v>
      </c>
      <c r="V45" s="14">
        <v>42495</v>
      </c>
      <c r="W45" s="14">
        <v>42591</v>
      </c>
      <c r="X45" s="13" t="s">
        <v>405</v>
      </c>
      <c r="Y45" s="13" t="s">
        <v>406</v>
      </c>
      <c r="Z45" s="13" t="s">
        <v>407</v>
      </c>
      <c r="AA45" s="13" t="s">
        <v>41</v>
      </c>
      <c r="AB45" s="13" t="s">
        <v>41</v>
      </c>
    </row>
    <row r="46" spans="1:28" ht="105">
      <c r="A46" s="13">
        <v>2016</v>
      </c>
      <c r="B46" s="13" t="s">
        <v>66</v>
      </c>
      <c r="C46" s="15" t="s">
        <v>426</v>
      </c>
      <c r="D46" s="18">
        <v>42461</v>
      </c>
      <c r="E46" s="15" t="s">
        <v>427</v>
      </c>
      <c r="F46" s="15" t="s">
        <v>69</v>
      </c>
      <c r="G46" s="16">
        <v>1555449.71</v>
      </c>
      <c r="H46" s="15" t="s">
        <v>428</v>
      </c>
      <c r="I46" s="13" t="s">
        <v>429</v>
      </c>
      <c r="J46" s="13" t="s">
        <v>136</v>
      </c>
      <c r="K46" s="13" t="s">
        <v>430</v>
      </c>
      <c r="L46" s="15" t="s">
        <v>431</v>
      </c>
      <c r="M46" s="13" t="s">
        <v>432</v>
      </c>
      <c r="N46" s="16">
        <v>1555449.71</v>
      </c>
      <c r="O46" s="13" t="s">
        <v>41</v>
      </c>
      <c r="P46" s="13" t="s">
        <v>433</v>
      </c>
      <c r="Q46" s="16">
        <f>N46/44265</f>
        <v>35.139494182762903</v>
      </c>
      <c r="R46" s="13" t="s">
        <v>43</v>
      </c>
      <c r="S46" s="17">
        <v>13837</v>
      </c>
      <c r="T46" s="15" t="s">
        <v>44</v>
      </c>
      <c r="U46" s="13" t="s">
        <v>62</v>
      </c>
      <c r="V46" s="14">
        <v>42464</v>
      </c>
      <c r="W46" s="14">
        <v>42536</v>
      </c>
      <c r="X46" s="13" t="s">
        <v>384</v>
      </c>
      <c r="Y46" s="13" t="s">
        <v>434</v>
      </c>
      <c r="Z46" s="13" t="s">
        <v>435</v>
      </c>
      <c r="AA46" s="13" t="s">
        <v>41</v>
      </c>
      <c r="AB46" s="13" t="s">
        <v>41</v>
      </c>
    </row>
    <row r="47" spans="1:28" ht="60">
      <c r="A47" s="13">
        <v>2016</v>
      </c>
      <c r="B47" s="13" t="s">
        <v>66</v>
      </c>
      <c r="C47" s="15" t="s">
        <v>436</v>
      </c>
      <c r="D47" s="18">
        <v>42461</v>
      </c>
      <c r="E47" s="15" t="s">
        <v>437</v>
      </c>
      <c r="F47" s="15" t="s">
        <v>69</v>
      </c>
      <c r="G47" s="16">
        <v>476740.63</v>
      </c>
      <c r="H47" s="15" t="s">
        <v>438</v>
      </c>
      <c r="I47" s="13" t="s">
        <v>212</v>
      </c>
      <c r="J47" s="13" t="s">
        <v>246</v>
      </c>
      <c r="K47" s="13" t="s">
        <v>439</v>
      </c>
      <c r="L47" s="15" t="s">
        <v>440</v>
      </c>
      <c r="M47" s="13" t="s">
        <v>441</v>
      </c>
      <c r="N47" s="16">
        <v>476740.63</v>
      </c>
      <c r="O47" s="13" t="s">
        <v>41</v>
      </c>
      <c r="P47" s="13" t="s">
        <v>442</v>
      </c>
      <c r="Q47" s="16">
        <f>N47/248</f>
        <v>1922.3412499999999</v>
      </c>
      <c r="R47" s="13" t="s">
        <v>43</v>
      </c>
      <c r="S47" s="17">
        <v>171759</v>
      </c>
      <c r="T47" s="15" t="s">
        <v>44</v>
      </c>
      <c r="U47" s="13" t="s">
        <v>62</v>
      </c>
      <c r="V47" s="14">
        <v>42464</v>
      </c>
      <c r="W47" s="14">
        <v>42510</v>
      </c>
      <c r="X47" s="13" t="s">
        <v>443</v>
      </c>
      <c r="Y47" s="13" t="s">
        <v>444</v>
      </c>
      <c r="Z47" s="13" t="s">
        <v>103</v>
      </c>
      <c r="AA47" s="13" t="s">
        <v>41</v>
      </c>
      <c r="AB47" s="13" t="s">
        <v>41</v>
      </c>
    </row>
    <row r="48" spans="1:28" ht="75">
      <c r="A48" s="13">
        <v>2016</v>
      </c>
      <c r="B48" s="13" t="s">
        <v>66</v>
      </c>
      <c r="C48" s="15" t="s">
        <v>445</v>
      </c>
      <c r="D48" s="18">
        <v>42467</v>
      </c>
      <c r="E48" s="15" t="s">
        <v>446</v>
      </c>
      <c r="F48" s="15" t="s">
        <v>69</v>
      </c>
      <c r="G48" s="16">
        <v>1475860.34</v>
      </c>
      <c r="H48" s="15" t="s">
        <v>447</v>
      </c>
      <c r="I48" s="13" t="s">
        <v>188</v>
      </c>
      <c r="J48" s="13" t="s">
        <v>189</v>
      </c>
      <c r="K48" s="13" t="s">
        <v>190</v>
      </c>
      <c r="L48" s="15" t="s">
        <v>448</v>
      </c>
      <c r="M48" s="13" t="s">
        <v>192</v>
      </c>
      <c r="N48" s="16">
        <v>1475860.34</v>
      </c>
      <c r="O48" s="13" t="s">
        <v>41</v>
      </c>
      <c r="P48" s="13" t="s">
        <v>449</v>
      </c>
      <c r="Q48" s="16">
        <f>N48/37800</f>
        <v>39.043924338624343</v>
      </c>
      <c r="R48" s="13" t="s">
        <v>43</v>
      </c>
      <c r="S48" s="17">
        <v>6696</v>
      </c>
      <c r="T48" s="15" t="s">
        <v>44</v>
      </c>
      <c r="U48" s="13" t="s">
        <v>62</v>
      </c>
      <c r="V48" s="14">
        <v>42471</v>
      </c>
      <c r="W48" s="14">
        <v>42536</v>
      </c>
      <c r="X48" s="13" t="s">
        <v>134</v>
      </c>
      <c r="Y48" s="13" t="s">
        <v>450</v>
      </c>
      <c r="Z48" s="13" t="s">
        <v>136</v>
      </c>
      <c r="AA48" s="13" t="s">
        <v>41</v>
      </c>
      <c r="AB48" s="13" t="s">
        <v>41</v>
      </c>
    </row>
    <row r="49" spans="1:28" ht="90">
      <c r="A49" s="13">
        <v>2016</v>
      </c>
      <c r="B49" s="13" t="s">
        <v>66</v>
      </c>
      <c r="C49" s="15" t="s">
        <v>451</v>
      </c>
      <c r="D49" s="18">
        <v>42475</v>
      </c>
      <c r="E49" s="15" t="s">
        <v>452</v>
      </c>
      <c r="F49" s="15" t="s">
        <v>69</v>
      </c>
      <c r="G49" s="16">
        <v>1495685.74</v>
      </c>
      <c r="H49" s="15" t="s">
        <v>453</v>
      </c>
      <c r="I49" s="13" t="s">
        <v>454</v>
      </c>
      <c r="J49" s="13" t="s">
        <v>455</v>
      </c>
      <c r="K49" s="13" t="s">
        <v>456</v>
      </c>
      <c r="L49" s="15" t="s">
        <v>457</v>
      </c>
      <c r="M49" s="13" t="s">
        <v>458</v>
      </c>
      <c r="N49" s="16">
        <v>1495685.74</v>
      </c>
      <c r="O49" s="13" t="s">
        <v>41</v>
      </c>
      <c r="P49" s="13" t="s">
        <v>459</v>
      </c>
      <c r="Q49" s="16">
        <f>N49/44056</f>
        <v>33.949649082985289</v>
      </c>
      <c r="R49" s="13" t="s">
        <v>43</v>
      </c>
      <c r="S49" s="17">
        <v>10603</v>
      </c>
      <c r="T49" s="15" t="s">
        <v>44</v>
      </c>
      <c r="U49" s="13" t="s">
        <v>62</v>
      </c>
      <c r="V49" s="14">
        <v>42478</v>
      </c>
      <c r="W49" s="14">
        <v>42551</v>
      </c>
      <c r="X49" s="13" t="s">
        <v>344</v>
      </c>
      <c r="Y49" s="13" t="s">
        <v>345</v>
      </c>
      <c r="Z49" s="13" t="s">
        <v>79</v>
      </c>
      <c r="AA49" s="13" t="s">
        <v>41</v>
      </c>
      <c r="AB49" s="13" t="s">
        <v>41</v>
      </c>
    </row>
    <row r="50" spans="1:28" ht="75">
      <c r="A50" s="13">
        <v>2016</v>
      </c>
      <c r="B50" s="13" t="s">
        <v>66</v>
      </c>
      <c r="C50" s="15" t="s">
        <v>460</v>
      </c>
      <c r="D50" s="18">
        <v>42475</v>
      </c>
      <c r="E50" s="15" t="s">
        <v>461</v>
      </c>
      <c r="F50" s="15" t="s">
        <v>69</v>
      </c>
      <c r="G50" s="16">
        <v>225850.48</v>
      </c>
      <c r="H50" s="15" t="s">
        <v>462</v>
      </c>
      <c r="I50" s="13" t="s">
        <v>463</v>
      </c>
      <c r="J50" s="13" t="s">
        <v>464</v>
      </c>
      <c r="K50" s="13" t="s">
        <v>465</v>
      </c>
      <c r="L50" s="15" t="s">
        <v>466</v>
      </c>
      <c r="M50" s="13" t="s">
        <v>467</v>
      </c>
      <c r="N50" s="16">
        <v>225850.48</v>
      </c>
      <c r="O50" s="13" t="s">
        <v>41</v>
      </c>
      <c r="P50" s="13" t="s">
        <v>468</v>
      </c>
      <c r="Q50" s="16">
        <f>N50/23</f>
        <v>9819.5860869565222</v>
      </c>
      <c r="R50" s="13" t="s">
        <v>43</v>
      </c>
      <c r="S50" s="17">
        <v>25</v>
      </c>
      <c r="T50" s="15" t="s">
        <v>44</v>
      </c>
      <c r="U50" s="13" t="s">
        <v>62</v>
      </c>
      <c r="V50" s="14">
        <v>42478</v>
      </c>
      <c r="W50" s="14">
        <v>42525</v>
      </c>
      <c r="X50" s="13" t="s">
        <v>384</v>
      </c>
      <c r="Y50" s="13" t="s">
        <v>385</v>
      </c>
      <c r="Z50" s="13" t="s">
        <v>302</v>
      </c>
      <c r="AA50" s="13" t="s">
        <v>41</v>
      </c>
      <c r="AB50" s="13" t="s">
        <v>41</v>
      </c>
    </row>
    <row r="51" spans="1:28" ht="75">
      <c r="A51" s="13">
        <v>2016</v>
      </c>
      <c r="B51" s="13" t="s">
        <v>66</v>
      </c>
      <c r="C51" s="15" t="s">
        <v>469</v>
      </c>
      <c r="D51" s="18">
        <v>42482</v>
      </c>
      <c r="E51" s="15" t="s">
        <v>470</v>
      </c>
      <c r="F51" s="15" t="s">
        <v>69</v>
      </c>
      <c r="G51" s="16">
        <v>385554.88</v>
      </c>
      <c r="H51" s="15" t="s">
        <v>471</v>
      </c>
      <c r="I51" s="13" t="s">
        <v>472</v>
      </c>
      <c r="J51" s="13" t="s">
        <v>116</v>
      </c>
      <c r="K51" s="13" t="s">
        <v>473</v>
      </c>
      <c r="L51" s="15" t="s">
        <v>474</v>
      </c>
      <c r="M51" s="13" t="s">
        <v>475</v>
      </c>
      <c r="N51" s="16">
        <v>385554.88</v>
      </c>
      <c r="O51" s="13" t="s">
        <v>41</v>
      </c>
      <c r="P51" s="13" t="s">
        <v>476</v>
      </c>
      <c r="Q51" s="16">
        <f>N51/125</f>
        <v>3084.4390400000002</v>
      </c>
      <c r="R51" s="13" t="s">
        <v>43</v>
      </c>
      <c r="S51" s="17">
        <v>172</v>
      </c>
      <c r="T51" s="15" t="s">
        <v>44</v>
      </c>
      <c r="U51" s="13" t="s">
        <v>62</v>
      </c>
      <c r="V51" s="14">
        <v>42485</v>
      </c>
      <c r="W51" s="14">
        <v>42521</v>
      </c>
      <c r="X51" s="13" t="s">
        <v>477</v>
      </c>
      <c r="Y51" s="13" t="s">
        <v>478</v>
      </c>
      <c r="Z51" s="13" t="s">
        <v>91</v>
      </c>
      <c r="AA51" s="13" t="s">
        <v>41</v>
      </c>
      <c r="AB51" s="13" t="s">
        <v>41</v>
      </c>
    </row>
    <row r="52" spans="1:28" ht="165">
      <c r="A52" s="13">
        <v>2016</v>
      </c>
      <c r="B52" s="13" t="s">
        <v>66</v>
      </c>
      <c r="C52" s="15" t="s">
        <v>479</v>
      </c>
      <c r="D52" s="18">
        <v>42482</v>
      </c>
      <c r="E52" s="15" t="s">
        <v>480</v>
      </c>
      <c r="F52" s="15" t="s">
        <v>69</v>
      </c>
      <c r="G52" s="16">
        <v>758305.64</v>
      </c>
      <c r="H52" s="15" t="s">
        <v>481</v>
      </c>
      <c r="I52" s="13" t="s">
        <v>482</v>
      </c>
      <c r="J52" s="13" t="s">
        <v>483</v>
      </c>
      <c r="K52" s="13" t="s">
        <v>484</v>
      </c>
      <c r="L52" s="15" t="s">
        <v>485</v>
      </c>
      <c r="M52" s="13" t="s">
        <v>486</v>
      </c>
      <c r="N52" s="16">
        <v>758305.64</v>
      </c>
      <c r="O52" s="13" t="s">
        <v>41</v>
      </c>
      <c r="P52" s="13" t="s">
        <v>487</v>
      </c>
      <c r="Q52" s="16">
        <f>N52/216</f>
        <v>3510.6742592592595</v>
      </c>
      <c r="R52" s="13" t="s">
        <v>43</v>
      </c>
      <c r="S52" s="17">
        <v>4320</v>
      </c>
      <c r="T52" s="15" t="s">
        <v>44</v>
      </c>
      <c r="U52" s="13" t="s">
        <v>45</v>
      </c>
      <c r="V52" s="14">
        <v>42485</v>
      </c>
      <c r="W52" s="14">
        <v>42536</v>
      </c>
      <c r="X52" s="13" t="s">
        <v>134</v>
      </c>
      <c r="Y52" s="13" t="s">
        <v>450</v>
      </c>
      <c r="Z52" s="13" t="s">
        <v>136</v>
      </c>
      <c r="AA52" s="13" t="s">
        <v>41</v>
      </c>
      <c r="AB52" s="13" t="s">
        <v>41</v>
      </c>
    </row>
    <row r="53" spans="1:28" ht="60">
      <c r="A53" s="13">
        <v>2016</v>
      </c>
      <c r="B53" s="13" t="s">
        <v>66</v>
      </c>
      <c r="C53" s="15" t="s">
        <v>488</v>
      </c>
      <c r="D53" s="18">
        <v>42475</v>
      </c>
      <c r="E53" s="15" t="s">
        <v>489</v>
      </c>
      <c r="F53" s="15" t="s">
        <v>69</v>
      </c>
      <c r="G53" s="16">
        <v>377452.12</v>
      </c>
      <c r="H53" s="15" t="s">
        <v>490</v>
      </c>
      <c r="I53" s="13" t="s">
        <v>491</v>
      </c>
      <c r="J53" s="13" t="s">
        <v>492</v>
      </c>
      <c r="K53" s="13" t="s">
        <v>493</v>
      </c>
      <c r="L53" s="15" t="s">
        <v>494</v>
      </c>
      <c r="M53" s="13" t="s">
        <v>495</v>
      </c>
      <c r="N53" s="16">
        <v>377452.12</v>
      </c>
      <c r="O53" s="13" t="s">
        <v>41</v>
      </c>
      <c r="P53" s="13" t="s">
        <v>496</v>
      </c>
      <c r="Q53" s="16">
        <f>N53/735</f>
        <v>513.54029931972786</v>
      </c>
      <c r="R53" s="13" t="s">
        <v>43</v>
      </c>
      <c r="S53" s="17">
        <v>865</v>
      </c>
      <c r="T53" s="15" t="s">
        <v>44</v>
      </c>
      <c r="U53" s="13" t="s">
        <v>45</v>
      </c>
      <c r="V53" s="14">
        <v>42478</v>
      </c>
      <c r="W53" s="14">
        <v>42545</v>
      </c>
      <c r="X53" s="13" t="s">
        <v>497</v>
      </c>
      <c r="Y53" s="13" t="s">
        <v>498</v>
      </c>
      <c r="Z53" s="13" t="s">
        <v>499</v>
      </c>
      <c r="AA53" s="13" t="s">
        <v>41</v>
      </c>
      <c r="AB53" s="13" t="s">
        <v>41</v>
      </c>
    </row>
    <row r="54" spans="1:28" ht="195">
      <c r="A54" s="13">
        <v>2016</v>
      </c>
      <c r="B54" s="13" t="s">
        <v>66</v>
      </c>
      <c r="C54" s="15" t="s">
        <v>500</v>
      </c>
      <c r="D54" s="18">
        <v>42461</v>
      </c>
      <c r="E54" s="15" t="s">
        <v>501</v>
      </c>
      <c r="F54" s="15" t="s">
        <v>69</v>
      </c>
      <c r="G54" s="16">
        <v>365693.05</v>
      </c>
      <c r="H54" s="15" t="s">
        <v>502</v>
      </c>
      <c r="I54" s="13" t="s">
        <v>503</v>
      </c>
      <c r="J54" s="13" t="s">
        <v>504</v>
      </c>
      <c r="K54" s="13" t="s">
        <v>208</v>
      </c>
      <c r="L54" s="15" t="s">
        <v>505</v>
      </c>
      <c r="M54" s="13" t="s">
        <v>506</v>
      </c>
      <c r="N54" s="16">
        <v>365693.05</v>
      </c>
      <c r="O54" s="13" t="s">
        <v>41</v>
      </c>
      <c r="P54" s="13" t="s">
        <v>507</v>
      </c>
      <c r="Q54" s="16">
        <f>N54/1543</f>
        <v>237.00132858068696</v>
      </c>
      <c r="R54" s="13" t="s">
        <v>43</v>
      </c>
      <c r="S54" s="17">
        <v>1766</v>
      </c>
      <c r="T54" s="15" t="s">
        <v>44</v>
      </c>
      <c r="U54" s="13" t="s">
        <v>45</v>
      </c>
      <c r="V54" s="14">
        <v>42464</v>
      </c>
      <c r="W54" s="14">
        <v>42545</v>
      </c>
      <c r="X54" s="13" t="s">
        <v>497</v>
      </c>
      <c r="Y54" s="13" t="s">
        <v>498</v>
      </c>
      <c r="Z54" s="13" t="s">
        <v>499</v>
      </c>
      <c r="AA54" s="13" t="s">
        <v>41</v>
      </c>
      <c r="AB54" s="13" t="s">
        <v>41</v>
      </c>
    </row>
    <row r="55" spans="1:28" ht="120">
      <c r="A55" s="13">
        <v>2016</v>
      </c>
      <c r="B55" s="13" t="s">
        <v>66</v>
      </c>
      <c r="C55" s="15" t="s">
        <v>508</v>
      </c>
      <c r="D55" s="18">
        <v>42482</v>
      </c>
      <c r="E55" s="15" t="s">
        <v>509</v>
      </c>
      <c r="F55" s="15" t="s">
        <v>69</v>
      </c>
      <c r="G55" s="16">
        <v>256955.42</v>
      </c>
      <c r="H55" s="15" t="s">
        <v>510</v>
      </c>
      <c r="I55" s="13" t="s">
        <v>511</v>
      </c>
      <c r="J55" s="13" t="s">
        <v>164</v>
      </c>
      <c r="K55" s="13" t="s">
        <v>323</v>
      </c>
      <c r="L55" s="15" t="s">
        <v>512</v>
      </c>
      <c r="M55" s="13" t="s">
        <v>513</v>
      </c>
      <c r="N55" s="16">
        <v>256955.42</v>
      </c>
      <c r="O55" s="13" t="s">
        <v>41</v>
      </c>
      <c r="P55" s="13" t="s">
        <v>112</v>
      </c>
      <c r="Q55" s="16">
        <f>N55/315</f>
        <v>815.73149206349206</v>
      </c>
      <c r="R55" s="13" t="s">
        <v>43</v>
      </c>
      <c r="S55" s="17">
        <v>1085</v>
      </c>
      <c r="T55" s="15" t="s">
        <v>44</v>
      </c>
      <c r="U55" s="13" t="s">
        <v>62</v>
      </c>
      <c r="V55" s="14">
        <v>42485</v>
      </c>
      <c r="W55" s="14">
        <v>42518</v>
      </c>
      <c r="X55" s="13" t="s">
        <v>514</v>
      </c>
      <c r="Y55" s="13" t="s">
        <v>515</v>
      </c>
      <c r="Z55" s="13" t="s">
        <v>282</v>
      </c>
      <c r="AA55" s="13" t="s">
        <v>41</v>
      </c>
      <c r="AB55" s="13" t="s">
        <v>41</v>
      </c>
    </row>
    <row r="56" spans="1:28" ht="255">
      <c r="A56" s="13">
        <v>2016</v>
      </c>
      <c r="B56" s="13" t="s">
        <v>66</v>
      </c>
      <c r="C56" s="15" t="s">
        <v>516</v>
      </c>
      <c r="D56" s="18">
        <v>42501</v>
      </c>
      <c r="E56" s="15" t="s">
        <v>517</v>
      </c>
      <c r="F56" s="15" t="s">
        <v>69</v>
      </c>
      <c r="G56" s="16">
        <v>1546969.1500000001</v>
      </c>
      <c r="H56" s="15" t="s">
        <v>518</v>
      </c>
      <c r="I56" s="13" t="str">
        <f>'[1]V, inciso o) (OP)'!M40</f>
        <v>José Antonio</v>
      </c>
      <c r="J56" s="13" t="str">
        <f>'[1]V, inciso o) (OP)'!N40</f>
        <v>Álvarez</v>
      </c>
      <c r="K56" s="13" t="str">
        <f>'[1]V, inciso o) (OP)'!O40</f>
        <v>Garcia</v>
      </c>
      <c r="L56" s="15" t="str">
        <f>'[1]V, inciso o) (OP)'!P40</f>
        <v>Urcoma 1970, S. A. de C. V. PCZ-041/2016</v>
      </c>
      <c r="M56" s="13" t="str">
        <f>'[1]V, inciso o) (OP)'!Q40</f>
        <v>UMN160125869</v>
      </c>
      <c r="N56" s="16">
        <v>1546969.15</v>
      </c>
      <c r="O56" s="13" t="s">
        <v>41</v>
      </c>
      <c r="P56" s="13" t="s">
        <v>519</v>
      </c>
      <c r="Q56" s="13" t="s">
        <v>233</v>
      </c>
      <c r="R56" s="13" t="s">
        <v>43</v>
      </c>
      <c r="S56" s="17">
        <v>192531</v>
      </c>
      <c r="T56" s="15" t="s">
        <v>44</v>
      </c>
      <c r="U56" s="13" t="s">
        <v>45</v>
      </c>
      <c r="V56" s="14">
        <v>42502</v>
      </c>
      <c r="W56" s="14">
        <v>42582</v>
      </c>
      <c r="X56" s="13" t="s">
        <v>520</v>
      </c>
      <c r="Y56" s="13" t="s">
        <v>521</v>
      </c>
      <c r="Z56" s="13" t="s">
        <v>65</v>
      </c>
      <c r="AA56" s="13" t="s">
        <v>41</v>
      </c>
      <c r="AB56" s="13" t="s">
        <v>41</v>
      </c>
    </row>
    <row r="57" spans="1:28" ht="60">
      <c r="A57" s="13">
        <v>2016</v>
      </c>
      <c r="B57" s="13" t="s">
        <v>66</v>
      </c>
      <c r="C57" s="15" t="s">
        <v>522</v>
      </c>
      <c r="D57" s="18">
        <v>42503</v>
      </c>
      <c r="E57" s="15" t="s">
        <v>523</v>
      </c>
      <c r="F57" s="15" t="s">
        <v>69</v>
      </c>
      <c r="G57" s="16">
        <v>1495650.37</v>
      </c>
      <c r="H57" s="15" t="s">
        <v>524</v>
      </c>
      <c r="I57" s="13" t="str">
        <f>'[1]V, inciso o) (OP)'!M41</f>
        <v>Juan Francisco</v>
      </c>
      <c r="J57" s="13" t="str">
        <f>'[1]V, inciso o) (OP)'!N41</f>
        <v>Toscano</v>
      </c>
      <c r="K57" s="13" t="str">
        <f>'[1]V, inciso o) (OP)'!O41</f>
        <v>Lases</v>
      </c>
      <c r="L57" s="15" t="str">
        <f>'[1]V, inciso o) (OP)'!P41</f>
        <v>Infografía Digital de Occidente, S. A. de C. V. PCZ-178/2016</v>
      </c>
      <c r="M57" s="13" t="str">
        <f>'[1]V, inciso o) (OP)'!Q41</f>
        <v>IDO100427QG2</v>
      </c>
      <c r="N57" s="16">
        <v>1495650.37</v>
      </c>
      <c r="O57" s="13" t="s">
        <v>41</v>
      </c>
      <c r="P57" s="13" t="s">
        <v>233</v>
      </c>
      <c r="Q57" s="13" t="s">
        <v>233</v>
      </c>
      <c r="R57" s="13" t="s">
        <v>234</v>
      </c>
      <c r="S57" s="17" t="s">
        <v>234</v>
      </c>
      <c r="T57" s="15" t="s">
        <v>44</v>
      </c>
      <c r="U57" s="13" t="s">
        <v>45</v>
      </c>
      <c r="V57" s="14">
        <v>42506</v>
      </c>
      <c r="W57" s="14">
        <v>42582</v>
      </c>
      <c r="X57" s="13" t="s">
        <v>525</v>
      </c>
      <c r="Y57" s="13" t="s">
        <v>526</v>
      </c>
      <c r="Z57" s="13" t="s">
        <v>464</v>
      </c>
      <c r="AA57" s="13" t="s">
        <v>41</v>
      </c>
      <c r="AB57" s="13" t="s">
        <v>41</v>
      </c>
    </row>
    <row r="58" spans="1:28" ht="90">
      <c r="A58" s="13">
        <v>2016</v>
      </c>
      <c r="B58" s="13" t="s">
        <v>66</v>
      </c>
      <c r="C58" s="13" t="s">
        <v>527</v>
      </c>
      <c r="D58" s="18">
        <v>42521</v>
      </c>
      <c r="E58" s="15" t="s">
        <v>528</v>
      </c>
      <c r="F58" s="15" t="s">
        <v>529</v>
      </c>
      <c r="G58" s="16">
        <v>1472628.4</v>
      </c>
      <c r="H58" s="15" t="s">
        <v>530</v>
      </c>
      <c r="I58" s="13" t="s">
        <v>531</v>
      </c>
      <c r="J58" s="13" t="s">
        <v>532</v>
      </c>
      <c r="K58" s="13" t="s">
        <v>533</v>
      </c>
      <c r="L58" s="15" t="s">
        <v>534</v>
      </c>
      <c r="M58" s="13" t="s">
        <v>535</v>
      </c>
      <c r="N58" s="16">
        <v>1472628.4</v>
      </c>
      <c r="O58" s="13" t="s">
        <v>41</v>
      </c>
      <c r="P58" s="13" t="s">
        <v>536</v>
      </c>
      <c r="Q58" s="16">
        <f>N58/4700</f>
        <v>313.32519148936166</v>
      </c>
      <c r="R58" s="13" t="s">
        <v>224</v>
      </c>
      <c r="S58" s="17">
        <v>122345</v>
      </c>
      <c r="T58" s="15" t="s">
        <v>44</v>
      </c>
      <c r="U58" s="13" t="s">
        <v>45</v>
      </c>
      <c r="V58" s="14">
        <v>42522</v>
      </c>
      <c r="W58" s="14">
        <v>42566</v>
      </c>
      <c r="X58" s="13" t="s">
        <v>335</v>
      </c>
      <c r="Y58" s="13" t="s">
        <v>336</v>
      </c>
      <c r="Z58" s="13" t="s">
        <v>136</v>
      </c>
      <c r="AA58" s="13" t="s">
        <v>41</v>
      </c>
      <c r="AB58" s="13" t="s">
        <v>41</v>
      </c>
    </row>
    <row r="59" spans="1:28" ht="60">
      <c r="A59" s="13">
        <v>2016</v>
      </c>
      <c r="B59" s="13" t="s">
        <v>66</v>
      </c>
      <c r="C59" s="13" t="s">
        <v>537</v>
      </c>
      <c r="D59" s="18">
        <v>42521</v>
      </c>
      <c r="E59" s="15" t="s">
        <v>538</v>
      </c>
      <c r="F59" s="15" t="s">
        <v>529</v>
      </c>
      <c r="G59" s="16">
        <v>1386929.62</v>
      </c>
      <c r="H59" s="15" t="s">
        <v>539</v>
      </c>
      <c r="I59" s="13" t="s">
        <v>540</v>
      </c>
      <c r="J59" s="13" t="s">
        <v>541</v>
      </c>
      <c r="K59" s="13" t="s">
        <v>379</v>
      </c>
      <c r="L59" s="15" t="s">
        <v>542</v>
      </c>
      <c r="M59" s="13" t="s">
        <v>543</v>
      </c>
      <c r="N59" s="16">
        <v>1386929.62</v>
      </c>
      <c r="O59" s="13" t="s">
        <v>41</v>
      </c>
      <c r="P59" s="13" t="s">
        <v>544</v>
      </c>
      <c r="Q59" s="16">
        <f>N59/30700</f>
        <v>45.176860586319222</v>
      </c>
      <c r="R59" s="13" t="s">
        <v>224</v>
      </c>
      <c r="S59" s="17">
        <v>164322</v>
      </c>
      <c r="T59" s="15" t="s">
        <v>44</v>
      </c>
      <c r="U59" s="13" t="s">
        <v>45</v>
      </c>
      <c r="V59" s="14">
        <v>42522</v>
      </c>
      <c r="W59" s="14">
        <v>42566</v>
      </c>
      <c r="X59" s="13" t="s">
        <v>344</v>
      </c>
      <c r="Y59" s="13" t="s">
        <v>345</v>
      </c>
      <c r="Z59" s="13" t="s">
        <v>346</v>
      </c>
      <c r="AA59" s="13" t="s">
        <v>41</v>
      </c>
      <c r="AB59" s="13" t="s">
        <v>41</v>
      </c>
    </row>
    <row r="60" spans="1:28" ht="225">
      <c r="A60" s="13">
        <v>2016</v>
      </c>
      <c r="B60" s="13" t="s">
        <v>66</v>
      </c>
      <c r="C60" s="13" t="s">
        <v>545</v>
      </c>
      <c r="D60" s="18">
        <v>42523</v>
      </c>
      <c r="E60" s="15" t="s">
        <v>546</v>
      </c>
      <c r="F60" s="15" t="s">
        <v>529</v>
      </c>
      <c r="G60" s="16">
        <v>1414800.15</v>
      </c>
      <c r="H60" s="15" t="s">
        <v>539</v>
      </c>
      <c r="I60" s="13" t="s">
        <v>547</v>
      </c>
      <c r="J60" s="13" t="s">
        <v>142</v>
      </c>
      <c r="K60" s="13" t="s">
        <v>548</v>
      </c>
      <c r="L60" s="15" t="s">
        <v>549</v>
      </c>
      <c r="M60" s="13" t="s">
        <v>550</v>
      </c>
      <c r="N60" s="16">
        <v>1414800.15</v>
      </c>
      <c r="O60" s="13" t="s">
        <v>41</v>
      </c>
      <c r="P60" s="13" t="s">
        <v>551</v>
      </c>
      <c r="Q60" s="16">
        <f>N60/2495</f>
        <v>567.05416833667334</v>
      </c>
      <c r="R60" s="13" t="s">
        <v>224</v>
      </c>
      <c r="S60" s="17">
        <v>264114</v>
      </c>
      <c r="T60" s="15" t="s">
        <v>44</v>
      </c>
      <c r="U60" s="13" t="s">
        <v>45</v>
      </c>
      <c r="V60" s="14">
        <v>42524</v>
      </c>
      <c r="W60" s="14">
        <v>42573</v>
      </c>
      <c r="X60" s="13" t="str">
        <f>X58</f>
        <v xml:space="preserve">Carlos Gerardo </v>
      </c>
      <c r="Y60" s="13" t="str">
        <f t="shared" ref="Y60:Z60" si="1">Y58</f>
        <v xml:space="preserve">Peña </v>
      </c>
      <c r="Z60" s="13" t="str">
        <f t="shared" si="1"/>
        <v>Ortega</v>
      </c>
      <c r="AA60" s="13" t="s">
        <v>41</v>
      </c>
      <c r="AB60" s="13" t="s">
        <v>41</v>
      </c>
    </row>
    <row r="61" spans="1:28" ht="165">
      <c r="A61" s="13">
        <v>2016</v>
      </c>
      <c r="B61" s="13" t="s">
        <v>66</v>
      </c>
      <c r="C61" s="13" t="s">
        <v>552</v>
      </c>
      <c r="D61" s="18">
        <v>42530</v>
      </c>
      <c r="E61" s="15" t="s">
        <v>553</v>
      </c>
      <c r="F61" s="15" t="s">
        <v>529</v>
      </c>
      <c r="G61" s="16">
        <v>1495650.36</v>
      </c>
      <c r="H61" s="15" t="s">
        <v>539</v>
      </c>
      <c r="I61" s="13" t="s">
        <v>554</v>
      </c>
      <c r="J61" s="13" t="s">
        <v>555</v>
      </c>
      <c r="K61" s="15" t="s">
        <v>556</v>
      </c>
      <c r="L61" s="15" t="s">
        <v>557</v>
      </c>
      <c r="M61" s="13" t="s">
        <v>558</v>
      </c>
      <c r="N61" s="16">
        <v>1495650.36</v>
      </c>
      <c r="O61" s="13" t="s">
        <v>41</v>
      </c>
      <c r="P61" s="13" t="s">
        <v>233</v>
      </c>
      <c r="Q61" s="13" t="s">
        <v>233</v>
      </c>
      <c r="R61" s="13" t="s">
        <v>234</v>
      </c>
      <c r="S61" s="17" t="s">
        <v>234</v>
      </c>
      <c r="T61" s="15" t="s">
        <v>44</v>
      </c>
      <c r="U61" s="13" t="s">
        <v>45</v>
      </c>
      <c r="V61" s="14">
        <v>42531</v>
      </c>
      <c r="W61" s="14">
        <v>42643</v>
      </c>
      <c r="X61" s="13" t="s">
        <v>525</v>
      </c>
      <c r="Y61" s="13" t="s">
        <v>526</v>
      </c>
      <c r="Z61" s="13" t="s">
        <v>464</v>
      </c>
      <c r="AA61" s="13" t="s">
        <v>41</v>
      </c>
      <c r="AB61" s="13" t="s">
        <v>41</v>
      </c>
    </row>
    <row r="62" spans="1:28" ht="26.25" customHeight="1">
      <c r="A62" s="21" t="s">
        <v>559</v>
      </c>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row>
    <row r="63" spans="1:28" ht="24.75" customHeight="1">
      <c r="A63" s="21" t="s">
        <v>560</v>
      </c>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row>
    <row r="64" spans="1:28" ht="27" customHeight="1">
      <c r="A64" s="21" t="s">
        <v>561</v>
      </c>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row>
    <row r="65" spans="1:28" ht="28.5" customHeight="1">
      <c r="A65" s="21" t="s">
        <v>562</v>
      </c>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row>
  </sheetData>
  <mergeCells count="28">
    <mergeCell ref="AA4:AA5"/>
    <mergeCell ref="AB4:AB5"/>
    <mergeCell ref="A62:AB62"/>
    <mergeCell ref="A63:AB63"/>
    <mergeCell ref="A64:AB64"/>
    <mergeCell ref="A65:AB65"/>
    <mergeCell ref="R4:R5"/>
    <mergeCell ref="S4:S5"/>
    <mergeCell ref="T4:T5"/>
    <mergeCell ref="U4:U5"/>
    <mergeCell ref="V4:W4"/>
    <mergeCell ref="X4:Z4"/>
    <mergeCell ref="H4:H5"/>
    <mergeCell ref="I4:M4"/>
    <mergeCell ref="N4:N5"/>
    <mergeCell ref="O4:O5"/>
    <mergeCell ref="P4:P5"/>
    <mergeCell ref="Q4:Q5"/>
    <mergeCell ref="A1:AB1"/>
    <mergeCell ref="A2:AB2"/>
    <mergeCell ref="A3:AB3"/>
    <mergeCell ref="A4:A5"/>
    <mergeCell ref="B4:B5"/>
    <mergeCell ref="C4:C5"/>
    <mergeCell ref="D4:D5"/>
    <mergeCell ref="E4:E5"/>
    <mergeCell ref="F4:F5"/>
    <mergeCell ref="G4:G5"/>
  </mergeCells>
  <pageMargins left="0.70866141732283472" right="0.70866141732283472" top="0.74803149606299213" bottom="0.74803149606299213" header="0.31496062992125984" footer="0.31496062992125984"/>
  <pageSetup paperSize="5" scale="45" fitToHeight="0" orientation="landscape" r:id="rId1"/>
  <colBreaks count="1" manualBreakCount="1">
    <brk id="13" max="1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Obra Pública 2016</vt:lpstr>
      <vt:lpstr>'Obra Pública 2016'!Área_de_impresión</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scisneros</dc:creator>
  <cp:lastModifiedBy>scisneros</cp:lastModifiedBy>
  <dcterms:created xsi:type="dcterms:W3CDTF">2016-07-08T19:07:28Z</dcterms:created>
  <dcterms:modified xsi:type="dcterms:W3CDTF">2016-07-08T19:18:52Z</dcterms:modified>
</cp:coreProperties>
</file>