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O40" i="1"/>
  <c r="R40" s="1"/>
  <c r="O39"/>
  <c r="R39" s="1"/>
  <c r="O38"/>
  <c r="O37"/>
  <c r="R37" s="1"/>
  <c r="O36"/>
  <c r="R36" s="1"/>
  <c r="O35"/>
  <c r="R35" s="1"/>
  <c r="O34"/>
  <c r="R34" s="1"/>
  <c r="O33"/>
  <c r="R33" s="1"/>
  <c r="O32"/>
  <c r="O31"/>
  <c r="R31" s="1"/>
  <c r="O30"/>
  <c r="R30" s="1"/>
  <c r="O29"/>
  <c r="R29" s="1"/>
  <c r="O27"/>
  <c r="O25" s="1"/>
  <c r="G27"/>
  <c r="I27" s="1"/>
  <c r="G26"/>
  <c r="I26" s="1"/>
  <c r="G25"/>
  <c r="I25" s="1"/>
  <c r="O24"/>
  <c r="R24" s="1"/>
  <c r="G24"/>
  <c r="I24" s="1"/>
  <c r="O23"/>
  <c r="R23" s="1"/>
  <c r="G23"/>
  <c r="I23" s="1"/>
  <c r="O22"/>
  <c r="R22" s="1"/>
  <c r="G22"/>
  <c r="I22" s="1"/>
  <c r="O21"/>
  <c r="R21" s="1"/>
  <c r="G21"/>
  <c r="I21" s="1"/>
  <c r="O20"/>
  <c r="R20" s="1"/>
  <c r="G20"/>
  <c r="I20" s="1"/>
  <c r="O19"/>
  <c r="R19" s="1"/>
  <c r="R18" s="1"/>
  <c r="G19"/>
  <c r="I19" s="1"/>
  <c r="O18"/>
  <c r="G18"/>
  <c r="I18" s="1"/>
  <c r="I17" s="1"/>
  <c r="O17"/>
  <c r="R17" s="1"/>
  <c r="G17"/>
  <c r="O16"/>
  <c r="R16" s="1"/>
  <c r="G16"/>
  <c r="I16" s="1"/>
  <c r="O15"/>
  <c r="R15" s="1"/>
  <c r="G15"/>
  <c r="I15" s="1"/>
  <c r="O14"/>
  <c r="R14" s="1"/>
  <c r="G14"/>
  <c r="I14" s="1"/>
  <c r="O13"/>
  <c r="R13" s="1"/>
  <c r="G13"/>
  <c r="I13" s="1"/>
  <c r="O12"/>
  <c r="R12" s="1"/>
  <c r="G12"/>
  <c r="I12" s="1"/>
  <c r="O11"/>
  <c r="R11" s="1"/>
  <c r="G11"/>
  <c r="I11" s="1"/>
  <c r="O10"/>
  <c r="R10" s="1"/>
  <c r="R9" s="1"/>
  <c r="R8" s="1"/>
  <c r="G10"/>
  <c r="I10" s="1"/>
  <c r="I9" s="1"/>
  <c r="I8" s="1"/>
  <c r="O9"/>
  <c r="G9"/>
  <c r="O8"/>
  <c r="G8"/>
  <c r="F6"/>
  <c r="F5"/>
  <c r="R27" l="1"/>
  <c r="R32"/>
  <c r="R25"/>
  <c r="R38"/>
</calcChain>
</file>

<file path=xl/sharedStrings.xml><?xml version="1.0" encoding="utf-8"?>
<sst xmlns="http://schemas.openxmlformats.org/spreadsheetml/2006/main" count="61" uniqueCount="58">
  <si>
    <t>CUENTA PÚBLICA 2015</t>
  </si>
  <si>
    <t>ESTADO DE CAMBIOS EN LA SITUACIÓN FINANCIERA</t>
  </si>
  <si>
    <t>DEL 1o. DE ENERO AL 31 DE DICIEMBRE DE 2015 Y 2014</t>
  </si>
  <si>
    <t>(PESOS)</t>
  </si>
  <si>
    <t>MUNICIPIO DE: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</si>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</sst>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left" vertical="top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12">
          <cell r="G12">
            <v>704056856</v>
          </cell>
          <cell r="I12">
            <v>621389055</v>
          </cell>
          <cell r="N12">
            <v>292777516.64999998</v>
          </cell>
          <cell r="Q12">
            <v>248664802.56999996</v>
          </cell>
        </row>
        <row r="13">
          <cell r="G13">
            <v>383047185</v>
          </cell>
          <cell r="I13">
            <v>69736566</v>
          </cell>
          <cell r="N13">
            <v>54000000</v>
          </cell>
          <cell r="Q13">
            <v>0</v>
          </cell>
        </row>
        <row r="14">
          <cell r="G14">
            <v>250853.08</v>
          </cell>
          <cell r="I14">
            <v>1145810</v>
          </cell>
          <cell r="N14">
            <v>0</v>
          </cell>
          <cell r="Q14">
            <v>0</v>
          </cell>
        </row>
        <row r="15">
          <cell r="G15">
            <v>0</v>
          </cell>
          <cell r="I15">
            <v>0</v>
          </cell>
          <cell r="N15">
            <v>0</v>
          </cell>
          <cell r="Q15">
            <v>0</v>
          </cell>
        </row>
        <row r="16">
          <cell r="G16">
            <v>18497846</v>
          </cell>
          <cell r="I16">
            <v>9195769</v>
          </cell>
          <cell r="N16">
            <v>56064304.170000002</v>
          </cell>
          <cell r="Q16">
            <v>44319988.420000002</v>
          </cell>
        </row>
        <row r="17">
          <cell r="G17">
            <v>-283564960</v>
          </cell>
          <cell r="I17">
            <v>0</v>
          </cell>
          <cell r="N17">
            <v>106551592.17</v>
          </cell>
          <cell r="Q17">
            <v>96195277.729999989</v>
          </cell>
        </row>
        <row r="18">
          <cell r="G18">
            <v>0</v>
          </cell>
          <cell r="I18">
            <v>2200000</v>
          </cell>
          <cell r="N18">
            <v>0</v>
          </cell>
          <cell r="Q18">
            <v>0</v>
          </cell>
        </row>
        <row r="19">
          <cell r="N19">
            <v>-36455238.119999997</v>
          </cell>
          <cell r="Q19">
            <v>22730941.190000001</v>
          </cell>
        </row>
        <row r="23">
          <cell r="G23">
            <v>17737348.699999999</v>
          </cell>
          <cell r="I23">
            <v>17737348.699999999</v>
          </cell>
        </row>
        <row r="24">
          <cell r="G24">
            <v>11537</v>
          </cell>
          <cell r="I24">
            <v>11537</v>
          </cell>
          <cell r="N24">
            <v>0</v>
          </cell>
          <cell r="Q24">
            <v>0</v>
          </cell>
        </row>
        <row r="25">
          <cell r="G25">
            <v>5558530581</v>
          </cell>
          <cell r="I25">
            <v>1168003698</v>
          </cell>
          <cell r="N25">
            <v>0</v>
          </cell>
          <cell r="Q25">
            <v>0</v>
          </cell>
        </row>
        <row r="26">
          <cell r="G26">
            <v>1491843187</v>
          </cell>
          <cell r="I26">
            <v>182980632</v>
          </cell>
          <cell r="N26">
            <v>1104779408.54</v>
          </cell>
          <cell r="Q26">
            <v>1140382214.05</v>
          </cell>
        </row>
        <row r="27">
          <cell r="G27">
            <v>150363861</v>
          </cell>
          <cell r="I27">
            <v>124183700</v>
          </cell>
          <cell r="N27">
            <v>-16220430.02</v>
          </cell>
          <cell r="Q27">
            <v>0</v>
          </cell>
        </row>
        <row r="28">
          <cell r="G28">
            <v>-22122595</v>
          </cell>
          <cell r="I28">
            <v>-7957999</v>
          </cell>
          <cell r="N28">
            <v>0</v>
          </cell>
          <cell r="Q28">
            <v>0</v>
          </cell>
        </row>
        <row r="29">
          <cell r="G29">
            <v>0</v>
          </cell>
          <cell r="I29">
            <v>0</v>
          </cell>
          <cell r="N29">
            <v>0</v>
          </cell>
          <cell r="Q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2">
          <cell r="N42">
            <v>544599921.65999985</v>
          </cell>
          <cell r="Q42">
            <v>623590400.03999996</v>
          </cell>
        </row>
        <row r="43">
          <cell r="N43">
            <v>2094044999.98</v>
          </cell>
          <cell r="Q43">
            <v>1463833241.3499999</v>
          </cell>
        </row>
        <row r="44">
          <cell r="N44">
            <v>0</v>
          </cell>
          <cell r="Q44">
            <v>0</v>
          </cell>
        </row>
        <row r="45">
          <cell r="N45">
            <v>0</v>
          </cell>
          <cell r="Q45">
            <v>0</v>
          </cell>
        </row>
        <row r="46">
          <cell r="N46">
            <v>3818006906.1099997</v>
          </cell>
          <cell r="Q46">
            <v>-1451593468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workbookViewId="0">
      <selection activeCell="D5" sqref="D5"/>
    </sheetView>
  </sheetViews>
  <sheetFormatPr baseColWidth="10" defaultRowHeight="15"/>
  <cols>
    <col min="1" max="1" width="1.14062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>
      <c r="A1" s="1"/>
      <c r="B1" s="1"/>
      <c r="C1" s="1"/>
      <c r="D1" s="1"/>
      <c r="E1" s="1"/>
      <c r="F1" s="11" t="s">
        <v>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"/>
      <c r="R1" s="1"/>
    </row>
    <row r="2" spans="1:18" ht="12.75" customHeight="1">
      <c r="A2" s="1"/>
      <c r="B2" s="1"/>
      <c r="C2" s="1"/>
      <c r="D2" s="1"/>
      <c r="E2" s="1"/>
      <c r="F2" s="11" t="s">
        <v>1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"/>
      <c r="R2" s="1"/>
    </row>
    <row r="3" spans="1:18" ht="12" customHeight="1">
      <c r="A3" s="1"/>
      <c r="B3" s="1"/>
      <c r="C3" s="1"/>
      <c r="D3" s="1"/>
      <c r="E3" s="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"/>
      <c r="R3" s="1"/>
    </row>
    <row r="4" spans="1:18" ht="12" customHeight="1">
      <c r="A4" s="1"/>
      <c r="B4" s="1"/>
      <c r="C4" s="1"/>
      <c r="D4" s="1"/>
      <c r="E4" s="1"/>
      <c r="F4" s="11" t="s">
        <v>3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"/>
      <c r="R4" s="1"/>
    </row>
    <row r="5" spans="1:18" ht="12.75" customHeight="1">
      <c r="A5" s="1"/>
      <c r="B5" s="1"/>
      <c r="C5" s="1"/>
      <c r="D5" s="1"/>
      <c r="E5" s="1"/>
      <c r="F5" s="11" t="str">
        <f>+[1]ESF!F6</f>
        <v>CONSOLIDADO DEL SECTOR PARAMUNICIPAL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"/>
      <c r="R5" s="1"/>
    </row>
    <row r="6" spans="1:18" ht="21.75" customHeight="1">
      <c r="A6" s="1"/>
      <c r="B6" s="1"/>
      <c r="C6" s="1"/>
      <c r="D6" s="1"/>
      <c r="E6" s="2" t="s">
        <v>4</v>
      </c>
      <c r="F6" s="11" t="str">
        <f>IF([1]EA!F7=0," ",[1]EA!F7)</f>
        <v>MUNICIPIO DE ZAPOPAN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"/>
      <c r="R6" s="1"/>
    </row>
    <row r="7" spans="1:18">
      <c r="A7" s="1"/>
      <c r="B7" s="20" t="s">
        <v>5</v>
      </c>
      <c r="C7" s="21"/>
      <c r="D7" s="21"/>
      <c r="E7" s="21"/>
      <c r="F7" s="21"/>
      <c r="G7" s="22" t="s">
        <v>6</v>
      </c>
      <c r="H7" s="22"/>
      <c r="I7" s="23" t="s">
        <v>7</v>
      </c>
      <c r="J7" s="24"/>
      <c r="K7" s="22" t="s">
        <v>5</v>
      </c>
      <c r="L7" s="22"/>
      <c r="M7" s="22"/>
      <c r="N7" s="22"/>
      <c r="O7" s="22" t="s">
        <v>6</v>
      </c>
      <c r="P7" s="22"/>
      <c r="Q7" s="22"/>
      <c r="R7" s="25" t="s">
        <v>7</v>
      </c>
    </row>
    <row r="8" spans="1:18">
      <c r="A8" s="1"/>
      <c r="B8" s="26" t="s">
        <v>8</v>
      </c>
      <c r="C8" s="8"/>
      <c r="D8" s="8"/>
      <c r="E8" s="8"/>
      <c r="F8" s="8"/>
      <c r="G8" s="9">
        <f>G9+G17</f>
        <v>300824512.92000002</v>
      </c>
      <c r="H8" s="9"/>
      <c r="I8" s="7">
        <f>I9+I17</f>
        <v>6130850096</v>
      </c>
      <c r="J8" s="3"/>
      <c r="K8" s="10" t="s">
        <v>9</v>
      </c>
      <c r="L8" s="10"/>
      <c r="M8" s="10"/>
      <c r="N8" s="10"/>
      <c r="O8" s="9">
        <f>O9+O18</f>
        <v>120213344.27000003</v>
      </c>
      <c r="P8" s="9"/>
      <c r="Q8" s="9"/>
      <c r="R8" s="27">
        <f>R9+R18</f>
        <v>111009414.83999999</v>
      </c>
    </row>
    <row r="9" spans="1:18">
      <c r="A9" s="1"/>
      <c r="B9" s="28"/>
      <c r="C9" s="14" t="s">
        <v>10</v>
      </c>
      <c r="D9" s="14"/>
      <c r="E9" s="14"/>
      <c r="F9" s="14"/>
      <c r="G9" s="15">
        <f>SUM(G10:H16)</f>
        <v>286659916.92000002</v>
      </c>
      <c r="H9" s="15"/>
      <c r="I9" s="4">
        <f>SUM(I10:I16)</f>
        <v>405280497</v>
      </c>
      <c r="J9" s="1"/>
      <c r="K9" s="1"/>
      <c r="L9" s="14" t="s">
        <v>11</v>
      </c>
      <c r="M9" s="14"/>
      <c r="N9" s="14"/>
      <c r="O9" s="15">
        <f>SUM(O10:Q17)</f>
        <v>120213344.27000003</v>
      </c>
      <c r="P9" s="15"/>
      <c r="Q9" s="15"/>
      <c r="R9" s="29">
        <f>SUM(R10:R17)</f>
        <v>59186179.310000002</v>
      </c>
    </row>
    <row r="10" spans="1:18" ht="19.5" customHeight="1">
      <c r="A10" s="1"/>
      <c r="B10" s="28"/>
      <c r="C10" s="1"/>
      <c r="D10" s="12" t="s">
        <v>12</v>
      </c>
      <c r="E10" s="12"/>
      <c r="F10" s="12"/>
      <c r="G10" s="13">
        <f>IF([1]ESF!G12&lt;[1]ESF!I12,[1]ESF!I12-[1]ESF!G12,0)</f>
        <v>0</v>
      </c>
      <c r="H10" s="13"/>
      <c r="I10" s="5">
        <f>IF(G10&gt;0,0,[1]ESF!G12-[1]ESF!I12)</f>
        <v>82667801</v>
      </c>
      <c r="J10" s="1"/>
      <c r="K10" s="1"/>
      <c r="L10" s="1"/>
      <c r="M10" s="12" t="s">
        <v>13</v>
      </c>
      <c r="N10" s="12"/>
      <c r="O10" s="13">
        <f>IF([1]ESF!N12&gt;[1]ESF!Q12,[1]ESF!N12-[1]ESF!Q12,0)</f>
        <v>44112714.080000013</v>
      </c>
      <c r="P10" s="13"/>
      <c r="Q10" s="13"/>
      <c r="R10" s="30">
        <f>IF(O10&gt;0,0,[1]ESF!Q12-[1]ESF!N12)</f>
        <v>0</v>
      </c>
    </row>
    <row r="11" spans="1:18" ht="18.75" customHeight="1">
      <c r="A11" s="1"/>
      <c r="B11" s="28"/>
      <c r="C11" s="1"/>
      <c r="D11" s="12" t="s">
        <v>14</v>
      </c>
      <c r="E11" s="12"/>
      <c r="F11" s="12"/>
      <c r="G11" s="13">
        <f>IF([1]ESF!G13&lt;[1]ESF!I13,[1]ESF!I13-[1]ESF!G13,0)</f>
        <v>0</v>
      </c>
      <c r="H11" s="13"/>
      <c r="I11" s="5">
        <f>IF(G11&gt;0,0,[1]ESF!G13-[1]ESF!I13)</f>
        <v>313310619</v>
      </c>
      <c r="J11" s="1"/>
      <c r="K11" s="1"/>
      <c r="L11" s="1"/>
      <c r="M11" s="12" t="s">
        <v>15</v>
      </c>
      <c r="N11" s="12"/>
      <c r="O11" s="13">
        <f>IF([1]ESF!N13&gt;[1]ESF!Q13,[1]ESF!N13-[1]ESF!Q13,0)</f>
        <v>54000000</v>
      </c>
      <c r="P11" s="13"/>
      <c r="Q11" s="13"/>
      <c r="R11" s="30">
        <f>IF(O11&gt;0,0,[1]ESF!Q13-[1]ESF!N13)</f>
        <v>0</v>
      </c>
    </row>
    <row r="12" spans="1:18" ht="18" customHeight="1">
      <c r="A12" s="1"/>
      <c r="B12" s="28"/>
      <c r="C12" s="1"/>
      <c r="D12" s="12" t="s">
        <v>16</v>
      </c>
      <c r="E12" s="12"/>
      <c r="F12" s="12"/>
      <c r="G12" s="13">
        <f>IF([1]ESF!G14&lt;[1]ESF!I14,[1]ESF!I14-[1]ESF!G14,0)</f>
        <v>894956.92</v>
      </c>
      <c r="H12" s="13"/>
      <c r="I12" s="5">
        <f>IF(G12&gt;0,0,[1]ESF!G14-[1]ESF!I14)</f>
        <v>0</v>
      </c>
      <c r="J12" s="1"/>
      <c r="K12" s="1"/>
      <c r="L12" s="1"/>
      <c r="M12" s="12" t="s">
        <v>17</v>
      </c>
      <c r="N12" s="12"/>
      <c r="O12" s="13">
        <f>IF([1]ESF!N14&gt;[1]ESF!Q14,[1]ESF!N14-[1]ESF!Q14,0)</f>
        <v>0</v>
      </c>
      <c r="P12" s="13"/>
      <c r="Q12" s="13"/>
      <c r="R12" s="30">
        <f>IF(O12&gt;0,0,[1]ESF!Q14-[1]ESF!N14)</f>
        <v>0</v>
      </c>
    </row>
    <row r="13" spans="1:18" ht="18" customHeight="1">
      <c r="A13" s="1"/>
      <c r="B13" s="28"/>
      <c r="C13" s="1"/>
      <c r="D13" s="12" t="s">
        <v>18</v>
      </c>
      <c r="E13" s="12"/>
      <c r="F13" s="12"/>
      <c r="G13" s="13">
        <f>IF([1]ESF!G15&lt;[1]ESF!I15,[1]ESF!I15-[1]ESF!G15,0)</f>
        <v>0</v>
      </c>
      <c r="H13" s="13"/>
      <c r="I13" s="5">
        <f>IF(G13&gt;0,0,[1]ESF!G15-[1]ESF!I15)</f>
        <v>0</v>
      </c>
      <c r="J13" s="1"/>
      <c r="K13" s="1"/>
      <c r="L13" s="1"/>
      <c r="M13" s="12" t="s">
        <v>19</v>
      </c>
      <c r="N13" s="12"/>
      <c r="O13" s="13">
        <f>IF([1]ESF!N15&gt;[1]ESF!Q15,[1]ESF!N15-[1]ESF!Q15,0)</f>
        <v>0</v>
      </c>
      <c r="P13" s="13"/>
      <c r="Q13" s="13"/>
      <c r="R13" s="30">
        <f>IF(O13&gt;0,0,[1]ESF!Q15-[1]ESF!N15)</f>
        <v>0</v>
      </c>
    </row>
    <row r="14" spans="1:18" ht="21" customHeight="1">
      <c r="A14" s="1"/>
      <c r="B14" s="28"/>
      <c r="C14" s="1"/>
      <c r="D14" s="12" t="s">
        <v>20</v>
      </c>
      <c r="E14" s="12"/>
      <c r="F14" s="12"/>
      <c r="G14" s="13">
        <f>IF([1]ESF!G16&lt;[1]ESF!I16,[1]ESF!I16-[1]ESF!G16,0)</f>
        <v>0</v>
      </c>
      <c r="H14" s="13"/>
      <c r="I14" s="5">
        <f>IF(G14&gt;0,0,[1]ESF!G16-[1]ESF!I16)</f>
        <v>9302077</v>
      </c>
      <c r="J14" s="1"/>
      <c r="K14" s="1"/>
      <c r="L14" s="1"/>
      <c r="M14" s="12" t="s">
        <v>21</v>
      </c>
      <c r="N14" s="12"/>
      <c r="O14" s="13">
        <f>IF([1]ESF!N16&gt;[1]ESF!Q16,[1]ESF!N16-[1]ESF!Q16,0)</f>
        <v>11744315.75</v>
      </c>
      <c r="P14" s="13"/>
      <c r="Q14" s="13"/>
      <c r="R14" s="30">
        <f>IF(O14&gt;0,0,[1]ESF!Q16-[1]ESF!N16)</f>
        <v>0</v>
      </c>
    </row>
    <row r="15" spans="1:18" ht="20.25" customHeight="1">
      <c r="A15" s="1"/>
      <c r="B15" s="28"/>
      <c r="C15" s="1"/>
      <c r="D15" s="12" t="s">
        <v>22</v>
      </c>
      <c r="E15" s="12"/>
      <c r="F15" s="12"/>
      <c r="G15" s="13">
        <f>IF([1]ESF!G17&lt;[1]ESF!I17,[1]ESF!I17-[1]ESF!G17,0)</f>
        <v>283564960</v>
      </c>
      <c r="H15" s="13"/>
      <c r="I15" s="5">
        <f>IF(G15&gt;0,0,[1]ESF!G17-[1]ESF!I17)</f>
        <v>0</v>
      </c>
      <c r="J15" s="1"/>
      <c r="K15" s="1"/>
      <c r="L15" s="1"/>
      <c r="M15" s="12" t="s">
        <v>23</v>
      </c>
      <c r="N15" s="12"/>
      <c r="O15" s="13">
        <f>IF([1]ESF!N17&gt;[1]ESF!Q17,[1]ESF!N17-[1]ESF!Q17,0)</f>
        <v>10356314.440000013</v>
      </c>
      <c r="P15" s="13"/>
      <c r="Q15" s="13"/>
      <c r="R15" s="30">
        <f>IF(O15&gt;0,0,[1]ESF!Q17-[1]ESF!N17)</f>
        <v>0</v>
      </c>
    </row>
    <row r="16" spans="1:18">
      <c r="A16" s="1"/>
      <c r="B16" s="28"/>
      <c r="C16" s="1"/>
      <c r="D16" s="12" t="s">
        <v>24</v>
      </c>
      <c r="E16" s="12"/>
      <c r="F16" s="12"/>
      <c r="G16" s="13">
        <f>IF([1]ESF!G18&lt;[1]ESF!I18,[1]ESF!I18-[1]ESF!G18,0)</f>
        <v>2200000</v>
      </c>
      <c r="H16" s="13"/>
      <c r="I16" s="5">
        <f>IF(G16&gt;0,0,[1]ESF!G18-[1]ESF!I18)</f>
        <v>0</v>
      </c>
      <c r="J16" s="1"/>
      <c r="K16" s="1"/>
      <c r="L16" s="1"/>
      <c r="M16" s="12" t="s">
        <v>25</v>
      </c>
      <c r="N16" s="12"/>
      <c r="O16" s="13">
        <f>IF([1]ESF!N18&gt;[1]ESF!Q18,[1]ESF!N18-[1]ESF!Q18,0)</f>
        <v>0</v>
      </c>
      <c r="P16" s="13"/>
      <c r="Q16" s="13"/>
      <c r="R16" s="30">
        <f>IF(O16&gt;0,0,[1]ESF!Q18-[1]ESF!N18)</f>
        <v>0</v>
      </c>
    </row>
    <row r="17" spans="1:18">
      <c r="A17" s="1"/>
      <c r="B17" s="28"/>
      <c r="C17" s="14" t="s">
        <v>26</v>
      </c>
      <c r="D17" s="14"/>
      <c r="E17" s="14"/>
      <c r="F17" s="14"/>
      <c r="G17" s="15">
        <f>SUM(G18:H27)</f>
        <v>14164596</v>
      </c>
      <c r="H17" s="15"/>
      <c r="I17" s="4">
        <f>SUM(I18:I27)</f>
        <v>5725569599</v>
      </c>
      <c r="J17" s="1"/>
      <c r="K17" s="1"/>
      <c r="L17" s="1"/>
      <c r="M17" s="12" t="s">
        <v>27</v>
      </c>
      <c r="N17" s="12"/>
      <c r="O17" s="13">
        <f>IF([1]ESF!N19&gt;[1]ESF!Q19,[1]ESF!N19-[1]ESF!Q19,0)</f>
        <v>0</v>
      </c>
      <c r="P17" s="13"/>
      <c r="Q17" s="13"/>
      <c r="R17" s="30">
        <f>IF(O17&gt;0,0,[1]ESF!Q19-[1]ESF!N19)</f>
        <v>59186179.310000002</v>
      </c>
    </row>
    <row r="18" spans="1:18" ht="19.5" customHeight="1">
      <c r="A18" s="1"/>
      <c r="B18" s="28"/>
      <c r="C18" s="1"/>
      <c r="D18" s="12" t="s">
        <v>28</v>
      </c>
      <c r="E18" s="12"/>
      <c r="F18" s="12"/>
      <c r="G18" s="13">
        <f>IF([1]ESF!G23&lt;[1]ESF!I23,[1]ESF!I23-[1]ESF!G23,0)</f>
        <v>0</v>
      </c>
      <c r="H18" s="13"/>
      <c r="I18" s="5">
        <f>IF(G18&gt;0,0,[1]ESF!G23-[1]ESF!I23)</f>
        <v>0</v>
      </c>
      <c r="J18" s="1"/>
      <c r="K18" s="1"/>
      <c r="L18" s="14" t="s">
        <v>29</v>
      </c>
      <c r="M18" s="14"/>
      <c r="N18" s="14"/>
      <c r="O18" s="15">
        <f>SUM(O19:Q24)</f>
        <v>0</v>
      </c>
      <c r="P18" s="15"/>
      <c r="Q18" s="15"/>
      <c r="R18" s="29">
        <f>SUM(R19:R24)</f>
        <v>51823235.529999986</v>
      </c>
    </row>
    <row r="19" spans="1:18" ht="20.25" customHeight="1">
      <c r="A19" s="1"/>
      <c r="B19" s="28"/>
      <c r="C19" s="1"/>
      <c r="D19" s="12" t="s">
        <v>30</v>
      </c>
      <c r="E19" s="12"/>
      <c r="F19" s="12"/>
      <c r="G19" s="13">
        <f>IF([1]ESF!G24&lt;[1]ESF!I24,[1]ESF!I24-[1]ESF!G24,0)</f>
        <v>0</v>
      </c>
      <c r="H19" s="13"/>
      <c r="I19" s="5">
        <f>IF(G19&gt;0,0,[1]ESF!G24-[1]ESF!I24)</f>
        <v>0</v>
      </c>
      <c r="J19" s="1"/>
      <c r="K19" s="1"/>
      <c r="L19" s="1"/>
      <c r="M19" s="12" t="s">
        <v>31</v>
      </c>
      <c r="N19" s="12"/>
      <c r="O19" s="13">
        <f>IF([1]ESF!N24&gt;[1]ESF!Q24,[1]ESF!N24-[1]ESF!Q24,0)</f>
        <v>0</v>
      </c>
      <c r="P19" s="13"/>
      <c r="Q19" s="13"/>
      <c r="R19" s="30">
        <f>IF(O19&gt;0,0,[1]ESF!Q24-[1]ESF!N24)</f>
        <v>0</v>
      </c>
    </row>
    <row r="20" spans="1:18" ht="20.25" customHeight="1">
      <c r="A20" s="1"/>
      <c r="B20" s="28"/>
      <c r="C20" s="1"/>
      <c r="D20" s="12" t="s">
        <v>32</v>
      </c>
      <c r="E20" s="12"/>
      <c r="F20" s="12"/>
      <c r="G20" s="13">
        <f>IF([1]ESF!G25&lt;[1]ESF!I25,[1]ESF!I25-[1]ESF!G25,0)</f>
        <v>0</v>
      </c>
      <c r="H20" s="13"/>
      <c r="I20" s="5">
        <f>IF(G20&gt;0,0,[1]ESF!G25-[1]ESF!I25)</f>
        <v>4390526883</v>
      </c>
      <c r="J20" s="1"/>
      <c r="K20" s="1"/>
      <c r="L20" s="1"/>
      <c r="M20" s="12" t="s">
        <v>33</v>
      </c>
      <c r="N20" s="12"/>
      <c r="O20" s="13">
        <f>IF([1]ESF!N25&gt;[1]ESF!Q25,[1]ESF!N25-[1]ESF!Q25,0)</f>
        <v>0</v>
      </c>
      <c r="P20" s="13"/>
      <c r="Q20" s="13"/>
      <c r="R20" s="30">
        <f>IF(O20&gt;0,0,[1]ESF!Q25-[1]ESF!N25)</f>
        <v>0</v>
      </c>
    </row>
    <row r="21" spans="1:18">
      <c r="A21" s="1"/>
      <c r="B21" s="28"/>
      <c r="C21" s="1"/>
      <c r="D21" s="12" t="s">
        <v>34</v>
      </c>
      <c r="E21" s="12"/>
      <c r="F21" s="12"/>
      <c r="G21" s="13">
        <f>IF([1]ESF!G26&lt;[1]ESF!I26,[1]ESF!I26-[1]ESF!G26,0)</f>
        <v>0</v>
      </c>
      <c r="H21" s="13"/>
      <c r="I21" s="5">
        <f>IF(G21&gt;0,0,[1]ESF!G26-[1]ESF!I26)</f>
        <v>1308862555</v>
      </c>
      <c r="J21" s="1"/>
      <c r="K21" s="1"/>
      <c r="L21" s="1"/>
      <c r="M21" s="12" t="s">
        <v>35</v>
      </c>
      <c r="N21" s="12"/>
      <c r="O21" s="13">
        <f>IF([1]ESF!N26&gt;[1]ESF!Q26,[1]ESF!N26-[1]ESF!Q26,0)</f>
        <v>0</v>
      </c>
      <c r="P21" s="13"/>
      <c r="Q21" s="13"/>
      <c r="R21" s="30">
        <f>IF(O21&gt;0,0,[1]ESF!Q26-[1]ESF!N26)</f>
        <v>35602805.50999999</v>
      </c>
    </row>
    <row r="22" spans="1:18" ht="23.25" customHeight="1">
      <c r="A22" s="1"/>
      <c r="B22" s="28"/>
      <c r="C22" s="1"/>
      <c r="D22" s="12" t="s">
        <v>36</v>
      </c>
      <c r="E22" s="12"/>
      <c r="F22" s="12"/>
      <c r="G22" s="13">
        <f>IF([1]ESF!G27&lt;[1]ESF!I27,[1]ESF!I27-[1]ESF!G27,0)</f>
        <v>0</v>
      </c>
      <c r="H22" s="13"/>
      <c r="I22" s="5">
        <f>IF(G22&gt;0,0,[1]ESF!G27-[1]ESF!I27)</f>
        <v>26180161</v>
      </c>
      <c r="J22" s="1"/>
      <c r="K22" s="1"/>
      <c r="L22" s="1"/>
      <c r="M22" s="12" t="s">
        <v>37</v>
      </c>
      <c r="N22" s="12"/>
      <c r="O22" s="13">
        <f>IF([1]ESF!N27&gt;[1]ESF!Q27,[1]ESF!N27-[1]ESF!Q27,0)</f>
        <v>0</v>
      </c>
      <c r="P22" s="13"/>
      <c r="Q22" s="13"/>
      <c r="R22" s="30">
        <f>IF(O22&gt;0,0,[1]ESF!Q27-[1]ESF!N27)</f>
        <v>16220430.02</v>
      </c>
    </row>
    <row r="23" spans="1:18" ht="20.25" customHeight="1">
      <c r="A23" s="1"/>
      <c r="B23" s="28"/>
      <c r="C23" s="1"/>
      <c r="D23" s="12" t="s">
        <v>38</v>
      </c>
      <c r="E23" s="12"/>
      <c r="F23" s="12"/>
      <c r="G23" s="13">
        <f>IF([1]ESF!G28&lt;[1]ESF!I28,[1]ESF!I28-[1]ESF!G28,0)</f>
        <v>14164596</v>
      </c>
      <c r="H23" s="13"/>
      <c r="I23" s="5">
        <f>IF(G23&gt;0,0,[1]ESF!G28-[1]ESF!I28)</f>
        <v>0</v>
      </c>
      <c r="J23" s="1"/>
      <c r="K23" s="1"/>
      <c r="L23" s="1"/>
      <c r="M23" s="12" t="s">
        <v>39</v>
      </c>
      <c r="N23" s="12"/>
      <c r="O23" s="13">
        <f>IF([1]ESF!N28&gt;[1]ESF!Q28,[1]ESF!N28-[1]ESF!Q28,0)</f>
        <v>0</v>
      </c>
      <c r="P23" s="13"/>
      <c r="Q23" s="13"/>
      <c r="R23" s="30">
        <f>IF(O23&gt;0,0,[1]ESF!Q28-[1]ESF!N28)</f>
        <v>0</v>
      </c>
    </row>
    <row r="24" spans="1:18">
      <c r="A24" s="1"/>
      <c r="B24" s="28"/>
      <c r="C24" s="1"/>
      <c r="D24" s="12" t="s">
        <v>40</v>
      </c>
      <c r="E24" s="12"/>
      <c r="F24" s="12"/>
      <c r="G24" s="13">
        <f>IF([1]ESF!G29&lt;[1]ESF!I29,[1]ESF!I29-[1]ESF!G29,0)</f>
        <v>0</v>
      </c>
      <c r="H24" s="13"/>
      <c r="I24" s="5">
        <f>IF(G24&gt;0,0,[1]ESF!G29-[1]ESF!I29)</f>
        <v>0</v>
      </c>
      <c r="J24" s="1"/>
      <c r="K24" s="1"/>
      <c r="L24" s="1"/>
      <c r="M24" s="12" t="s">
        <v>41</v>
      </c>
      <c r="N24" s="12"/>
      <c r="O24" s="13">
        <f>IF([1]ESF!N29&gt;[1]ESF!Q29,[1]ESF!N29-[1]ESF!Q29,0)</f>
        <v>0</v>
      </c>
      <c r="P24" s="13"/>
      <c r="Q24" s="13"/>
      <c r="R24" s="30">
        <f>IF(O24&gt;0,0,[1]ESF!Q29-[1]ESF!N29)</f>
        <v>0</v>
      </c>
    </row>
    <row r="25" spans="1:18" ht="30" customHeight="1">
      <c r="A25" s="1"/>
      <c r="B25" s="28"/>
      <c r="C25" s="1"/>
      <c r="D25" s="12" t="s">
        <v>42</v>
      </c>
      <c r="E25" s="12"/>
      <c r="F25" s="12"/>
      <c r="G25" s="13">
        <f>IF([1]ESF!G30&lt;[1]ESF!I30,[1]ESF!I30-[1]ESF!G30,0)</f>
        <v>0</v>
      </c>
      <c r="H25" s="13"/>
      <c r="I25" s="5">
        <f>IF(G25&gt;0,0,[1]ESF!G30-[1]ESF!I30)</f>
        <v>0</v>
      </c>
      <c r="J25" s="1"/>
      <c r="K25" s="14" t="s">
        <v>43</v>
      </c>
      <c r="L25" s="14"/>
      <c r="M25" s="14"/>
      <c r="N25" s="14"/>
      <c r="O25" s="15">
        <f>O27+O32+O38</f>
        <v>5899812132.7399998</v>
      </c>
      <c r="P25" s="15"/>
      <c r="Q25" s="15"/>
      <c r="R25" s="31">
        <f>R27+R32+R38</f>
        <v>78990478.380000114</v>
      </c>
    </row>
    <row r="26" spans="1:18">
      <c r="A26" s="1"/>
      <c r="B26" s="28"/>
      <c r="C26" s="1"/>
      <c r="D26" s="12" t="s">
        <v>44</v>
      </c>
      <c r="E26" s="12"/>
      <c r="F26" s="12"/>
      <c r="G26" s="13">
        <f>IF([1]ESF!G31&lt;[1]ESF!I31,[1]ESF!I31-[1]ESF!G31,0)</f>
        <v>0</v>
      </c>
      <c r="H26" s="13"/>
      <c r="I26" s="13">
        <f>IF(G26&gt;0,0,[1]ESF!G31-[1]ESF!I31)</f>
        <v>0</v>
      </c>
      <c r="J26" s="1"/>
      <c r="K26" s="14"/>
      <c r="L26" s="14"/>
      <c r="M26" s="14"/>
      <c r="N26" s="14"/>
      <c r="O26" s="15"/>
      <c r="P26" s="15"/>
      <c r="Q26" s="15"/>
      <c r="R26" s="31"/>
    </row>
    <row r="27" spans="1:18">
      <c r="A27" s="1"/>
      <c r="B27" s="28"/>
      <c r="C27" s="1"/>
      <c r="D27" s="12"/>
      <c r="E27" s="12"/>
      <c r="F27" s="12"/>
      <c r="G27" s="13">
        <f>IF([1]ESF!G32&lt;[1]ESF!I32,[1]ESF!I32-[1]ESF!G32,0)</f>
        <v>0</v>
      </c>
      <c r="H27" s="13"/>
      <c r="I27" s="13">
        <f>IF(G27&gt;0,0,[1]ESF!G32-[1]ESF!I32)</f>
        <v>0</v>
      </c>
      <c r="J27" s="1"/>
      <c r="K27" s="1"/>
      <c r="L27" s="14" t="s">
        <v>45</v>
      </c>
      <c r="M27" s="14"/>
      <c r="N27" s="14"/>
      <c r="O27" s="15">
        <f>SUM(O29:Q31)</f>
        <v>0</v>
      </c>
      <c r="P27" s="15"/>
      <c r="Q27" s="15"/>
      <c r="R27" s="31">
        <f>SUM(R29:R31)</f>
        <v>0</v>
      </c>
    </row>
    <row r="28" spans="1:18">
      <c r="A28" s="1"/>
      <c r="B28" s="28"/>
      <c r="C28" s="1"/>
      <c r="D28" s="1"/>
      <c r="E28" s="1"/>
      <c r="F28" s="1"/>
      <c r="G28" s="1"/>
      <c r="H28" s="1"/>
      <c r="I28" s="1"/>
      <c r="J28" s="1"/>
      <c r="K28" s="1"/>
      <c r="L28" s="14"/>
      <c r="M28" s="14"/>
      <c r="N28" s="14"/>
      <c r="O28" s="15"/>
      <c r="P28" s="15"/>
      <c r="Q28" s="15"/>
      <c r="R28" s="31"/>
    </row>
    <row r="29" spans="1:18">
      <c r="A29" s="1"/>
      <c r="B29" s="28"/>
      <c r="C29" s="1"/>
      <c r="D29" s="1"/>
      <c r="E29" s="1"/>
      <c r="F29" s="1"/>
      <c r="G29" s="1"/>
      <c r="H29" s="1"/>
      <c r="I29" s="1"/>
      <c r="J29" s="1"/>
      <c r="K29" s="1"/>
      <c r="L29" s="1"/>
      <c r="M29" s="12" t="s">
        <v>46</v>
      </c>
      <c r="N29" s="12"/>
      <c r="O29" s="13">
        <f>IF([1]ESF!N38&gt;[1]ESF!Q38,[1]ESF!N38-[1]ESF!Q38,0)</f>
        <v>0</v>
      </c>
      <c r="P29" s="13"/>
      <c r="Q29" s="13"/>
      <c r="R29" s="30">
        <f>IF(O29&gt;0,0,[1]ESF!Q38-[1]ESF!N38)</f>
        <v>0</v>
      </c>
    </row>
    <row r="30" spans="1:18">
      <c r="A30" s="1"/>
      <c r="B30" s="28"/>
      <c r="C30" s="1"/>
      <c r="D30" s="1"/>
      <c r="E30" s="1"/>
      <c r="F30" s="1"/>
      <c r="G30" s="1"/>
      <c r="H30" s="1"/>
      <c r="I30" s="1"/>
      <c r="J30" s="1"/>
      <c r="K30" s="1"/>
      <c r="L30" s="1"/>
      <c r="M30" s="12" t="s">
        <v>47</v>
      </c>
      <c r="N30" s="12"/>
      <c r="O30" s="13">
        <f>IF([1]ESF!N39&gt;[1]ESF!Q39,[1]ESF!N39-[1]ESF!Q39,0)</f>
        <v>0</v>
      </c>
      <c r="P30" s="13"/>
      <c r="Q30" s="13"/>
      <c r="R30" s="30">
        <f>IF(O30&gt;0,0,[1]ESF!Q39-[1]ESF!N39)</f>
        <v>0</v>
      </c>
    </row>
    <row r="31" spans="1:18" ht="19.5" customHeight="1">
      <c r="A31" s="1"/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2" t="s">
        <v>48</v>
      </c>
      <c r="N31" s="12"/>
      <c r="O31" s="13">
        <f>IF([1]ESF!N40&gt;[1]ESF!Q40,[1]ESF!N40-[1]ESF!Q40,0)</f>
        <v>0</v>
      </c>
      <c r="P31" s="13"/>
      <c r="Q31" s="13"/>
      <c r="R31" s="30">
        <f>IF(O31&gt;0,0,[1]ESF!Q40-[1]ESF!N40)</f>
        <v>0</v>
      </c>
    </row>
    <row r="32" spans="1:18" ht="18" customHeight="1">
      <c r="A32" s="1"/>
      <c r="B32" s="28"/>
      <c r="C32" s="1"/>
      <c r="D32" s="1"/>
      <c r="E32" s="16"/>
      <c r="F32" s="16"/>
      <c r="G32" s="16"/>
      <c r="H32" s="16"/>
      <c r="I32" s="6"/>
      <c r="J32" s="6"/>
      <c r="K32" s="1"/>
      <c r="L32" s="14" t="s">
        <v>49</v>
      </c>
      <c r="M32" s="14"/>
      <c r="N32" s="14"/>
      <c r="O32" s="15">
        <f>SUM(O33:Q37)</f>
        <v>5899812132.7399998</v>
      </c>
      <c r="P32" s="15"/>
      <c r="Q32" s="15"/>
      <c r="R32" s="29">
        <f>SUM(R33:R37)</f>
        <v>78990478.380000114</v>
      </c>
    </row>
    <row r="33" spans="1:18">
      <c r="A33" s="1"/>
      <c r="B33" s="28"/>
      <c r="C33" s="1"/>
      <c r="D33" s="1"/>
      <c r="E33" s="6"/>
      <c r="F33" s="6"/>
      <c r="G33" s="6"/>
      <c r="H33" s="6"/>
      <c r="I33" s="6"/>
      <c r="J33" s="6"/>
      <c r="K33" s="1"/>
      <c r="L33" s="1"/>
      <c r="M33" s="12" t="s">
        <v>50</v>
      </c>
      <c r="N33" s="12"/>
      <c r="O33" s="13">
        <f>IF([1]ESF!N42&gt;[1]ESF!Q42,[1]ESF!N42-[1]ESF!Q42,0)</f>
        <v>0</v>
      </c>
      <c r="P33" s="13"/>
      <c r="Q33" s="13"/>
      <c r="R33" s="30">
        <f>IF(O33&gt;0,0,[1]ESF!Q42-[1]ESF!N42)</f>
        <v>78990478.380000114</v>
      </c>
    </row>
    <row r="34" spans="1:18">
      <c r="A34" s="1"/>
      <c r="B34" s="28"/>
      <c r="C34" s="1"/>
      <c r="D34" s="1"/>
      <c r="E34" s="16"/>
      <c r="F34" s="16"/>
      <c r="G34" s="16"/>
      <c r="H34" s="16"/>
      <c r="I34" s="16"/>
      <c r="J34" s="16"/>
      <c r="K34" s="1"/>
      <c r="L34" s="1"/>
      <c r="M34" s="12" t="s">
        <v>51</v>
      </c>
      <c r="N34" s="12"/>
      <c r="O34" s="13">
        <f>IF([1]ESF!N43&gt;[1]ESF!Q43,[1]ESF!N43-[1]ESF!Q43,0)</f>
        <v>630211758.63000011</v>
      </c>
      <c r="P34" s="13"/>
      <c r="Q34" s="13"/>
      <c r="R34" s="30">
        <f>IF(O34&gt;0,0,[1]ESF!Q43-[1]ESF!N43)</f>
        <v>0</v>
      </c>
    </row>
    <row r="35" spans="1:18">
      <c r="A35" s="1"/>
      <c r="B35" s="28"/>
      <c r="C35" s="1"/>
      <c r="D35" s="1"/>
      <c r="E35" s="16"/>
      <c r="F35" s="16"/>
      <c r="G35" s="16"/>
      <c r="H35" s="16"/>
      <c r="I35" s="16"/>
      <c r="J35" s="16"/>
      <c r="K35" s="1"/>
      <c r="L35" s="1"/>
      <c r="M35" s="12" t="s">
        <v>52</v>
      </c>
      <c r="N35" s="12"/>
      <c r="O35" s="13">
        <f>IF([1]ESF!N44&gt;[1]ESF!Q44,[1]ESF!N44-[1]ESF!Q44,0)</f>
        <v>0</v>
      </c>
      <c r="P35" s="13"/>
      <c r="Q35" s="13"/>
      <c r="R35" s="30">
        <f>IF(O35&gt;0,0,[1]ESF!Q44-[1]ESF!N44)</f>
        <v>0</v>
      </c>
    </row>
    <row r="36" spans="1:18">
      <c r="A36" s="1"/>
      <c r="B36" s="28"/>
      <c r="C36" s="1"/>
      <c r="D36" s="1"/>
      <c r="E36" s="1"/>
      <c r="F36" s="1"/>
      <c r="G36" s="1"/>
      <c r="H36" s="1"/>
      <c r="I36" s="1"/>
      <c r="J36" s="1"/>
      <c r="K36" s="1"/>
      <c r="L36" s="1"/>
      <c r="M36" s="12" t="s">
        <v>53</v>
      </c>
      <c r="N36" s="12"/>
      <c r="O36" s="13">
        <f>IF([1]ESF!N45&gt;[1]ESF!Q45,[1]ESF!N45-[1]ESF!Q45,0)</f>
        <v>0</v>
      </c>
      <c r="P36" s="13"/>
      <c r="Q36" s="13"/>
      <c r="R36" s="30">
        <f>IF(O36&gt;0,0,[1]ESF!Q45-[1]ESF!N45)</f>
        <v>0</v>
      </c>
    </row>
    <row r="37" spans="1:18" ht="19.5" customHeight="1">
      <c r="A37" s="1"/>
      <c r="B37" s="28"/>
      <c r="C37" s="1"/>
      <c r="D37" s="1"/>
      <c r="E37" s="1"/>
      <c r="F37" s="1"/>
      <c r="G37" s="1"/>
      <c r="H37" s="1"/>
      <c r="I37" s="1"/>
      <c r="J37" s="1"/>
      <c r="K37" s="1"/>
      <c r="L37" s="1"/>
      <c r="M37" s="12" t="s">
        <v>54</v>
      </c>
      <c r="N37" s="12"/>
      <c r="O37" s="13">
        <f>IF([1]ESF!N46&gt;[1]ESF!Q46,[1]ESF!N46-[1]ESF!Q46,0)</f>
        <v>5269600374.1099997</v>
      </c>
      <c r="P37" s="13"/>
      <c r="Q37" s="13"/>
      <c r="R37" s="30">
        <f>IF(O37&gt;0,0,[1]ESF!Q46-[1]ESF!N46)</f>
        <v>0</v>
      </c>
    </row>
    <row r="38" spans="1:18" ht="38.25" customHeight="1">
      <c r="A38" s="1"/>
      <c r="B38" s="28"/>
      <c r="C38" s="1"/>
      <c r="D38" s="1"/>
      <c r="E38" s="1"/>
      <c r="F38" s="1"/>
      <c r="G38" s="1"/>
      <c r="H38" s="1"/>
      <c r="I38" s="1"/>
      <c r="J38" s="1"/>
      <c r="K38" s="1"/>
      <c r="L38" s="14" t="s">
        <v>55</v>
      </c>
      <c r="M38" s="14"/>
      <c r="N38" s="14"/>
      <c r="O38" s="15">
        <f>SUM(O39:Q40)</f>
        <v>0</v>
      </c>
      <c r="P38" s="15"/>
      <c r="Q38" s="15"/>
      <c r="R38" s="29">
        <f>SUM(R39:R40)</f>
        <v>0</v>
      </c>
    </row>
    <row r="39" spans="1:18" ht="19.5" customHeight="1">
      <c r="A39" s="1"/>
      <c r="B39" s="28"/>
      <c r="C39" s="1"/>
      <c r="D39" s="1"/>
      <c r="E39" s="1"/>
      <c r="F39" s="1"/>
      <c r="G39" s="1"/>
      <c r="H39" s="1"/>
      <c r="I39" s="1"/>
      <c r="J39" s="1"/>
      <c r="K39" s="1"/>
      <c r="L39" s="1"/>
      <c r="M39" s="12" t="s">
        <v>56</v>
      </c>
      <c r="N39" s="12"/>
      <c r="O39" s="13">
        <f>IF([1]ESF!N48&gt;[1]ESF!Q48,[1]ESF!N48-[1]ESF!Q48,0)</f>
        <v>0</v>
      </c>
      <c r="P39" s="13"/>
      <c r="Q39" s="13"/>
      <c r="R39" s="30">
        <f>IF(O39&gt;0,0,[1]ESF!Q48-[1]ESF!N48)</f>
        <v>0</v>
      </c>
    </row>
    <row r="40" spans="1:18" ht="28.5" customHeight="1">
      <c r="A40" s="1"/>
      <c r="B40" s="28"/>
      <c r="C40" s="1"/>
      <c r="D40" s="1"/>
      <c r="E40" s="1"/>
      <c r="F40" s="1"/>
      <c r="G40" s="1"/>
      <c r="H40" s="1"/>
      <c r="I40" s="1"/>
      <c r="J40" s="1"/>
      <c r="K40" s="1"/>
      <c r="L40" s="1"/>
      <c r="M40" s="12" t="s">
        <v>57</v>
      </c>
      <c r="N40" s="12"/>
      <c r="O40" s="13">
        <f>IF([1]ESF!N49&gt;[1]ESF!Q49,[1]ESF!N49-[1]ESF!Q49,0)</f>
        <v>0</v>
      </c>
      <c r="P40" s="13"/>
      <c r="Q40" s="13"/>
      <c r="R40" s="30">
        <f>IF(O40&gt;0,0,[1]ESF!Q49-[1]ESF!N49)</f>
        <v>0</v>
      </c>
    </row>
    <row r="41" spans="1:18" ht="21" customHeight="1">
      <c r="A41" s="1"/>
      <c r="B41" s="32"/>
      <c r="C41" s="17"/>
      <c r="D41" s="17"/>
      <c r="E41" s="17"/>
      <c r="F41" s="17"/>
      <c r="G41" s="17"/>
      <c r="H41" s="17"/>
      <c r="I41" s="17"/>
      <c r="J41" s="18"/>
      <c r="K41" s="19"/>
      <c r="L41" s="19"/>
      <c r="M41" s="19"/>
      <c r="N41" s="19"/>
      <c r="O41" s="19"/>
      <c r="P41" s="19"/>
      <c r="Q41" s="19"/>
      <c r="R41" s="33"/>
    </row>
  </sheetData>
  <mergeCells count="117"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</mergeCells>
  <pageMargins left="0.67" right="0.70866141732283472" top="0.23622047244094491" bottom="0.19685039370078741" header="0.17" footer="0.15748031496062992"/>
  <pageSetup scale="8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2017-08-23T16:55:15Z</dcterms:modified>
</cp:coreProperties>
</file>