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Presupuesto base 2018" sheetId="16" r:id="rId1"/>
    <sheet name="Capitulo 1000" sheetId="5" state="hidden" r:id="rId2"/>
    <sheet name="Capitulo 2000" sheetId="6" state="hidden" r:id="rId3"/>
    <sheet name="Capitulo 3000" sheetId="7" state="hidden" r:id="rId4"/>
    <sheet name="Capitulo 4000" sheetId="8" state="hidden" r:id="rId5"/>
    <sheet name="Capitulo 5000" sheetId="9" state="hidden" r:id="rId6"/>
    <sheet name="Capitulo 6000" sheetId="10" state="hidden" r:id="rId7"/>
    <sheet name="Capitulo 7000" sheetId="11" state="hidden" r:id="rId8"/>
    <sheet name="Capitulo 9000" sheetId="12" state="hidden" r:id="rId9"/>
  </sheets>
  <calcPr calcId="152511" concurrentCalc="0"/>
</workbook>
</file>

<file path=xl/calcChain.xml><?xml version="1.0" encoding="utf-8"?>
<calcChain xmlns="http://schemas.openxmlformats.org/spreadsheetml/2006/main">
  <c r="C7" i="16"/>
  <c r="O77"/>
  <c r="O71"/>
  <c r="N77"/>
  <c r="N71"/>
  <c r="M77"/>
  <c r="M71"/>
  <c r="L77"/>
  <c r="L71"/>
  <c r="K77"/>
  <c r="K71"/>
  <c r="J77"/>
  <c r="J71"/>
  <c r="I77"/>
  <c r="I71"/>
  <c r="H77"/>
  <c r="H71"/>
  <c r="G77"/>
  <c r="G71"/>
  <c r="F77"/>
  <c r="F71"/>
  <c r="E77"/>
  <c r="E71"/>
  <c r="D77"/>
  <c r="D71"/>
  <c r="P71"/>
  <c r="O78"/>
  <c r="N78"/>
  <c r="M78"/>
  <c r="L78"/>
  <c r="K78"/>
  <c r="J78"/>
  <c r="I78"/>
  <c r="H78"/>
  <c r="G78"/>
  <c r="F78"/>
  <c r="E78"/>
  <c r="D78"/>
  <c r="O67"/>
  <c r="N67"/>
  <c r="M67"/>
  <c r="L67"/>
  <c r="K67"/>
  <c r="J67"/>
  <c r="I67"/>
  <c r="H67"/>
  <c r="G67"/>
  <c r="F67"/>
  <c r="E67"/>
  <c r="D67"/>
  <c r="C67"/>
  <c r="O59"/>
  <c r="I65"/>
  <c r="P65"/>
  <c r="Q65"/>
  <c r="P64"/>
  <c r="Q64"/>
  <c r="P63"/>
  <c r="Q63"/>
  <c r="P62"/>
  <c r="Q62"/>
  <c r="P61"/>
  <c r="Q61"/>
  <c r="P60"/>
  <c r="Q60"/>
  <c r="O58"/>
  <c r="O55"/>
  <c r="N58"/>
  <c r="M58"/>
  <c r="L58"/>
  <c r="L55"/>
  <c r="K58"/>
  <c r="K55"/>
  <c r="J58"/>
  <c r="I58"/>
  <c r="H58"/>
  <c r="H55"/>
  <c r="G58"/>
  <c r="F58"/>
  <c r="E58"/>
  <c r="D58"/>
  <c r="G55"/>
  <c r="N55"/>
  <c r="M55"/>
  <c r="J55"/>
  <c r="I55"/>
  <c r="F55"/>
  <c r="E55"/>
  <c r="F45"/>
  <c r="O45"/>
  <c r="N45"/>
  <c r="M45"/>
  <c r="L45"/>
  <c r="K45"/>
  <c r="J45"/>
  <c r="I45"/>
  <c r="H45"/>
  <c r="G45"/>
  <c r="E45"/>
  <c r="D45"/>
  <c r="J35"/>
  <c r="O35"/>
  <c r="N35"/>
  <c r="M35"/>
  <c r="L35"/>
  <c r="K35"/>
  <c r="I35"/>
  <c r="H35"/>
  <c r="G35"/>
  <c r="F35"/>
  <c r="E35"/>
  <c r="D35"/>
  <c r="O25"/>
  <c r="N25"/>
  <c r="M25"/>
  <c r="L25"/>
  <c r="K25"/>
  <c r="J25"/>
  <c r="I25"/>
  <c r="H25"/>
  <c r="G25"/>
  <c r="F25"/>
  <c r="E25"/>
  <c r="D25"/>
  <c r="P70"/>
  <c r="Q70"/>
  <c r="A9" i="6"/>
  <c r="E4" i="5"/>
  <c r="E5"/>
  <c r="E6"/>
  <c r="E3"/>
  <c r="E7"/>
  <c r="E9"/>
  <c r="E10"/>
  <c r="E11"/>
  <c r="E8"/>
  <c r="E12"/>
  <c r="E14"/>
  <c r="E15"/>
  <c r="E16"/>
  <c r="E13"/>
  <c r="E17"/>
  <c r="E18"/>
  <c r="E19"/>
  <c r="E20"/>
  <c r="F20"/>
  <c r="G20"/>
  <c r="E21"/>
  <c r="E23"/>
  <c r="E24"/>
  <c r="E25"/>
  <c r="E22"/>
  <c r="E26"/>
  <c r="E28"/>
  <c r="E29"/>
  <c r="E30"/>
  <c r="E27"/>
  <c r="E31"/>
  <c r="E32"/>
  <c r="E33"/>
  <c r="E35"/>
  <c r="E34"/>
  <c r="E37"/>
  <c r="E38"/>
  <c r="E36"/>
  <c r="E40"/>
  <c r="E39"/>
  <c r="E41"/>
  <c r="P42" i="16"/>
  <c r="Q42"/>
  <c r="P74"/>
  <c r="Q74"/>
  <c r="P77"/>
  <c r="Q77"/>
  <c r="J15"/>
  <c r="J7"/>
  <c r="M15"/>
  <c r="L15"/>
  <c r="C15"/>
  <c r="N7"/>
  <c r="F7"/>
  <c r="P12"/>
  <c r="Q12"/>
  <c r="F15"/>
  <c r="C25"/>
  <c r="E7"/>
  <c r="O7"/>
  <c r="P21"/>
  <c r="Q21"/>
  <c r="P10"/>
  <c r="Q10"/>
  <c r="P11"/>
  <c r="Q11"/>
  <c r="P18"/>
  <c r="Q18"/>
  <c r="P19"/>
  <c r="Q19"/>
  <c r="P22"/>
  <c r="Q22"/>
  <c r="P24"/>
  <c r="Q24"/>
  <c r="G7"/>
  <c r="C35"/>
  <c r="P73"/>
  <c r="Q73"/>
  <c r="P76"/>
  <c r="Q76"/>
  <c r="P40"/>
  <c r="Q40"/>
  <c r="C45"/>
  <c r="C55"/>
  <c r="P68"/>
  <c r="Q68"/>
  <c r="P69"/>
  <c r="Q69"/>
  <c r="P56"/>
  <c r="Q56"/>
  <c r="C71"/>
  <c r="P75"/>
  <c r="Q75"/>
  <c r="H15"/>
  <c r="P23"/>
  <c r="Q23"/>
  <c r="I7"/>
  <c r="K15"/>
  <c r="P20"/>
  <c r="Q20"/>
  <c r="P78"/>
  <c r="Q78"/>
  <c r="P72"/>
  <c r="Q72"/>
  <c r="P14"/>
  <c r="Q14"/>
  <c r="H7"/>
  <c r="M7"/>
  <c r="P13"/>
  <c r="Q13"/>
  <c r="E15"/>
  <c r="G15"/>
  <c r="P17"/>
  <c r="Q17"/>
  <c r="D7"/>
  <c r="P8"/>
  <c r="Q8"/>
  <c r="P57"/>
  <c r="Q57"/>
  <c r="O15"/>
  <c r="K7"/>
  <c r="L7"/>
  <c r="N15"/>
  <c r="P9"/>
  <c r="Q9"/>
  <c r="D15"/>
  <c r="P16"/>
  <c r="Q16"/>
  <c r="I15"/>
  <c r="E12" i="12"/>
  <c r="F12"/>
  <c r="F11"/>
  <c r="G11"/>
  <c r="I11"/>
  <c r="H11"/>
  <c r="E11"/>
  <c r="I9"/>
  <c r="H9"/>
  <c r="E8"/>
  <c r="F8"/>
  <c r="I7"/>
  <c r="H7"/>
  <c r="I5"/>
  <c r="H5"/>
  <c r="H2"/>
  <c r="I3"/>
  <c r="H3"/>
  <c r="E6" i="11"/>
  <c r="F6"/>
  <c r="G6"/>
  <c r="E5"/>
  <c r="I3"/>
  <c r="I2"/>
  <c r="H3"/>
  <c r="H2"/>
  <c r="E23" i="10"/>
  <c r="E22"/>
  <c r="F22"/>
  <c r="G22"/>
  <c r="I21"/>
  <c r="H21"/>
  <c r="E20"/>
  <c r="F20"/>
  <c r="G20"/>
  <c r="E19"/>
  <c r="F19"/>
  <c r="G19"/>
  <c r="E18"/>
  <c r="F18"/>
  <c r="G18"/>
  <c r="E17"/>
  <c r="F17"/>
  <c r="G17"/>
  <c r="E16"/>
  <c r="F16"/>
  <c r="G16"/>
  <c r="E15"/>
  <c r="F15"/>
  <c r="G15"/>
  <c r="E14"/>
  <c r="F14"/>
  <c r="G14"/>
  <c r="E13"/>
  <c r="I12"/>
  <c r="H12"/>
  <c r="E11"/>
  <c r="F11"/>
  <c r="G11"/>
  <c r="E10"/>
  <c r="F10"/>
  <c r="G10"/>
  <c r="E9"/>
  <c r="F9"/>
  <c r="G9"/>
  <c r="E8"/>
  <c r="F8"/>
  <c r="G8"/>
  <c r="E7"/>
  <c r="F7"/>
  <c r="G7"/>
  <c r="E6"/>
  <c r="F6"/>
  <c r="G6"/>
  <c r="E5"/>
  <c r="E4"/>
  <c r="F4"/>
  <c r="G4"/>
  <c r="I3"/>
  <c r="H3"/>
  <c r="E60" i="9"/>
  <c r="F60"/>
  <c r="G60"/>
  <c r="E59"/>
  <c r="F59"/>
  <c r="G59"/>
  <c r="E58"/>
  <c r="F58"/>
  <c r="G58"/>
  <c r="E57"/>
  <c r="F57"/>
  <c r="G57"/>
  <c r="E56"/>
  <c r="F56"/>
  <c r="G56"/>
  <c r="E55"/>
  <c r="F55"/>
  <c r="G55"/>
  <c r="E54"/>
  <c r="F54"/>
  <c r="G54"/>
  <c r="E53"/>
  <c r="F53"/>
  <c r="G53"/>
  <c r="E52"/>
  <c r="E51"/>
  <c r="I51"/>
  <c r="H51"/>
  <c r="E50"/>
  <c r="F50"/>
  <c r="G50"/>
  <c r="E49"/>
  <c r="F49"/>
  <c r="G49"/>
  <c r="E48"/>
  <c r="F48"/>
  <c r="G48"/>
  <c r="I46"/>
  <c r="H46"/>
  <c r="E45"/>
  <c r="F45"/>
  <c r="G45"/>
  <c r="E44"/>
  <c r="F44"/>
  <c r="G44"/>
  <c r="E43"/>
  <c r="F43"/>
  <c r="G43"/>
  <c r="E42"/>
  <c r="F42"/>
  <c r="G42"/>
  <c r="E41"/>
  <c r="F41"/>
  <c r="G41"/>
  <c r="E40"/>
  <c r="F40"/>
  <c r="G40"/>
  <c r="E39"/>
  <c r="F39"/>
  <c r="G39"/>
  <c r="E38"/>
  <c r="I36"/>
  <c r="H36"/>
  <c r="E35"/>
  <c r="F35"/>
  <c r="G35"/>
  <c r="E34"/>
  <c r="F34"/>
  <c r="G34"/>
  <c r="E33"/>
  <c r="F33"/>
  <c r="G33"/>
  <c r="E32"/>
  <c r="F32"/>
  <c r="G32"/>
  <c r="E31"/>
  <c r="F31"/>
  <c r="G31"/>
  <c r="E30"/>
  <c r="F30"/>
  <c r="G30"/>
  <c r="E29"/>
  <c r="F29"/>
  <c r="G29"/>
  <c r="I27"/>
  <c r="H27"/>
  <c r="I25"/>
  <c r="H25"/>
  <c r="E24"/>
  <c r="F24"/>
  <c r="G24"/>
  <c r="E23"/>
  <c r="F23"/>
  <c r="G23"/>
  <c r="E22"/>
  <c r="F22"/>
  <c r="G22"/>
  <c r="E21"/>
  <c r="F21"/>
  <c r="G21"/>
  <c r="E20"/>
  <c r="F20"/>
  <c r="G20"/>
  <c r="I18"/>
  <c r="H18"/>
  <c r="H2"/>
  <c r="E17"/>
  <c r="F17"/>
  <c r="G17"/>
  <c r="E16"/>
  <c r="F16"/>
  <c r="I15"/>
  <c r="H15"/>
  <c r="E14"/>
  <c r="F14"/>
  <c r="G14"/>
  <c r="E13"/>
  <c r="F13"/>
  <c r="G13"/>
  <c r="E12"/>
  <c r="F12"/>
  <c r="G12"/>
  <c r="I10"/>
  <c r="H10"/>
  <c r="E9"/>
  <c r="F9"/>
  <c r="G9"/>
  <c r="E8"/>
  <c r="F8"/>
  <c r="G8"/>
  <c r="E7"/>
  <c r="F7"/>
  <c r="G7"/>
  <c r="E6"/>
  <c r="F6"/>
  <c r="G6"/>
  <c r="E5"/>
  <c r="F5"/>
  <c r="G5"/>
  <c r="E4"/>
  <c r="I3"/>
  <c r="H3"/>
  <c r="E58" i="8"/>
  <c r="F58"/>
  <c r="G58"/>
  <c r="E57"/>
  <c r="F57"/>
  <c r="G57"/>
  <c r="E56"/>
  <c r="I55"/>
  <c r="H55"/>
  <c r="E54"/>
  <c r="F54"/>
  <c r="G54"/>
  <c r="E53"/>
  <c r="F53"/>
  <c r="G53"/>
  <c r="E52"/>
  <c r="F52"/>
  <c r="G52"/>
  <c r="E51"/>
  <c r="F51"/>
  <c r="G51"/>
  <c r="I49"/>
  <c r="H49"/>
  <c r="E48"/>
  <c r="F48"/>
  <c r="G48"/>
  <c r="E47"/>
  <c r="F47"/>
  <c r="G47"/>
  <c r="E46"/>
  <c r="F46"/>
  <c r="G46"/>
  <c r="E45"/>
  <c r="F45"/>
  <c r="G45"/>
  <c r="E44"/>
  <c r="F44"/>
  <c r="G44"/>
  <c r="I42"/>
  <c r="H42"/>
  <c r="E41"/>
  <c r="F41"/>
  <c r="G41"/>
  <c r="E40"/>
  <c r="F40"/>
  <c r="G40"/>
  <c r="I38"/>
  <c r="H38"/>
  <c r="E37"/>
  <c r="F37"/>
  <c r="G37"/>
  <c r="E36"/>
  <c r="F36"/>
  <c r="G36"/>
  <c r="E35"/>
  <c r="F35"/>
  <c r="G35"/>
  <c r="E34"/>
  <c r="F34"/>
  <c r="G34"/>
  <c r="E33"/>
  <c r="F33"/>
  <c r="G33"/>
  <c r="E32"/>
  <c r="F32"/>
  <c r="G32"/>
  <c r="E31"/>
  <c r="F31"/>
  <c r="G31"/>
  <c r="E30"/>
  <c r="F30"/>
  <c r="I29"/>
  <c r="H29"/>
  <c r="H2"/>
  <c r="E28"/>
  <c r="F28"/>
  <c r="G28"/>
  <c r="E26"/>
  <c r="F26"/>
  <c r="G26"/>
  <c r="E25"/>
  <c r="F25"/>
  <c r="G25"/>
  <c r="E24"/>
  <c r="F24"/>
  <c r="G24"/>
  <c r="E23"/>
  <c r="F23"/>
  <c r="G23"/>
  <c r="E22"/>
  <c r="F22"/>
  <c r="G22"/>
  <c r="E21"/>
  <c r="F21"/>
  <c r="G21"/>
  <c r="E20"/>
  <c r="F20"/>
  <c r="I19"/>
  <c r="I2"/>
  <c r="H19"/>
  <c r="E18"/>
  <c r="F18"/>
  <c r="G18"/>
  <c r="E17"/>
  <c r="F17"/>
  <c r="G17"/>
  <c r="E16"/>
  <c r="F16"/>
  <c r="G16"/>
  <c r="E15"/>
  <c r="F15"/>
  <c r="G15"/>
  <c r="I13"/>
  <c r="H13"/>
  <c r="E12"/>
  <c r="F12"/>
  <c r="G12"/>
  <c r="E11"/>
  <c r="F11"/>
  <c r="G11"/>
  <c r="E10"/>
  <c r="F10"/>
  <c r="G10"/>
  <c r="E9"/>
  <c r="F9"/>
  <c r="G9"/>
  <c r="E8"/>
  <c r="F8"/>
  <c r="E7"/>
  <c r="F7"/>
  <c r="G7"/>
  <c r="E6"/>
  <c r="F6"/>
  <c r="G6"/>
  <c r="E5"/>
  <c r="F5"/>
  <c r="G5"/>
  <c r="E4"/>
  <c r="F4"/>
  <c r="G4"/>
  <c r="I3"/>
  <c r="H3"/>
  <c r="E84" i="7"/>
  <c r="F84"/>
  <c r="G84"/>
  <c r="E83"/>
  <c r="F83"/>
  <c r="G83"/>
  <c r="E82"/>
  <c r="F82"/>
  <c r="G82"/>
  <c r="E81"/>
  <c r="F81"/>
  <c r="G81"/>
  <c r="E80"/>
  <c r="F80"/>
  <c r="G80"/>
  <c r="E79"/>
  <c r="E78"/>
  <c r="E77"/>
  <c r="I77"/>
  <c r="H77"/>
  <c r="E76"/>
  <c r="F76"/>
  <c r="G76"/>
  <c r="E75"/>
  <c r="F75"/>
  <c r="G75"/>
  <c r="E74"/>
  <c r="F74"/>
  <c r="G74"/>
  <c r="E73"/>
  <c r="F73"/>
  <c r="G73"/>
  <c r="I71"/>
  <c r="H71"/>
  <c r="E70"/>
  <c r="F70"/>
  <c r="G70"/>
  <c r="E69"/>
  <c r="F69"/>
  <c r="G69"/>
  <c r="E68"/>
  <c r="F68"/>
  <c r="G68"/>
  <c r="E67"/>
  <c r="F67"/>
  <c r="G67"/>
  <c r="E66"/>
  <c r="F66"/>
  <c r="G66"/>
  <c r="E65"/>
  <c r="F65"/>
  <c r="G65"/>
  <c r="E64"/>
  <c r="F64"/>
  <c r="G64"/>
  <c r="E63"/>
  <c r="F63"/>
  <c r="G63"/>
  <c r="E62"/>
  <c r="F62"/>
  <c r="F61"/>
  <c r="G61"/>
  <c r="I61"/>
  <c r="H61"/>
  <c r="E60"/>
  <c r="F60"/>
  <c r="G60"/>
  <c r="E59"/>
  <c r="F59"/>
  <c r="G59"/>
  <c r="E58"/>
  <c r="F58"/>
  <c r="G58"/>
  <c r="E57"/>
  <c r="F57"/>
  <c r="G57"/>
  <c r="E56"/>
  <c r="F56"/>
  <c r="G56"/>
  <c r="E55"/>
  <c r="F55"/>
  <c r="G55"/>
  <c r="E54"/>
  <c r="F54"/>
  <c r="I53"/>
  <c r="H53"/>
  <c r="E52"/>
  <c r="F52"/>
  <c r="G52"/>
  <c r="E51"/>
  <c r="F51"/>
  <c r="G51"/>
  <c r="E50"/>
  <c r="F50"/>
  <c r="G50"/>
  <c r="E49"/>
  <c r="F49"/>
  <c r="G49"/>
  <c r="E48"/>
  <c r="F48"/>
  <c r="G48"/>
  <c r="E47"/>
  <c r="F47"/>
  <c r="G47"/>
  <c r="E46"/>
  <c r="F46"/>
  <c r="G46"/>
  <c r="E45"/>
  <c r="E44"/>
  <c r="F44"/>
  <c r="I43"/>
  <c r="H43"/>
  <c r="E42"/>
  <c r="F42"/>
  <c r="G42"/>
  <c r="E41"/>
  <c r="F41"/>
  <c r="G41"/>
  <c r="E40"/>
  <c r="F40"/>
  <c r="G40"/>
  <c r="E39"/>
  <c r="F39"/>
  <c r="G39"/>
  <c r="E38"/>
  <c r="F38"/>
  <c r="G38"/>
  <c r="E37"/>
  <c r="F37"/>
  <c r="G37"/>
  <c r="E36"/>
  <c r="F36"/>
  <c r="G36"/>
  <c r="E35"/>
  <c r="F35"/>
  <c r="G35"/>
  <c r="I33"/>
  <c r="H33"/>
  <c r="E32"/>
  <c r="F32"/>
  <c r="G32"/>
  <c r="E31"/>
  <c r="F31"/>
  <c r="G31"/>
  <c r="E30"/>
  <c r="F30"/>
  <c r="G30"/>
  <c r="E29"/>
  <c r="F29"/>
  <c r="G29"/>
  <c r="E28"/>
  <c r="F28"/>
  <c r="G28"/>
  <c r="E27"/>
  <c r="F27"/>
  <c r="G27"/>
  <c r="E26"/>
  <c r="F26"/>
  <c r="G26"/>
  <c r="E25"/>
  <c r="F25"/>
  <c r="G25"/>
  <c r="E24"/>
  <c r="I23"/>
  <c r="H23"/>
  <c r="E22"/>
  <c r="F22"/>
  <c r="G22"/>
  <c r="E21"/>
  <c r="F21"/>
  <c r="G21"/>
  <c r="E20"/>
  <c r="F20"/>
  <c r="G20"/>
  <c r="E19"/>
  <c r="F19"/>
  <c r="G19"/>
  <c r="E18"/>
  <c r="F18"/>
  <c r="G18"/>
  <c r="E17"/>
  <c r="F17"/>
  <c r="G17"/>
  <c r="E16"/>
  <c r="F16"/>
  <c r="G16"/>
  <c r="E15"/>
  <c r="F15"/>
  <c r="G15"/>
  <c r="E14"/>
  <c r="E13"/>
  <c r="I13"/>
  <c r="H13"/>
  <c r="E12"/>
  <c r="F12"/>
  <c r="G12"/>
  <c r="E11"/>
  <c r="F11"/>
  <c r="G11"/>
  <c r="E10"/>
  <c r="F10"/>
  <c r="G10"/>
  <c r="E9"/>
  <c r="F9"/>
  <c r="G9"/>
  <c r="E8"/>
  <c r="F8"/>
  <c r="G8"/>
  <c r="E7"/>
  <c r="F7"/>
  <c r="G7"/>
  <c r="E6"/>
  <c r="F6"/>
  <c r="G6"/>
  <c r="E5"/>
  <c r="F5"/>
  <c r="E65" i="6"/>
  <c r="F65"/>
  <c r="G65"/>
  <c r="E64"/>
  <c r="F64"/>
  <c r="G64"/>
  <c r="E63"/>
  <c r="F63"/>
  <c r="G63"/>
  <c r="E62"/>
  <c r="F62"/>
  <c r="G62"/>
  <c r="E61"/>
  <c r="F61"/>
  <c r="G61"/>
  <c r="E60"/>
  <c r="F60"/>
  <c r="G60"/>
  <c r="E59"/>
  <c r="F59"/>
  <c r="G59"/>
  <c r="E58"/>
  <c r="F58"/>
  <c r="I57"/>
  <c r="H57"/>
  <c r="E56"/>
  <c r="F56"/>
  <c r="E55"/>
  <c r="F55"/>
  <c r="G55"/>
  <c r="E54"/>
  <c r="I53"/>
  <c r="H53"/>
  <c r="E52"/>
  <c r="F52"/>
  <c r="G52"/>
  <c r="E51"/>
  <c r="F51"/>
  <c r="G51"/>
  <c r="E50"/>
  <c r="F50"/>
  <c r="G50"/>
  <c r="E49"/>
  <c r="E48"/>
  <c r="F48"/>
  <c r="I47"/>
  <c r="H47"/>
  <c r="E46"/>
  <c r="F46"/>
  <c r="G46"/>
  <c r="E45"/>
  <c r="I44"/>
  <c r="H44"/>
  <c r="E43"/>
  <c r="F43"/>
  <c r="G43"/>
  <c r="E42"/>
  <c r="F42"/>
  <c r="G42"/>
  <c r="E41"/>
  <c r="F41"/>
  <c r="G41"/>
  <c r="E40"/>
  <c r="F40"/>
  <c r="G40"/>
  <c r="E39"/>
  <c r="F39"/>
  <c r="G39"/>
  <c r="E37"/>
  <c r="E36"/>
  <c r="F37"/>
  <c r="I36"/>
  <c r="H36"/>
  <c r="E35"/>
  <c r="F35"/>
  <c r="G35"/>
  <c r="E34"/>
  <c r="F34"/>
  <c r="G34"/>
  <c r="E33"/>
  <c r="F33"/>
  <c r="G33"/>
  <c r="E32"/>
  <c r="F32"/>
  <c r="G32"/>
  <c r="E31"/>
  <c r="F31"/>
  <c r="G31"/>
  <c r="E30"/>
  <c r="F30"/>
  <c r="G30"/>
  <c r="E29"/>
  <c r="F29"/>
  <c r="G29"/>
  <c r="E28"/>
  <c r="F28"/>
  <c r="G28"/>
  <c r="I26"/>
  <c r="H26"/>
  <c r="E25"/>
  <c r="F25"/>
  <c r="G25"/>
  <c r="E24"/>
  <c r="F24"/>
  <c r="G24"/>
  <c r="E23"/>
  <c r="F23"/>
  <c r="G23"/>
  <c r="E22"/>
  <c r="F22"/>
  <c r="G22"/>
  <c r="E21"/>
  <c r="F21"/>
  <c r="G21"/>
  <c r="E20"/>
  <c r="F20"/>
  <c r="G20"/>
  <c r="E19"/>
  <c r="F19"/>
  <c r="E18"/>
  <c r="F18"/>
  <c r="G18"/>
  <c r="E17"/>
  <c r="F17"/>
  <c r="G17"/>
  <c r="I16"/>
  <c r="H16"/>
  <c r="H2"/>
  <c r="H3"/>
  <c r="H12"/>
  <c r="E16"/>
  <c r="E15"/>
  <c r="F15"/>
  <c r="G15"/>
  <c r="E14"/>
  <c r="F14"/>
  <c r="G14"/>
  <c r="E13"/>
  <c r="F13"/>
  <c r="I12"/>
  <c r="E11"/>
  <c r="F11"/>
  <c r="G11"/>
  <c r="E10"/>
  <c r="F10"/>
  <c r="G10"/>
  <c r="E9"/>
  <c r="F9"/>
  <c r="G9"/>
  <c r="E8"/>
  <c r="F8"/>
  <c r="G8"/>
  <c r="E7"/>
  <c r="F7"/>
  <c r="G7"/>
  <c r="E6"/>
  <c r="F6"/>
  <c r="G6"/>
  <c r="E5"/>
  <c r="F5"/>
  <c r="E4"/>
  <c r="F4"/>
  <c r="G4"/>
  <c r="I3"/>
  <c r="F40" i="5"/>
  <c r="G40"/>
  <c r="I39"/>
  <c r="H39"/>
  <c r="F38"/>
  <c r="G38"/>
  <c r="I36"/>
  <c r="H36"/>
  <c r="I34"/>
  <c r="H34"/>
  <c r="F33"/>
  <c r="G33"/>
  <c r="F32"/>
  <c r="G32"/>
  <c r="F31"/>
  <c r="G31"/>
  <c r="F30"/>
  <c r="G30"/>
  <c r="I27"/>
  <c r="H27"/>
  <c r="F26"/>
  <c r="G26"/>
  <c r="F24"/>
  <c r="G24"/>
  <c r="I22"/>
  <c r="H22"/>
  <c r="F21"/>
  <c r="G21"/>
  <c r="F19"/>
  <c r="G19"/>
  <c r="F18"/>
  <c r="G18"/>
  <c r="F17"/>
  <c r="G17"/>
  <c r="I13"/>
  <c r="H13"/>
  <c r="F12"/>
  <c r="G12"/>
  <c r="F10"/>
  <c r="G10"/>
  <c r="I8"/>
  <c r="H8"/>
  <c r="F7"/>
  <c r="G7"/>
  <c r="F5"/>
  <c r="G5"/>
  <c r="I3"/>
  <c r="H3"/>
  <c r="H2"/>
  <c r="G62" i="7"/>
  <c r="F24"/>
  <c r="F12" i="6"/>
  <c r="G12"/>
  <c r="F49"/>
  <c r="G49"/>
  <c r="E4" i="7"/>
  <c r="F45"/>
  <c r="G45"/>
  <c r="F79"/>
  <c r="G79"/>
  <c r="E4" i="12"/>
  <c r="E3"/>
  <c r="E2"/>
  <c r="F41" i="5"/>
  <c r="E61" i="7"/>
  <c r="F29" i="5"/>
  <c r="G29"/>
  <c r="I2"/>
  <c r="E38" i="6"/>
  <c r="F38"/>
  <c r="G38"/>
  <c r="E4" i="11"/>
  <c r="F4"/>
  <c r="G4"/>
  <c r="E7" i="12"/>
  <c r="E26" i="9"/>
  <c r="E37"/>
  <c r="F37"/>
  <c r="G37"/>
  <c r="H2" i="10"/>
  <c r="F15" i="5"/>
  <c r="G15"/>
  <c r="E43" i="8"/>
  <c r="I2" i="10"/>
  <c r="G5" i="6"/>
  <c r="F28" i="5"/>
  <c r="F54" i="6"/>
  <c r="G54"/>
  <c r="F56" i="8"/>
  <c r="G56"/>
  <c r="E47" i="9"/>
  <c r="F47"/>
  <c r="F5" i="11"/>
  <c r="G5"/>
  <c r="E10" i="12"/>
  <c r="F10"/>
  <c r="F9" i="5"/>
  <c r="G9"/>
  <c r="F23"/>
  <c r="I2" i="6"/>
  <c r="E27" i="8"/>
  <c r="E42"/>
  <c r="F43"/>
  <c r="F42"/>
  <c r="G42"/>
  <c r="E3" i="9"/>
  <c r="F4"/>
  <c r="G4"/>
  <c r="I2"/>
  <c r="F52"/>
  <c r="F51"/>
  <c r="G51"/>
  <c r="E6" i="12"/>
  <c r="E5"/>
  <c r="F37" i="5"/>
  <c r="G37"/>
  <c r="E3" i="6"/>
  <c r="E27"/>
  <c r="F27"/>
  <c r="G37"/>
  <c r="E34" i="7"/>
  <c r="G44"/>
  <c r="E72"/>
  <c r="E71"/>
  <c r="E14" i="8"/>
  <c r="G20"/>
  <c r="E29"/>
  <c r="E39"/>
  <c r="E19" i="9"/>
  <c r="F19"/>
  <c r="I2" i="12"/>
  <c r="F45" i="6"/>
  <c r="F44"/>
  <c r="G44"/>
  <c r="E53" i="7"/>
  <c r="F5" i="10"/>
  <c r="G5"/>
  <c r="G13" i="6"/>
  <c r="G30" i="8"/>
  <c r="E25" i="9"/>
  <c r="F26"/>
  <c r="G26"/>
  <c r="F38"/>
  <c r="G38"/>
  <c r="E21" i="10"/>
  <c r="F23"/>
  <c r="G23"/>
  <c r="G12" i="12"/>
  <c r="E50" i="8"/>
  <c r="F50"/>
  <c r="E11" i="9"/>
  <c r="E28"/>
  <c r="F28"/>
  <c r="E12" i="10"/>
  <c r="F13"/>
  <c r="E36" i="9"/>
  <c r="F3" i="10"/>
  <c r="G3"/>
  <c r="F4" i="7"/>
  <c r="E3"/>
  <c r="G41" i="5"/>
  <c r="F39"/>
  <c r="G39"/>
  <c r="F36" i="9"/>
  <c r="G36"/>
  <c r="G24" i="7"/>
  <c r="F39" i="8"/>
  <c r="G39"/>
  <c r="F4" i="5"/>
  <c r="G52" i="9"/>
  <c r="G43" i="8"/>
  <c r="G23" i="5"/>
  <c r="F55" i="8"/>
  <c r="G55"/>
  <c r="G13" i="10"/>
  <c r="F11" i="9"/>
  <c r="E10"/>
  <c r="F72" i="7"/>
  <c r="G72"/>
  <c r="E9" i="12"/>
  <c r="E18" i="9"/>
  <c r="E33" i="7"/>
  <c r="F34"/>
  <c r="F14" i="5"/>
  <c r="E49" i="8"/>
  <c r="F25" i="9"/>
  <c r="G25"/>
  <c r="G45" i="6"/>
  <c r="E13" i="8"/>
  <c r="F14"/>
  <c r="G14"/>
  <c r="E26" i="6"/>
  <c r="F36" i="5"/>
  <c r="G36"/>
  <c r="F6" i="12"/>
  <c r="F5"/>
  <c r="G5"/>
  <c r="F3" i="9"/>
  <c r="F27" i="8"/>
  <c r="E19"/>
  <c r="G28" i="5"/>
  <c r="G4" i="7"/>
  <c r="G27" i="8"/>
  <c r="G11" i="9"/>
  <c r="F10"/>
  <c r="G10"/>
  <c r="G3"/>
  <c r="G34" i="7"/>
  <c r="G6" i="12"/>
  <c r="G14" i="5"/>
  <c r="G4"/>
  <c r="Q71" i="16"/>
  <c r="P25"/>
  <c r="Q25"/>
  <c r="P15"/>
  <c r="Q15"/>
  <c r="G48" i="6"/>
  <c r="F47"/>
  <c r="G47"/>
  <c r="G54" i="7"/>
  <c r="F53"/>
  <c r="G53"/>
  <c r="F27" i="9"/>
  <c r="G27"/>
  <c r="G28"/>
  <c r="F18"/>
  <c r="G18"/>
  <c r="G19"/>
  <c r="G19" i="6"/>
  <c r="F16"/>
  <c r="G16"/>
  <c r="G16" i="9"/>
  <c r="F15"/>
  <c r="G5" i="7"/>
  <c r="F3"/>
  <c r="F26" i="6"/>
  <c r="G26"/>
  <c r="G27"/>
  <c r="F57"/>
  <c r="G57"/>
  <c r="G58"/>
  <c r="F7" i="12"/>
  <c r="G7"/>
  <c r="G8"/>
  <c r="E2" i="5"/>
  <c r="G10" i="12"/>
  <c r="F9"/>
  <c r="G9"/>
  <c r="F49" i="8"/>
  <c r="G49"/>
  <c r="G50"/>
  <c r="G47" i="9"/>
  <c r="F46"/>
  <c r="G46"/>
  <c r="F36" i="6"/>
  <c r="G36"/>
  <c r="G56"/>
  <c r="F53"/>
  <c r="G53"/>
  <c r="G8" i="8"/>
  <c r="F3"/>
  <c r="O5" i="16"/>
  <c r="F38" i="8"/>
  <c r="G38"/>
  <c r="F71" i="7"/>
  <c r="G71"/>
  <c r="F12" i="10"/>
  <c r="G12"/>
  <c r="F23" i="7"/>
  <c r="G23"/>
  <c r="F21" i="10"/>
  <c r="G21"/>
  <c r="E3" i="11"/>
  <c r="E2"/>
  <c r="F4" i="12"/>
  <c r="E3" i="10"/>
  <c r="E2"/>
  <c r="E44" i="6"/>
  <c r="F35" i="5"/>
  <c r="E55" i="8"/>
  <c r="E53" i="6"/>
  <c r="E57"/>
  <c r="E47"/>
  <c r="F11" i="5"/>
  <c r="F16"/>
  <c r="G16"/>
  <c r="F3" i="6"/>
  <c r="E3" i="8"/>
  <c r="E2"/>
  <c r="F2" i="10"/>
  <c r="G2"/>
  <c r="F13" i="8"/>
  <c r="G13"/>
  <c r="F27" i="5"/>
  <c r="G27"/>
  <c r="E27" i="9"/>
  <c r="E2"/>
  <c r="E12" i="6"/>
  <c r="E2"/>
  <c r="F14" i="7"/>
  <c r="E43"/>
  <c r="F25" i="5"/>
  <c r="E23" i="7"/>
  <c r="E2"/>
  <c r="F78"/>
  <c r="F33"/>
  <c r="G33"/>
  <c r="F19" i="8"/>
  <c r="G19"/>
  <c r="E46" i="9"/>
  <c r="E38" i="8"/>
  <c r="F3" i="11"/>
  <c r="F29" i="8"/>
  <c r="G29"/>
  <c r="F43" i="7"/>
  <c r="G43"/>
  <c r="E15" i="9"/>
  <c r="F6" i="5"/>
  <c r="P45" i="16"/>
  <c r="Q45"/>
  <c r="P58"/>
  <c r="Q58"/>
  <c r="D55"/>
  <c r="P55"/>
  <c r="Q55"/>
  <c r="P7"/>
  <c r="Q7"/>
  <c r="P35"/>
  <c r="Q35"/>
  <c r="P67"/>
  <c r="Q67"/>
  <c r="D59"/>
  <c r="D5"/>
  <c r="H59"/>
  <c r="H5"/>
  <c r="L59"/>
  <c r="L5"/>
  <c r="C59"/>
  <c r="C5"/>
  <c r="F59"/>
  <c r="F5"/>
  <c r="J59"/>
  <c r="J5"/>
  <c r="N59"/>
  <c r="N5"/>
  <c r="G59"/>
  <c r="G5"/>
  <c r="I59"/>
  <c r="I5"/>
  <c r="K59"/>
  <c r="K5"/>
  <c r="M59"/>
  <c r="M5"/>
  <c r="G25" i="5"/>
  <c r="F22"/>
  <c r="G22"/>
  <c r="G6"/>
  <c r="F3"/>
  <c r="F2" i="11"/>
  <c r="G2"/>
  <c r="G3"/>
  <c r="G3" i="6"/>
  <c r="F2"/>
  <c r="G2"/>
  <c r="G3" i="7"/>
  <c r="F34" i="5"/>
  <c r="G34"/>
  <c r="G35"/>
  <c r="G78" i="7"/>
  <c r="F77"/>
  <c r="G77"/>
  <c r="F13"/>
  <c r="G13"/>
  <c r="G14"/>
  <c r="G3" i="8"/>
  <c r="F2"/>
  <c r="G2"/>
  <c r="F8" i="5"/>
  <c r="G8"/>
  <c r="G11"/>
  <c r="F3" i="12"/>
  <c r="G4"/>
  <c r="G15" i="9"/>
  <c r="F2"/>
  <c r="G2"/>
  <c r="F13" i="5"/>
  <c r="G13"/>
  <c r="P66" i="16"/>
  <c r="Q66"/>
  <c r="E59"/>
  <c r="G3" i="5"/>
  <c r="F2"/>
  <c r="G2"/>
  <c r="F2" i="7"/>
  <c r="G2"/>
  <c r="F2" i="12"/>
  <c r="G2"/>
  <c r="G3"/>
  <c r="E5" i="16"/>
  <c r="P5"/>
  <c r="Q5"/>
  <c r="P59"/>
  <c r="Q59"/>
</calcChain>
</file>

<file path=xl/sharedStrings.xml><?xml version="1.0" encoding="utf-8"?>
<sst xmlns="http://schemas.openxmlformats.org/spreadsheetml/2006/main" count="509" uniqueCount="433">
  <si>
    <t>Municipio de Zapopan, Jalisco.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</si>
  <si>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</si>
  <si>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</si>
  <si>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</si>
  <si>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</si>
  <si>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</si>
  <si>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</si>
  <si>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</si>
  <si>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</si>
  <si>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</si>
  <si>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</si>
  <si>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</si>
  <si>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</si>
  <si>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</si>
  <si>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</si>
  <si>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</si>
  <si>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</si>
  <si>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</si>
  <si>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</si>
  <si>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</si>
  <si>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</si>
  <si>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</si>
  <si>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</si>
  <si>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</si>
  <si>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</si>
  <si>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</si>
  <si>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</si>
  <si>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</si>
  <si>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</si>
  <si>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</si>
  <si>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</si>
  <si>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</si>
  <si>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</si>
  <si>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</si>
  <si>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</si>
  <si>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</si>
  <si>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</si>
  <si>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</si>
  <si>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</si>
  <si>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</si>
  <si>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</si>
  <si>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</si>
  <si>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</si>
  <si>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</si>
  <si>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</si>
  <si>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</si>
  <si>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</si>
  <si>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</si>
  <si>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</si>
  <si>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</si>
  <si>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</si>
  <si>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</si>
  <si>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</si>
  <si>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</si>
  <si>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</si>
  <si>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</si>
  <si>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</si>
  <si>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</si>
  <si>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</si>
  <si>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</si>
  <si>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</si>
  <si>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</si>
  <si>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</si>
  <si>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</si>
  <si>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</si>
  <si>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</si>
  <si>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</si>
  <si>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</si>
  <si>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</si>
  <si>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</si>
  <si>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</si>
  <si>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</si>
  <si>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</si>
  <si>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</si>
  <si>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</si>
  <si>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</si>
  <si>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</si>
  <si>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</si>
  <si>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</si>
  <si>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</si>
  <si>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</si>
  <si>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</si>
  <si>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</si>
  <si>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</si>
  <si>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</si>
  <si>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</si>
  <si>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</si>
  <si>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SERVICIOS PERSONALES</t>
  </si>
  <si>
    <t>MATERIALES Y SUMINISTROS</t>
  </si>
  <si>
    <t>SERVICIOS GENERALES</t>
  </si>
  <si>
    <t>TRANSFERENCIAS, ASIGNACIONES, SUBSIDIOS Y OTRAS  AYUDAS</t>
  </si>
  <si>
    <t xml:space="preserve">BIENES MUEBLES, INMUEBLES E  INTANGIBLES </t>
  </si>
  <si>
    <t>INVERSIÓN PÚBLICA</t>
  </si>
  <si>
    <t>INVERSIONES FINANCIERAS Y OTRAS PROVISIONES</t>
  </si>
  <si>
    <t>DEUDA  PÚBLICA</t>
  </si>
  <si>
    <t>Objeto del Gasto</t>
  </si>
  <si>
    <t>DESCRIPCIÓN</t>
  </si>
  <si>
    <t>Inicial</t>
  </si>
  <si>
    <t>PRESUPUESTO AUTORIZADO 2015</t>
  </si>
  <si>
    <t>PRIMER MODIFICACIÓN 2015</t>
  </si>
  <si>
    <t>Variación</t>
  </si>
  <si>
    <t>%</t>
  </si>
  <si>
    <t>LLenado por Total Partida Modificada</t>
  </si>
  <si>
    <t>Llenado por Variación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</si>
  <si>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</si>
  <si>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</si>
  <si>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</si>
  <si>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</si>
  <si>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</si>
  <si>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</si>
  <si>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</si>
  <si>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</si>
  <si>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</si>
  <si>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</si>
  <si>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</si>
  <si>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</si>
  <si>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</si>
  <si>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</si>
  <si>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</si>
  <si>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</si>
  <si>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</si>
  <si>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</si>
  <si>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</si>
  <si>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</si>
  <si>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</si>
  <si>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</si>
  <si>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</si>
  <si>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</si>
  <si>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</si>
  <si>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</si>
  <si>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</si>
  <si>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</si>
  <si>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</si>
  <si>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</si>
  <si>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</si>
  <si>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</si>
  <si>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</si>
  <si>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</si>
  <si>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</si>
  <si>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</si>
  <si>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IMPUESTO SOBRE NÓMINAS Y OTROS QUE SE DERIVEN DE UNA RELACIÓN LABORAL</t>
  </si>
  <si>
    <t>Impuesto sobre nóminas</t>
  </si>
  <si>
    <t>Otros impuestos derivados de una relación laboral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</si>
  <si>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</si>
  <si>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</si>
  <si>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</si>
  <si>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</si>
  <si>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</si>
  <si>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</si>
  <si>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</si>
  <si>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</si>
  <si>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</si>
  <si>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</si>
  <si>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</si>
  <si>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</si>
  <si>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</si>
  <si>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</si>
  <si>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</si>
  <si>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</si>
  <si>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</si>
  <si>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</si>
  <si>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</si>
  <si>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</si>
  <si>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</si>
  <si>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</si>
  <si>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</si>
  <si>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</si>
  <si>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</si>
  <si>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</si>
  <si>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</si>
  <si>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</si>
  <si>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</si>
  <si>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</si>
  <si>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</si>
  <si>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</si>
  <si>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</si>
  <si>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</si>
  <si>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</si>
  <si>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</si>
  <si>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</si>
  <si>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</si>
  <si>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</si>
  <si>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</si>
  <si>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</si>
  <si>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</si>
  <si>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</si>
  <si>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</si>
  <si>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</si>
  <si>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</si>
  <si>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</si>
  <si>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</si>
  <si>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</si>
  <si>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</si>
  <si>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</si>
  <si>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</si>
  <si>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</si>
  <si>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</si>
  <si>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</si>
  <si>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</si>
  <si>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</si>
  <si>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</si>
  <si>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</si>
  <si>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</si>
  <si>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</si>
  <si>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</si>
  <si>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</si>
  <si>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SERVICIOS BÁSICOS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</si>
  <si>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</si>
  <si>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</si>
  <si>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</si>
  <si>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</si>
  <si>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</si>
  <si>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</si>
  <si>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procedimiento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</si>
  <si>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</si>
  <si>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</si>
  <si>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</si>
  <si>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</si>
  <si>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</si>
  <si>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</si>
  <si>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</si>
  <si>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</si>
  <si>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</si>
  <si>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</si>
  <si>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</si>
  <si>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</si>
  <si>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</si>
  <si>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</si>
  <si>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</si>
  <si>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</si>
  <si>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</si>
  <si>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</si>
  <si>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</si>
  <si>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</si>
  <si>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</si>
  <si>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</si>
  <si>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</si>
  <si>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</si>
  <si>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</si>
  <si>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</si>
  <si>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</si>
  <si>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</si>
  <si>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</si>
  <si>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</si>
  <si>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</si>
  <si>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</si>
  <si>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</si>
  <si>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</si>
  <si>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</si>
  <si>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</si>
  <si>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</si>
  <si>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</si>
  <si>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</si>
  <si>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</si>
  <si>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</si>
  <si>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</si>
  <si>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</si>
  <si>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</si>
  <si>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 televisión y otros medios de mensajes comerciales para promover la venta de bienes o servicios</t>
  </si>
  <si>
    <t>Servicios de creatividad, preproducción y producción de publicidad, excepto Internet</t>
  </si>
  <si>
    <t>Servicios de revelado de  fotografías</t>
  </si>
  <si>
    <t>Servicios de la industria fílmica, del sonido y del video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</si>
  <si>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</si>
  <si>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</si>
  <si>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</si>
  <si>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</si>
  <si>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</si>
  <si>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</si>
  <si>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</si>
  <si>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</si>
  <si>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 xml:space="preserve">Viáticos en el extranjero 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</si>
  <si>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</si>
  <si>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</si>
  <si>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</si>
  <si>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</si>
  <si>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</si>
  <si>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</si>
  <si>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</si>
  <si>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</si>
  <si>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</si>
  <si>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</si>
  <si>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</si>
  <si>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</si>
  <si>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</si>
  <si>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</si>
  <si>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</si>
  <si>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</si>
  <si>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</si>
  <si>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</si>
  <si>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</si>
  <si>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</si>
  <si>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</si>
  <si>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</si>
  <si>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</si>
  <si>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</si>
  <si>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</si>
  <si>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</si>
  <si>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</si>
  <si>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 AL RESTO DEL SECTOR PÚBLICO</t>
  </si>
  <si>
    <t>Transferencias otorgadas a entidades paraestatales no empresariales y no financieras</t>
  </si>
  <si>
    <t>Transferencias otorgadas para entidades paraestatales empresariales y no financieras</t>
  </si>
  <si>
    <t xml:space="preserve">Transferencias otorgadas para instituciones paraestatales públicas financieras  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</si>
  <si>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</si>
  <si>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</si>
  <si>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</si>
  <si>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</si>
  <si>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</si>
  <si>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</si>
  <si>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</si>
  <si>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</si>
  <si>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 xml:space="preserve">Subsidios a la vivienda </t>
  </si>
  <si>
    <t>Subvenciones al consumo</t>
  </si>
  <si>
    <t>Subsidios a entidades federativas y municipios</t>
  </si>
  <si>
    <t>Otros Subsidios</t>
  </si>
  <si>
    <t>AYUDAS SOCIALES</t>
  </si>
  <si>
    <t xml:space="preserve">Ayudas sociales a personas 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</si>
  <si>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</si>
  <si>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</si>
  <si>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</si>
  <si>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</si>
  <si>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</si>
  <si>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</si>
  <si>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</si>
  <si>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</si>
  <si>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</si>
  <si>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</si>
  <si>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</si>
  <si>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</si>
  <si>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</si>
  <si>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</si>
  <si>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</si>
  <si>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Trasferencias a fideicomisos públicos de entidades paraestatales no empresariales y no financieras</t>
  </si>
  <si>
    <t>Transferencias a fideicomisos públicos de entidades paraestatales empresariales y no financieras</t>
  </si>
  <si>
    <t>Transferencias a fideicomisos  de  instituciones públicas financieras</t>
  </si>
  <si>
    <t xml:space="preserve">DONATIVOS 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</si>
  <si>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</si>
  <si>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</si>
  <si>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</si>
  <si>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</si>
  <si>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</si>
  <si>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</si>
  <si>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</si>
  <si>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</si>
  <si>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</si>
  <si>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MOBILIARIO Y EQUIPO DE ADMINISTRACIÓN</t>
  </si>
  <si>
    <t xml:space="preserve">Muebles de oficina y estantería </t>
  </si>
  <si>
    <t>Muebles, excepto de oficina y estantería</t>
  </si>
  <si>
    <t>Bienes artísticos, culturales y científicos</t>
  </si>
  <si>
    <t>Objetos de valor</t>
  </si>
  <si>
    <t>Equipo de cómputo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</si>
  <si>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</si>
  <si>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</si>
  <si>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</si>
  <si>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</si>
  <si>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</si>
  <si>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</si>
  <si>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E INSTRUMENTAL MÉDICO Y DE LABORATORIO</t>
  </si>
  <si>
    <t>Equipo médico y de laboratorio</t>
  </si>
  <si>
    <t>Instrumental médico y laboratorio</t>
  </si>
  <si>
    <t>VEHÍCULOS Y EQUIPO DE TRANSPORTE</t>
  </si>
  <si>
    <t>Automóviles y camiones</t>
  </si>
  <si>
    <t>Carrocerías  y remolques</t>
  </si>
  <si>
    <t>Equipo aeroespacial</t>
  </si>
  <si>
    <t>Equipo ferroviario</t>
  </si>
  <si>
    <t>Embarcaciones</t>
  </si>
  <si>
    <t>Otros equipo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</si>
  <si>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</si>
  <si>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</si>
  <si>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</si>
  <si>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</si>
  <si>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</si>
  <si>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</si>
  <si>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</si>
  <si>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</si>
  <si>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</si>
  <si>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</si>
  <si>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</si>
  <si>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</si>
  <si>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</si>
  <si>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</si>
  <si>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</si>
  <si>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 xml:space="preserve">Ovinos y caprinos 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</si>
  <si>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</si>
  <si>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</si>
  <si>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</si>
  <si>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</si>
  <si>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</si>
  <si>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</si>
  <si>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</si>
  <si>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 xml:space="preserve">Viviendas 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</si>
  <si>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</si>
  <si>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</si>
  <si>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</si>
  <si>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</si>
  <si>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</si>
  <si>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</si>
  <si>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</si>
  <si>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</si>
  <si>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</si>
  <si>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</si>
  <si>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</si>
  <si>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</si>
  <si>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 PÚBLICA EN BIENES DE DOMINIO PÚBLICO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</si>
  <si>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</si>
  <si>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</si>
  <si>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</si>
  <si>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</si>
  <si>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</si>
  <si>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</si>
  <si>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</si>
  <si>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 de acabados en edificaciones  y otros trabajos especializados</t>
  </si>
  <si>
    <t>OBRA PÚBLICA EN BIENES PROPIOS</t>
  </si>
  <si>
    <t>Edificación no habitacional</t>
  </si>
  <si>
    <t>Construcción de obras para  el abastecimiento de agua,  petróleo, gas, electricidad y telecomunicaciones</t>
  </si>
  <si>
    <t>Trabajos de acabados en edificaciones y otros trabajos especializados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</si>
  <si>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</si>
  <si>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</si>
  <si>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</si>
  <si>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PROVISIONES PARA CONTINGENCIAS Y OTRAS EROGACIONES ESPECIALES</t>
  </si>
  <si>
    <t>Contingencias  por fenómenos naturales</t>
  </si>
  <si>
    <t>Contingencias socioeconómicas</t>
  </si>
  <si>
    <t>Otras erogaciones especiales</t>
  </si>
  <si>
    <t xml:space="preserve">AMORTIZACIÓN DE LA DEUDA PÚBLICA </t>
  </si>
  <si>
    <t>Amortización de la deuda interna con instituciones de crédito</t>
  </si>
  <si>
    <t>INTERESES DE LA DEUDA PÚBLICA</t>
  </si>
  <si>
    <t>Intereses de la deuda interna con instituciones  de crédito</t>
  </si>
  <si>
    <t>GASTOS DE LA DEUDA PÚBLICA</t>
  </si>
  <si>
    <t>Gastos de la deuda pública interna</t>
  </si>
  <si>
    <t>COSTO POR COBERTURAS</t>
  </si>
  <si>
    <t>Costos por cobertura de la deuda pública interna</t>
  </si>
  <si>
    <t>ADEUDOS DE EJERCICIOS FISCALES ANTERIORES (ADEFAS)</t>
  </si>
  <si>
    <t>ADEFAS</t>
  </si>
  <si>
    <t>Calendario de Presupuesto de Egresos del Ejercicio Fiscal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</si>
</sst>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&quot;$&quot;* #,##0_-;\-&quot;$&quot;* #,##0_-;_-&quot;$&quot;* &quot;-&quot;??_-;_-@"/>
    <numFmt numFmtId="165" formatCode="_-&quot;$&quot;* #,##0.00_-;\-&quot;$&quot;* #,##0.00_-;_-&quot;$&quot;* &quot;-&quot;??_-;_-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mbria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 tint="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2D69B"/>
        <bgColor rgb="FFC2D69B"/>
      </patternFill>
    </fill>
    <fill>
      <patternFill patternType="solid">
        <fgColor rgb="FF999999"/>
        <bgColor rgb="FF999999"/>
      </patternFill>
    </fill>
    <fill>
      <patternFill patternType="solid">
        <fgColor rgb="FFEAF1DD"/>
        <bgColor rgb="FFEAF1DD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AB5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B7E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08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8" fillId="0" borderId="0" xfId="2" applyFont="1" applyAlignment="1"/>
    <xf numFmtId="0" fontId="9" fillId="0" borderId="11" xfId="2" applyFont="1" applyBorder="1" applyAlignment="1">
      <alignment horizontal="center" vertical="center" wrapText="1"/>
    </xf>
    <xf numFmtId="3" fontId="9" fillId="0" borderId="11" xfId="2" applyNumberFormat="1" applyFont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 wrapText="1"/>
    </xf>
    <xf numFmtId="3" fontId="9" fillId="3" borderId="11" xfId="2" applyNumberFormat="1" applyFont="1" applyFill="1" applyBorder="1" applyAlignment="1">
      <alignment horizontal="right" vertical="center"/>
    </xf>
    <xf numFmtId="9" fontId="9" fillId="3" borderId="11" xfId="2" applyNumberFormat="1" applyFont="1" applyFill="1" applyBorder="1" applyAlignment="1">
      <alignment horizontal="right" vertical="center"/>
    </xf>
    <xf numFmtId="3" fontId="9" fillId="4" borderId="11" xfId="2" applyNumberFormat="1" applyFont="1" applyFill="1" applyBorder="1" applyAlignment="1">
      <alignment horizontal="right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left" vertical="center" wrapText="1"/>
    </xf>
    <xf numFmtId="3" fontId="9" fillId="5" borderId="11" xfId="2" applyNumberFormat="1" applyFont="1" applyFill="1" applyBorder="1" applyAlignment="1">
      <alignment horizontal="right" vertical="center"/>
    </xf>
    <xf numFmtId="9" fontId="9" fillId="5" borderId="11" xfId="2" applyNumberFormat="1" applyFont="1" applyFill="1" applyBorder="1" applyAlignment="1">
      <alignment horizontal="right" vertical="center"/>
    </xf>
    <xf numFmtId="3" fontId="9" fillId="6" borderId="11" xfId="2" applyNumberFormat="1" applyFont="1" applyFill="1" applyBorder="1" applyAlignment="1">
      <alignment horizontal="right" vertical="center"/>
    </xf>
    <xf numFmtId="0" fontId="11" fillId="7" borderId="11" xfId="2" applyFont="1" applyFill="1" applyBorder="1" applyAlignment="1">
      <alignment horizontal="center" vertical="center"/>
    </xf>
    <xf numFmtId="0" fontId="11" fillId="0" borderId="11" xfId="2" applyFont="1" applyBorder="1" applyAlignment="1">
      <alignment horizontal="left" vertical="center" wrapText="1"/>
    </xf>
    <xf numFmtId="3" fontId="11" fillId="0" borderId="11" xfId="2" applyNumberFormat="1" applyFont="1" applyBorder="1" applyAlignment="1">
      <alignment horizontal="right" vertical="center"/>
    </xf>
    <xf numFmtId="3" fontId="9" fillId="0" borderId="11" xfId="2" applyNumberFormat="1" applyFont="1" applyBorder="1" applyAlignment="1">
      <alignment horizontal="right" vertical="center"/>
    </xf>
    <xf numFmtId="9" fontId="9" fillId="0" borderId="11" xfId="2" applyNumberFormat="1" applyFont="1" applyBorder="1" applyAlignment="1">
      <alignment horizontal="right" vertical="center"/>
    </xf>
    <xf numFmtId="3" fontId="11" fillId="8" borderId="11" xfId="2" applyNumberFormat="1" applyFont="1" applyFill="1" applyBorder="1" applyAlignment="1">
      <alignment horizontal="right" vertical="center"/>
    </xf>
    <xf numFmtId="4" fontId="11" fillId="0" borderId="11" xfId="2" applyNumberFormat="1" applyFont="1" applyBorder="1" applyAlignment="1">
      <alignment horizontal="right" vertical="center"/>
    </xf>
    <xf numFmtId="0" fontId="11" fillId="0" borderId="11" xfId="2" applyFont="1" applyBorder="1" applyAlignment="1">
      <alignment horizontal="center" vertical="center"/>
    </xf>
    <xf numFmtId="3" fontId="11" fillId="5" borderId="11" xfId="2" applyNumberFormat="1" applyFont="1" applyFill="1" applyBorder="1" applyAlignment="1">
      <alignment horizontal="right" vertical="center"/>
    </xf>
    <xf numFmtId="9" fontId="11" fillId="5" borderId="11" xfId="2" applyNumberFormat="1" applyFont="1" applyFill="1" applyBorder="1" applyAlignment="1">
      <alignment horizontal="right" vertical="center"/>
    </xf>
    <xf numFmtId="9" fontId="11" fillId="0" borderId="11" xfId="2" applyNumberFormat="1" applyFont="1" applyBorder="1" applyAlignment="1">
      <alignment horizontal="right" vertical="center"/>
    </xf>
    <xf numFmtId="0" fontId="9" fillId="3" borderId="11" xfId="2" applyFont="1" applyFill="1" applyBorder="1" applyAlignment="1">
      <alignment vertical="center" wrapText="1"/>
    </xf>
    <xf numFmtId="0" fontId="9" fillId="5" borderId="11" xfId="2" applyFont="1" applyFill="1" applyBorder="1" applyAlignment="1">
      <alignment vertical="center" wrapText="1"/>
    </xf>
    <xf numFmtId="0" fontId="11" fillId="7" borderId="11" xfId="2" applyFont="1" applyFill="1" applyBorder="1" applyAlignment="1">
      <alignment vertical="center" wrapText="1"/>
    </xf>
    <xf numFmtId="3" fontId="11" fillId="7" borderId="11" xfId="2" applyNumberFormat="1" applyFont="1" applyFill="1" applyBorder="1" applyAlignment="1">
      <alignment vertical="center" wrapText="1"/>
    </xf>
    <xf numFmtId="9" fontId="11" fillId="7" borderId="11" xfId="2" applyNumberFormat="1" applyFont="1" applyFill="1" applyBorder="1" applyAlignment="1">
      <alignment vertical="center" wrapText="1"/>
    </xf>
    <xf numFmtId="0" fontId="12" fillId="7" borderId="11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vertical="center" wrapText="1"/>
    </xf>
    <xf numFmtId="0" fontId="12" fillId="0" borderId="11" xfId="2" applyFont="1" applyBorder="1" applyAlignment="1">
      <alignment horizontal="center" vertical="center"/>
    </xf>
    <xf numFmtId="0" fontId="12" fillId="0" borderId="11" xfId="2" applyFont="1" applyBorder="1" applyAlignment="1">
      <alignment vertical="center" wrapText="1"/>
    </xf>
    <xf numFmtId="3" fontId="12" fillId="0" borderId="11" xfId="2" applyNumberFormat="1" applyFont="1" applyBorder="1" applyAlignment="1">
      <alignment vertical="center" wrapText="1"/>
    </xf>
    <xf numFmtId="3" fontId="12" fillId="7" borderId="11" xfId="2" applyNumberFormat="1" applyFont="1" applyFill="1" applyBorder="1" applyAlignment="1">
      <alignment vertical="center" wrapText="1"/>
    </xf>
    <xf numFmtId="0" fontId="12" fillId="7" borderId="0" xfId="2" applyFont="1" applyFill="1" applyBorder="1"/>
    <xf numFmtId="0" fontId="12" fillId="7" borderId="0" xfId="2" applyFont="1" applyFill="1" applyBorder="1" applyAlignment="1">
      <alignment wrapText="1"/>
    </xf>
    <xf numFmtId="164" fontId="12" fillId="7" borderId="0" xfId="2" applyNumberFormat="1" applyFont="1" applyFill="1" applyBorder="1"/>
    <xf numFmtId="164" fontId="11" fillId="0" borderId="0" xfId="2" applyNumberFormat="1" applyFont="1"/>
    <xf numFmtId="3" fontId="11" fillId="7" borderId="11" xfId="2" applyNumberFormat="1" applyFont="1" applyFill="1" applyBorder="1" applyAlignment="1">
      <alignment horizontal="right" vertical="center"/>
    </xf>
    <xf numFmtId="9" fontId="11" fillId="7" borderId="11" xfId="2" applyNumberFormat="1" applyFont="1" applyFill="1" applyBorder="1" applyAlignment="1">
      <alignment horizontal="right" vertical="center"/>
    </xf>
    <xf numFmtId="0" fontId="11" fillId="0" borderId="11" xfId="2" applyFont="1" applyBorder="1" applyAlignment="1">
      <alignment vertical="center" wrapText="1"/>
    </xf>
    <xf numFmtId="3" fontId="11" fillId="0" borderId="11" xfId="2" applyNumberFormat="1" applyFont="1" applyBorder="1" applyAlignment="1">
      <alignment vertical="center" wrapText="1"/>
    </xf>
    <xf numFmtId="0" fontId="11" fillId="7" borderId="0" xfId="2" applyFont="1" applyFill="1" applyAlignment="1">
      <alignment horizontal="center" vertical="center"/>
    </xf>
    <xf numFmtId="0" fontId="11" fillId="7" borderId="0" xfId="2" applyFont="1" applyFill="1" applyAlignment="1">
      <alignment vertical="center" wrapText="1"/>
    </xf>
    <xf numFmtId="3" fontId="11" fillId="7" borderId="0" xfId="2" applyNumberFormat="1" applyFont="1" applyFill="1" applyAlignment="1">
      <alignment horizontal="right" vertical="center"/>
    </xf>
    <xf numFmtId="3" fontId="11" fillId="7" borderId="0" xfId="2" applyNumberFormat="1" applyFont="1" applyFill="1" applyAlignment="1">
      <alignment vertical="center" wrapText="1"/>
    </xf>
    <xf numFmtId="9" fontId="11" fillId="7" borderId="0" xfId="2" applyNumberFormat="1" applyFont="1" applyFill="1" applyAlignment="1">
      <alignment horizontal="right" vertical="center"/>
    </xf>
    <xf numFmtId="3" fontId="11" fillId="7" borderId="11" xfId="2" applyNumberFormat="1" applyFont="1" applyFill="1" applyBorder="1" applyAlignment="1">
      <alignment horizontal="right" vertical="center" wrapText="1"/>
    </xf>
    <xf numFmtId="9" fontId="11" fillId="7" borderId="11" xfId="2" applyNumberFormat="1" applyFont="1" applyFill="1" applyBorder="1" applyAlignment="1">
      <alignment horizontal="right" vertical="center" wrapText="1"/>
    </xf>
    <xf numFmtId="3" fontId="11" fillId="0" borderId="11" xfId="2" applyNumberFormat="1" applyFont="1" applyBorder="1" applyAlignment="1">
      <alignment horizontal="right" vertical="center" wrapText="1"/>
    </xf>
    <xf numFmtId="0" fontId="11" fillId="7" borderId="11" xfId="2" applyFont="1" applyFill="1" applyBorder="1" applyAlignment="1">
      <alignment horizontal="left" vertical="center" wrapText="1"/>
    </xf>
    <xf numFmtId="0" fontId="8" fillId="7" borderId="0" xfId="2" applyFont="1" applyFill="1" applyBorder="1"/>
    <xf numFmtId="0" fontId="8" fillId="7" borderId="0" xfId="2" applyFont="1" applyFill="1" applyBorder="1" applyAlignment="1">
      <alignment wrapText="1"/>
    </xf>
    <xf numFmtId="164" fontId="8" fillId="7" borderId="0" xfId="2" applyNumberFormat="1" applyFont="1" applyFill="1" applyBorder="1"/>
    <xf numFmtId="164" fontId="13" fillId="0" borderId="0" xfId="2" applyNumberFormat="1" applyFont="1" applyAlignment="1">
      <alignment shrinkToFit="1"/>
    </xf>
    <xf numFmtId="165" fontId="8" fillId="7" borderId="0" xfId="2" applyNumberFormat="1" applyFont="1" applyFill="1" applyBorder="1"/>
    <xf numFmtId="165" fontId="10" fillId="0" borderId="0" xfId="2" applyNumberFormat="1" applyFont="1" applyAlignment="1">
      <alignment shrinkToFit="1"/>
    </xf>
    <xf numFmtId="3" fontId="11" fillId="7" borderId="11" xfId="2" applyNumberFormat="1" applyFont="1" applyFill="1" applyBorder="1" applyAlignment="1">
      <alignment vertical="center"/>
    </xf>
    <xf numFmtId="0" fontId="14" fillId="7" borderId="12" xfId="2" applyFont="1" applyFill="1" applyBorder="1" applyAlignment="1">
      <alignment horizontal="center" vertical="center"/>
    </xf>
    <xf numFmtId="0" fontId="14" fillId="7" borderId="12" xfId="2" applyFont="1" applyFill="1" applyBorder="1" applyAlignment="1">
      <alignment vertical="center" wrapText="1"/>
    </xf>
    <xf numFmtId="164" fontId="8" fillId="0" borderId="0" xfId="2" applyNumberFormat="1" applyFont="1"/>
    <xf numFmtId="164" fontId="10" fillId="0" borderId="0" xfId="2" applyNumberFormat="1" applyFont="1"/>
    <xf numFmtId="0" fontId="8" fillId="0" borderId="0" xfId="2" applyFont="1"/>
    <xf numFmtId="0" fontId="1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vertical="center" wrapText="1"/>
    </xf>
    <xf numFmtId="164" fontId="15" fillId="7" borderId="0" xfId="2" applyNumberFormat="1" applyFont="1" applyFill="1" applyBorder="1" applyAlignment="1">
      <alignment vertical="center" wrapText="1"/>
    </xf>
    <xf numFmtId="0" fontId="15" fillId="7" borderId="0" xfId="2" applyFont="1" applyFill="1" applyAlignment="1">
      <alignment horizontal="center" vertical="center"/>
    </xf>
    <xf numFmtId="0" fontId="15" fillId="7" borderId="0" xfId="2" applyFont="1" applyFill="1" applyAlignment="1">
      <alignment vertical="center" wrapText="1"/>
    </xf>
    <xf numFmtId="164" fontId="15" fillId="7" borderId="0" xfId="2" applyNumberFormat="1" applyFont="1" applyFill="1" applyAlignment="1">
      <alignment vertical="center" wrapText="1"/>
    </xf>
    <xf numFmtId="43" fontId="3" fillId="0" borderId="0" xfId="1" applyFont="1"/>
    <xf numFmtId="43" fontId="7" fillId="0" borderId="8" xfId="1" applyFont="1" applyBorder="1" applyAlignment="1">
      <alignment vertical="center" wrapText="1"/>
    </xf>
    <xf numFmtId="43" fontId="4" fillId="0" borderId="9" xfId="1" applyFont="1" applyBorder="1" applyAlignment="1">
      <alignment vertical="center" wrapText="1"/>
    </xf>
    <xf numFmtId="43" fontId="7" fillId="0" borderId="9" xfId="1" applyFont="1" applyBorder="1" applyAlignment="1">
      <alignment vertical="center" wrapText="1"/>
    </xf>
    <xf numFmtId="43" fontId="7" fillId="0" borderId="7" xfId="1" applyFont="1" applyBorder="1" applyAlignment="1">
      <alignment vertical="center" wrapText="1"/>
    </xf>
    <xf numFmtId="43" fontId="3" fillId="0" borderId="0" xfId="0" applyNumberFormat="1" applyFont="1"/>
    <xf numFmtId="43" fontId="7" fillId="0" borderId="6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/>
    <xf numFmtId="0" fontId="17" fillId="10" borderId="16" xfId="0" applyFont="1" applyFill="1" applyBorder="1" applyAlignment="1">
      <alignment vertical="top"/>
    </xf>
    <xf numFmtId="0" fontId="2" fillId="12" borderId="9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wrapText="1"/>
    </xf>
    <xf numFmtId="0" fontId="18" fillId="11" borderId="2" xfId="0" applyFont="1" applyFill="1" applyBorder="1" applyAlignment="1">
      <alignment horizontal="center" wrapText="1"/>
    </xf>
    <xf numFmtId="0" fontId="18" fillId="11" borderId="3" xfId="0" applyFont="1" applyFill="1" applyBorder="1" applyAlignment="1">
      <alignment horizontal="center" wrapText="1"/>
    </xf>
    <xf numFmtId="0" fontId="18" fillId="11" borderId="15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16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1">
    <dxf>
      <fill>
        <patternFill patternType="solid">
          <fgColor rgb="FFFABF8F"/>
          <bgColor rgb="FFFABF8F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DAB7E3"/>
      <color rgb="FFACAFEE"/>
      <color rgb="FFCAB5E5"/>
      <color rgb="FFC88AD2"/>
      <color rgb="FFDDB7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1028700</xdr:colOff>
      <xdr:row>1</xdr:row>
      <xdr:rowOff>447675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" y="0"/>
          <a:ext cx="27241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2" name="image00.png" descr="C:\Documents and Settings\mfv-dt\Configuración local\Archivos temporales de Internet\Content.IE5\G9YBWLQB\MC900434750[2].pn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3" name="image00.png" descr="C:\Documents and Settings\mfv-dt\Configuración local\Archivos temporales de Internet\Content.IE5\G9YBWLQB\MC900434750[2].png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3143250</xdr:colOff>
      <xdr:row>0</xdr:row>
      <xdr:rowOff>238125</xdr:rowOff>
    </xdr:from>
    <xdr:to>
      <xdr:col>1</xdr:col>
      <xdr:colOff>3143250</xdr:colOff>
      <xdr:row>1</xdr:row>
      <xdr:rowOff>57150</xdr:rowOff>
    </xdr:to>
    <xdr:pic>
      <xdr:nvPicPr>
        <xdr:cNvPr id="2" name="image03.png" descr="C:\Documents and Settings\mfv-dt\Configuración local\Archivos temporales de Internet\Content.IE5\G9YBWLQB\MC900434750[2].png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238125"/>
          <a:ext cx="0" cy="3714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0"/>
  <sheetViews>
    <sheetView tabSelected="1" workbookViewId="0">
      <pane xSplit="3" ySplit="6" topLeftCell="D53" activePane="bottomRight" state="frozen"/>
      <selection pane="topRight" activeCell="D1" sqref="D1"/>
      <selection pane="bottomLeft" activeCell="A6" sqref="A6"/>
      <selection pane="bottomRight" activeCell="B61" sqref="B61"/>
    </sheetView>
  </sheetViews>
  <sheetFormatPr baseColWidth="10" defaultColWidth="11.42578125" defaultRowHeight="12"/>
  <cols>
    <col min="1" max="1" width="0" style="1" hidden="1" customWidth="1"/>
    <col min="2" max="2" width="25.5703125" style="1" customWidth="1"/>
    <col min="3" max="3" width="15.5703125" style="1" bestFit="1" customWidth="1"/>
    <col min="4" max="4" width="16.7109375" style="1" bestFit="1" customWidth="1"/>
    <col min="5" max="5" width="14.140625" style="1" bestFit="1" customWidth="1"/>
    <col min="6" max="6" width="15.5703125" style="1" bestFit="1" customWidth="1"/>
    <col min="7" max="15" width="14.140625" style="1" bestFit="1" customWidth="1"/>
    <col min="16" max="16" width="14.140625" style="1" hidden="1" customWidth="1"/>
    <col min="17" max="17" width="0" style="1" hidden="1" customWidth="1"/>
    <col min="18" max="16384" width="11.42578125" style="1"/>
  </cols>
  <sheetData>
    <row r="1" spans="1:17" ht="36.6" customHeight="1">
      <c r="B1" s="104"/>
      <c r="C1" s="105"/>
      <c r="D1" s="94"/>
      <c r="E1" s="94"/>
      <c r="F1" s="98" t="s">
        <v>0</v>
      </c>
      <c r="G1" s="99"/>
      <c r="H1" s="99"/>
      <c r="I1" s="99"/>
      <c r="J1" s="99"/>
      <c r="K1" s="99"/>
      <c r="L1" s="99"/>
      <c r="M1" s="99"/>
      <c r="N1" s="99"/>
      <c r="O1" s="100"/>
    </row>
    <row r="2" spans="1:17" ht="36.75" customHeight="1" thickBot="1">
      <c r="B2" s="106"/>
      <c r="C2" s="107"/>
      <c r="D2" s="95"/>
      <c r="E2" s="95"/>
      <c r="F2" s="101" t="s">
        <v>432</v>
      </c>
      <c r="G2" s="102"/>
      <c r="H2" s="102"/>
      <c r="I2" s="102"/>
      <c r="J2" s="102"/>
      <c r="K2" s="102"/>
      <c r="L2" s="102"/>
      <c r="M2" s="102"/>
      <c r="N2" s="102"/>
      <c r="O2" s="103"/>
    </row>
    <row r="3" spans="1:17" ht="12.75" thickBot="1">
      <c r="B3" s="91"/>
      <c r="C3" s="92" t="s">
        <v>1</v>
      </c>
      <c r="D3" s="92" t="s">
        <v>2</v>
      </c>
      <c r="E3" s="92" t="s">
        <v>3</v>
      </c>
      <c r="F3" s="92" t="s">
        <v>4</v>
      </c>
      <c r="G3" s="92" t="s">
        <v>5</v>
      </c>
      <c r="H3" s="92" t="s">
        <v>6</v>
      </c>
      <c r="I3" s="92" t="s">
        <v>7</v>
      </c>
      <c r="J3" s="92" t="s">
        <v>8</v>
      </c>
      <c r="K3" s="92" t="s">
        <v>9</v>
      </c>
      <c r="L3" s="92" t="s">
        <v>10</v>
      </c>
      <c r="M3" s="92" t="s">
        <v>11</v>
      </c>
      <c r="N3" s="92" t="s">
        <v>12</v>
      </c>
      <c r="O3" s="93" t="s">
        <v>13</v>
      </c>
    </row>
    <row r="4" spans="1:17">
      <c r="B4" s="96"/>
      <c r="C4" s="86"/>
      <c r="D4" s="85"/>
      <c r="E4" s="85"/>
      <c r="F4" s="85"/>
      <c r="G4" s="85"/>
      <c r="H4" s="85"/>
      <c r="I4" s="85"/>
      <c r="J4" s="85"/>
      <c r="K4" s="85"/>
      <c r="L4" s="85"/>
      <c r="M4" s="85"/>
      <c r="N4" s="87"/>
      <c r="O4" s="88"/>
    </row>
    <row r="5" spans="1:17" ht="12.75" thickBot="1">
      <c r="B5" s="97" t="s">
        <v>14</v>
      </c>
      <c r="C5" s="84">
        <f>SUM(C7,C15,C25,C35,C45,C55,C59,C71,C78)</f>
        <v>7599049891.9799995</v>
      </c>
      <c r="D5" s="84">
        <f t="shared" ref="D5:O5" si="0">SUM(D7,D15,D25,D35,D45,D55,D59,D71,D78)</f>
        <v>4784912275.1200008</v>
      </c>
      <c r="E5" s="84">
        <f t="shared" si="0"/>
        <v>409802030</v>
      </c>
      <c r="F5" s="84">
        <f t="shared" si="0"/>
        <v>4214209274.6199999</v>
      </c>
      <c r="G5" s="84">
        <f t="shared" si="0"/>
        <v>457313369.71000004</v>
      </c>
      <c r="H5" s="84">
        <f t="shared" si="0"/>
        <v>257753241.88999999</v>
      </c>
      <c r="I5" s="84">
        <f t="shared" si="0"/>
        <v>255578354.96000004</v>
      </c>
      <c r="J5" s="84">
        <f t="shared" si="0"/>
        <v>171183717.41999999</v>
      </c>
      <c r="K5" s="84">
        <f t="shared" si="0"/>
        <v>154773805.22999999</v>
      </c>
      <c r="L5" s="84">
        <f t="shared" si="0"/>
        <v>152460296.08000001</v>
      </c>
      <c r="M5" s="84">
        <f t="shared" si="0"/>
        <v>141228497.39000002</v>
      </c>
      <c r="N5" s="84">
        <f t="shared" si="0"/>
        <v>137960233.33999997</v>
      </c>
      <c r="O5" s="84">
        <f t="shared" si="0"/>
        <v>114191149.02999999</v>
      </c>
      <c r="P5" s="83">
        <f>SUM(D5:O5)</f>
        <v>11251366244.789999</v>
      </c>
      <c r="Q5" s="83">
        <f>+P5-C5</f>
        <v>3652316352.8099995</v>
      </c>
    </row>
    <row r="6" spans="1:17" ht="3.75" customHeight="1" thickBot="1">
      <c r="B6" s="2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7">
      <c r="B7" s="4" t="s">
        <v>15</v>
      </c>
      <c r="C7" s="79">
        <f>SUM(C8:C14)</f>
        <v>3250162500.4099998</v>
      </c>
      <c r="D7" s="79">
        <f t="shared" ref="D7:O7" si="1">SUM(D8:D14)</f>
        <v>3065970376.4700003</v>
      </c>
      <c r="E7" s="79">
        <f t="shared" si="1"/>
        <v>2422103.64</v>
      </c>
      <c r="F7" s="79">
        <f t="shared" si="1"/>
        <v>3250162500.4099998</v>
      </c>
      <c r="G7" s="79">
        <f t="shared" si="1"/>
        <v>0</v>
      </c>
      <c r="H7" s="79">
        <f t="shared" si="1"/>
        <v>0</v>
      </c>
      <c r="I7" s="79">
        <f t="shared" si="1"/>
        <v>0</v>
      </c>
      <c r="J7" s="79">
        <f t="shared" si="1"/>
        <v>0</v>
      </c>
      <c r="K7" s="79">
        <f t="shared" si="1"/>
        <v>0</v>
      </c>
      <c r="L7" s="79">
        <f t="shared" si="1"/>
        <v>0</v>
      </c>
      <c r="M7" s="79">
        <f t="shared" si="1"/>
        <v>0</v>
      </c>
      <c r="N7" s="79">
        <f t="shared" si="1"/>
        <v>0</v>
      </c>
      <c r="O7" s="79">
        <f t="shared" si="1"/>
        <v>0</v>
      </c>
      <c r="P7" s="83">
        <f>SUM(D7:O7)</f>
        <v>6318554980.5200005</v>
      </c>
      <c r="Q7" s="83">
        <f>+P7-C7</f>
        <v>3068392480.1100006</v>
      </c>
    </row>
    <row r="8" spans="1:17" ht="36">
      <c r="A8" s="16">
        <v>1100</v>
      </c>
      <c r="B8" s="3" t="s">
        <v>16</v>
      </c>
      <c r="C8" s="80">
        <v>1630223921.1099999</v>
      </c>
      <c r="D8" s="80">
        <v>1456378936.9400001</v>
      </c>
      <c r="E8" s="80">
        <v>0</v>
      </c>
      <c r="F8" s="80">
        <v>1630223921.1099999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3">
        <f t="shared" ref="P8:P70" si="2">SUM(D8:O8)</f>
        <v>3086602858.0500002</v>
      </c>
      <c r="Q8" s="83">
        <f t="shared" ref="Q8:Q71" si="3">+P8-C8</f>
        <v>1456378936.9400003</v>
      </c>
    </row>
    <row r="9" spans="1:17" ht="36">
      <c r="A9" s="16">
        <v>1200</v>
      </c>
      <c r="B9" s="3" t="s">
        <v>17</v>
      </c>
      <c r="C9" s="80">
        <v>118497760</v>
      </c>
      <c r="D9" s="80">
        <v>226322946</v>
      </c>
      <c r="E9" s="80">
        <v>0</v>
      </c>
      <c r="F9" s="80">
        <v>118497760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3">
        <f t="shared" si="2"/>
        <v>344820706</v>
      </c>
      <c r="Q9" s="83">
        <f t="shared" si="3"/>
        <v>226322946</v>
      </c>
    </row>
    <row r="10" spans="1:17" ht="24">
      <c r="A10" s="16">
        <v>1300</v>
      </c>
      <c r="B10" s="3" t="s">
        <v>18</v>
      </c>
      <c r="C10" s="80">
        <v>341818148.23000002</v>
      </c>
      <c r="D10" s="80">
        <v>340517853.14999998</v>
      </c>
      <c r="E10" s="80">
        <v>0</v>
      </c>
      <c r="F10" s="80">
        <v>341818148.23000002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3">
        <f t="shared" si="2"/>
        <v>682336001.38</v>
      </c>
      <c r="Q10" s="83">
        <f t="shared" si="3"/>
        <v>340517853.14999998</v>
      </c>
    </row>
    <row r="11" spans="1:17" ht="12.75">
      <c r="A11" s="16">
        <v>1400</v>
      </c>
      <c r="B11" s="3" t="s">
        <v>19</v>
      </c>
      <c r="C11" s="80">
        <v>531908431.13999999</v>
      </c>
      <c r="D11" s="80">
        <v>487002395.88</v>
      </c>
      <c r="E11" s="80">
        <v>2422103.64</v>
      </c>
      <c r="F11" s="80">
        <v>531908431.13999999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3">
        <f t="shared" si="2"/>
        <v>1021332930.66</v>
      </c>
      <c r="Q11" s="83">
        <f t="shared" si="3"/>
        <v>489424499.51999998</v>
      </c>
    </row>
    <row r="12" spans="1:17" ht="24">
      <c r="A12" s="16">
        <v>1500</v>
      </c>
      <c r="B12" s="3" t="s">
        <v>20</v>
      </c>
      <c r="C12" s="80">
        <v>510508039.93000001</v>
      </c>
      <c r="D12" s="80">
        <v>508068245.5</v>
      </c>
      <c r="E12" s="80">
        <v>0</v>
      </c>
      <c r="F12" s="80">
        <v>510508039.93000001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3">
        <f t="shared" si="2"/>
        <v>1018576285.4300001</v>
      </c>
      <c r="Q12" s="83">
        <f t="shared" si="3"/>
        <v>508068245.50000006</v>
      </c>
    </row>
    <row r="13" spans="1:17" ht="12.75">
      <c r="A13" s="16">
        <v>1600</v>
      </c>
      <c r="B13" s="3" t="s">
        <v>21</v>
      </c>
      <c r="C13" s="80">
        <v>72706200</v>
      </c>
      <c r="D13" s="80"/>
      <c r="E13" s="80"/>
      <c r="F13" s="80">
        <v>72706200</v>
      </c>
      <c r="G13" s="80"/>
      <c r="H13" s="80"/>
      <c r="I13" s="80"/>
      <c r="J13" s="80"/>
      <c r="K13" s="80"/>
      <c r="L13" s="80"/>
      <c r="M13" s="80"/>
      <c r="N13" s="80"/>
      <c r="O13" s="80"/>
      <c r="P13" s="83">
        <f t="shared" si="2"/>
        <v>72706200</v>
      </c>
      <c r="Q13" s="83">
        <f t="shared" si="3"/>
        <v>0</v>
      </c>
    </row>
    <row r="14" spans="1:17" ht="24">
      <c r="A14" s="16">
        <v>1700</v>
      </c>
      <c r="B14" s="3" t="s">
        <v>22</v>
      </c>
      <c r="C14" s="80">
        <v>44500000</v>
      </c>
      <c r="D14" s="80">
        <v>47679999</v>
      </c>
      <c r="E14" s="80">
        <v>0</v>
      </c>
      <c r="F14" s="80">
        <v>44500000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3">
        <f t="shared" si="2"/>
        <v>92179999</v>
      </c>
      <c r="Q14" s="83">
        <f t="shared" si="3"/>
        <v>47679999</v>
      </c>
    </row>
    <row r="15" spans="1:17">
      <c r="B15" s="5" t="s">
        <v>23</v>
      </c>
      <c r="C15" s="81">
        <f>SUM(C16:C24)</f>
        <v>383216439.95999998</v>
      </c>
      <c r="D15" s="81">
        <f t="shared" ref="D15:O15" si="4">SUM(D16:D24)</f>
        <v>114392534.67999999</v>
      </c>
      <c r="E15" s="81">
        <f t="shared" si="4"/>
        <v>46942335.689999998</v>
      </c>
      <c r="F15" s="81">
        <f t="shared" si="4"/>
        <v>34479201.670000002</v>
      </c>
      <c r="G15" s="81">
        <f t="shared" si="4"/>
        <v>52491976.700000003</v>
      </c>
      <c r="H15" s="81">
        <f t="shared" si="4"/>
        <v>30308608.200000003</v>
      </c>
      <c r="I15" s="81">
        <f t="shared" si="4"/>
        <v>20468551.700000003</v>
      </c>
      <c r="J15" s="81">
        <f t="shared" si="4"/>
        <v>19686063.689999998</v>
      </c>
      <c r="K15" s="81">
        <f t="shared" si="4"/>
        <v>19083304.189999998</v>
      </c>
      <c r="L15" s="81">
        <f t="shared" si="4"/>
        <v>12614836.689999999</v>
      </c>
      <c r="M15" s="81">
        <f t="shared" si="4"/>
        <v>11459166.689999999</v>
      </c>
      <c r="N15" s="81">
        <f t="shared" si="4"/>
        <v>10995931.689999999</v>
      </c>
      <c r="O15" s="81">
        <f t="shared" si="4"/>
        <v>10293928.369999999</v>
      </c>
      <c r="P15" s="83">
        <f t="shared" si="2"/>
        <v>383216439.95999998</v>
      </c>
      <c r="Q15" s="83">
        <f t="shared" si="3"/>
        <v>0</v>
      </c>
    </row>
    <row r="16" spans="1:17" ht="48">
      <c r="A16" s="16">
        <v>2100</v>
      </c>
      <c r="B16" s="3" t="s">
        <v>24</v>
      </c>
      <c r="C16" s="80">
        <v>21065864.300000001</v>
      </c>
      <c r="D16" s="80">
        <v>6837530.8499999996</v>
      </c>
      <c r="E16" s="80">
        <v>2873706.54</v>
      </c>
      <c r="F16" s="80">
        <v>5857381.5</v>
      </c>
      <c r="G16" s="80">
        <v>1242970.53</v>
      </c>
      <c r="H16" s="80">
        <v>741605.53</v>
      </c>
      <c r="I16" s="80">
        <v>746601.53</v>
      </c>
      <c r="J16" s="80">
        <v>1013593.53</v>
      </c>
      <c r="K16" s="80">
        <v>369801.53</v>
      </c>
      <c r="L16" s="80">
        <v>468601.53</v>
      </c>
      <c r="M16" s="80">
        <v>380651.53</v>
      </c>
      <c r="N16" s="80">
        <v>236736.53</v>
      </c>
      <c r="O16" s="80">
        <v>296683.17</v>
      </c>
      <c r="P16" s="83">
        <f t="shared" si="2"/>
        <v>21065864.300000012</v>
      </c>
      <c r="Q16" s="83">
        <f t="shared" si="3"/>
        <v>0</v>
      </c>
    </row>
    <row r="17" spans="1:17" ht="12.75">
      <c r="A17" s="16">
        <v>2200</v>
      </c>
      <c r="B17" s="3" t="s">
        <v>25</v>
      </c>
      <c r="C17" s="80">
        <v>12102983.9</v>
      </c>
      <c r="D17" s="80">
        <v>3487842.33</v>
      </c>
      <c r="E17" s="80">
        <v>1173208.23</v>
      </c>
      <c r="F17" s="80">
        <v>418293.34</v>
      </c>
      <c r="G17" s="80">
        <v>2838293.34</v>
      </c>
      <c r="H17" s="80">
        <v>418293.34</v>
      </c>
      <c r="I17" s="80">
        <v>1148293.3400000001</v>
      </c>
      <c r="J17" s="80">
        <v>428293.33</v>
      </c>
      <c r="K17" s="80">
        <v>418293.33</v>
      </c>
      <c r="L17" s="80">
        <v>422293.33</v>
      </c>
      <c r="M17" s="80">
        <v>517293.33</v>
      </c>
      <c r="N17" s="80">
        <v>416293.33</v>
      </c>
      <c r="O17" s="80">
        <v>416293.33</v>
      </c>
      <c r="P17" s="83">
        <f t="shared" si="2"/>
        <v>12102983.9</v>
      </c>
      <c r="Q17" s="83">
        <f t="shared" si="3"/>
        <v>0</v>
      </c>
    </row>
    <row r="18" spans="1:17" ht="36">
      <c r="A18" s="16">
        <v>2300</v>
      </c>
      <c r="B18" s="3" t="s">
        <v>26</v>
      </c>
      <c r="C18" s="80">
        <v>213500</v>
      </c>
      <c r="D18" s="80">
        <v>100000</v>
      </c>
      <c r="E18" s="80">
        <v>100000</v>
      </c>
      <c r="F18" s="80">
        <v>13500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3">
        <f t="shared" si="2"/>
        <v>213500</v>
      </c>
      <c r="Q18" s="83">
        <f t="shared" si="3"/>
        <v>0</v>
      </c>
    </row>
    <row r="19" spans="1:17" ht="36">
      <c r="A19" s="16">
        <v>2400</v>
      </c>
      <c r="B19" s="3" t="s">
        <v>27</v>
      </c>
      <c r="C19" s="80">
        <v>55637381.520000003</v>
      </c>
      <c r="D19" s="80">
        <v>42593199.890000001</v>
      </c>
      <c r="E19" s="80">
        <v>5151369.97</v>
      </c>
      <c r="F19" s="80">
        <v>1891965.17</v>
      </c>
      <c r="G19" s="80">
        <v>1296455.17</v>
      </c>
      <c r="H19" s="80">
        <v>3895645.17</v>
      </c>
      <c r="I19" s="80">
        <v>368555.17</v>
      </c>
      <c r="J19" s="80">
        <v>111675.17</v>
      </c>
      <c r="K19" s="80">
        <v>108045.17</v>
      </c>
      <c r="L19" s="80">
        <v>63440.17</v>
      </c>
      <c r="M19" s="80">
        <v>65720.17</v>
      </c>
      <c r="N19" s="80">
        <v>60320.17</v>
      </c>
      <c r="O19" s="80">
        <v>30990.13</v>
      </c>
      <c r="P19" s="83">
        <f t="shared" si="2"/>
        <v>55637381.520000018</v>
      </c>
      <c r="Q19" s="83">
        <f t="shared" si="3"/>
        <v>0</v>
      </c>
    </row>
    <row r="20" spans="1:17" ht="36">
      <c r="A20" s="16">
        <v>2500</v>
      </c>
      <c r="B20" s="3" t="s">
        <v>28</v>
      </c>
      <c r="C20" s="80">
        <v>26138690.949999999</v>
      </c>
      <c r="D20" s="80">
        <v>21797630.620000001</v>
      </c>
      <c r="E20" s="80">
        <v>321493.67</v>
      </c>
      <c r="F20" s="80">
        <v>3210816.67</v>
      </c>
      <c r="G20" s="80">
        <v>114256.67</v>
      </c>
      <c r="H20" s="80">
        <v>86256.67</v>
      </c>
      <c r="I20" s="80">
        <v>90756.67</v>
      </c>
      <c r="J20" s="80">
        <v>86256.67</v>
      </c>
      <c r="K20" s="80">
        <v>86256.67</v>
      </c>
      <c r="L20" s="80">
        <v>86256.67</v>
      </c>
      <c r="M20" s="80">
        <v>86256.67</v>
      </c>
      <c r="N20" s="80">
        <v>86236.67</v>
      </c>
      <c r="O20" s="80">
        <v>86216.63</v>
      </c>
      <c r="P20" s="83">
        <f t="shared" si="2"/>
        <v>26138690.950000014</v>
      </c>
      <c r="Q20" s="83">
        <f t="shared" si="3"/>
        <v>0</v>
      </c>
    </row>
    <row r="21" spans="1:17" ht="24">
      <c r="A21" s="16">
        <v>2600</v>
      </c>
      <c r="B21" s="3" t="s">
        <v>29</v>
      </c>
      <c r="C21" s="80">
        <v>150915589.97999999</v>
      </c>
      <c r="D21" s="80">
        <v>3830489.98</v>
      </c>
      <c r="E21" s="80">
        <v>15910100</v>
      </c>
      <c r="F21" s="80">
        <v>15925000</v>
      </c>
      <c r="G21" s="80">
        <v>15875000</v>
      </c>
      <c r="H21" s="80">
        <v>14875000</v>
      </c>
      <c r="I21" s="80">
        <v>14875000</v>
      </c>
      <c r="J21" s="80">
        <v>14875000</v>
      </c>
      <c r="K21" s="80">
        <v>14875000</v>
      </c>
      <c r="L21" s="80">
        <v>10875000</v>
      </c>
      <c r="M21" s="80">
        <v>9875000</v>
      </c>
      <c r="N21" s="80">
        <v>9875000</v>
      </c>
      <c r="O21" s="80">
        <v>9250000</v>
      </c>
      <c r="P21" s="83">
        <f t="shared" si="2"/>
        <v>150915589.98000002</v>
      </c>
      <c r="Q21" s="83">
        <f t="shared" si="3"/>
        <v>0</v>
      </c>
    </row>
    <row r="22" spans="1:17" ht="36">
      <c r="A22" s="16">
        <v>2700</v>
      </c>
      <c r="B22" s="3" t="s">
        <v>30</v>
      </c>
      <c r="C22" s="80">
        <v>21406804.52</v>
      </c>
      <c r="D22" s="80">
        <v>11650202.68</v>
      </c>
      <c r="E22" s="80">
        <v>9018779.1600000001</v>
      </c>
      <c r="F22" s="80">
        <v>124666.66</v>
      </c>
      <c r="G22" s="80">
        <v>300822.65999999997</v>
      </c>
      <c r="H22" s="80">
        <v>99666.66</v>
      </c>
      <c r="I22" s="80">
        <v>74666.66</v>
      </c>
      <c r="J22" s="80">
        <v>9666.66</v>
      </c>
      <c r="K22" s="80">
        <v>59666.66</v>
      </c>
      <c r="L22" s="80">
        <v>39666.660000000003</v>
      </c>
      <c r="M22" s="80">
        <v>9666.66</v>
      </c>
      <c r="N22" s="80">
        <v>9666.66</v>
      </c>
      <c r="O22" s="80">
        <v>9666.74</v>
      </c>
      <c r="P22" s="83">
        <f t="shared" si="2"/>
        <v>21406804.52</v>
      </c>
      <c r="Q22" s="83">
        <f t="shared" si="3"/>
        <v>0</v>
      </c>
    </row>
    <row r="23" spans="1:17" ht="24">
      <c r="A23" s="16">
        <v>2800</v>
      </c>
      <c r="B23" s="3" t="s">
        <v>31</v>
      </c>
      <c r="C23" s="80">
        <v>25510000</v>
      </c>
      <c r="D23" s="80">
        <v>110000</v>
      </c>
      <c r="E23" s="80">
        <v>0</v>
      </c>
      <c r="F23" s="80">
        <v>0</v>
      </c>
      <c r="G23" s="80">
        <v>25400000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3">
        <f t="shared" si="2"/>
        <v>25510000</v>
      </c>
      <c r="Q23" s="83">
        <f t="shared" si="3"/>
        <v>0</v>
      </c>
    </row>
    <row r="24" spans="1:17" ht="24">
      <c r="A24" s="16">
        <v>2900</v>
      </c>
      <c r="B24" s="3" t="s">
        <v>32</v>
      </c>
      <c r="C24" s="80">
        <v>70225624.790000007</v>
      </c>
      <c r="D24" s="80">
        <v>23985638.329999998</v>
      </c>
      <c r="E24" s="80">
        <v>12393678.119999999</v>
      </c>
      <c r="F24" s="80">
        <v>7037578.3300000001</v>
      </c>
      <c r="G24" s="80">
        <v>5424178.3300000001</v>
      </c>
      <c r="H24" s="80">
        <v>10192140.83</v>
      </c>
      <c r="I24" s="80">
        <v>3164678.33</v>
      </c>
      <c r="J24" s="80">
        <v>3161578.33</v>
      </c>
      <c r="K24" s="80">
        <v>3166240.83</v>
      </c>
      <c r="L24" s="80">
        <v>659578.32999999996</v>
      </c>
      <c r="M24" s="80">
        <v>524578.32999999996</v>
      </c>
      <c r="N24" s="80">
        <v>311678.33</v>
      </c>
      <c r="O24" s="80">
        <v>204078.37</v>
      </c>
      <c r="P24" s="83">
        <f t="shared" si="2"/>
        <v>70225624.789999992</v>
      </c>
      <c r="Q24" s="83">
        <f t="shared" si="3"/>
        <v>0</v>
      </c>
    </row>
    <row r="25" spans="1:17">
      <c r="B25" s="5" t="s">
        <v>33</v>
      </c>
      <c r="C25" s="81">
        <f>SUM(C26:C34)</f>
        <v>1303493291.2</v>
      </c>
      <c r="D25" s="81">
        <f>SUM(D26:D34)</f>
        <v>271299639.75</v>
      </c>
      <c r="E25" s="81">
        <f t="shared" ref="E25:O25" si="5">SUM(E26:E34)</f>
        <v>212872361.48999998</v>
      </c>
      <c r="F25" s="81">
        <f t="shared" si="5"/>
        <v>687031246.50999987</v>
      </c>
      <c r="G25" s="81">
        <f t="shared" si="5"/>
        <v>136869334.92999998</v>
      </c>
      <c r="H25" s="81">
        <f t="shared" si="5"/>
        <v>67204174.25999999</v>
      </c>
      <c r="I25" s="81">
        <f t="shared" si="5"/>
        <v>58894454.280000009</v>
      </c>
      <c r="J25" s="81">
        <f t="shared" si="5"/>
        <v>72961615.290000007</v>
      </c>
      <c r="K25" s="81">
        <f t="shared" si="5"/>
        <v>56977462.600000001</v>
      </c>
      <c r="L25" s="81">
        <f t="shared" si="5"/>
        <v>54789959.950000003</v>
      </c>
      <c r="M25" s="81">
        <f t="shared" si="5"/>
        <v>55699288.260000005</v>
      </c>
      <c r="N25" s="81">
        <f t="shared" si="5"/>
        <v>51013802.219999991</v>
      </c>
      <c r="O25" s="81">
        <f t="shared" si="5"/>
        <v>23061950.189999998</v>
      </c>
      <c r="P25" s="83">
        <f t="shared" si="2"/>
        <v>1748675289.73</v>
      </c>
      <c r="Q25" s="83">
        <f t="shared" si="3"/>
        <v>445181998.52999997</v>
      </c>
    </row>
    <row r="26" spans="1:17" ht="12.75">
      <c r="A26" s="16">
        <v>3100</v>
      </c>
      <c r="B26" s="3" t="s">
        <v>34</v>
      </c>
      <c r="C26" s="80">
        <v>309022974.81999999</v>
      </c>
      <c r="D26" s="80">
        <v>202127503.53</v>
      </c>
      <c r="E26" s="80">
        <v>18578642.48</v>
      </c>
      <c r="F26" s="80">
        <v>262393823.22</v>
      </c>
      <c r="G26" s="80">
        <v>29622986.440000001</v>
      </c>
      <c r="H26" s="80">
        <v>2845717.32</v>
      </c>
      <c r="I26" s="80">
        <v>2550217.3199999998</v>
      </c>
      <c r="J26" s="80">
        <v>2094717.32</v>
      </c>
      <c r="K26" s="80">
        <v>2249217.3199999998</v>
      </c>
      <c r="L26" s="80">
        <v>2051717.32</v>
      </c>
      <c r="M26" s="80">
        <v>2544215.3199999998</v>
      </c>
      <c r="N26" s="80">
        <v>2044713.32</v>
      </c>
      <c r="O26" s="80">
        <v>542883.31999999995</v>
      </c>
      <c r="P26" s="83">
        <v>41883.32</v>
      </c>
      <c r="Q26" s="83">
        <v>40883.279999999999</v>
      </c>
    </row>
    <row r="27" spans="1:17" ht="12.75">
      <c r="A27" s="16">
        <v>3200</v>
      </c>
      <c r="B27" s="3" t="s">
        <v>35</v>
      </c>
      <c r="C27" s="80">
        <v>448020378.99000001</v>
      </c>
      <c r="D27" s="80">
        <v>14224575.93</v>
      </c>
      <c r="E27" s="80">
        <v>135020532.81999999</v>
      </c>
      <c r="F27" s="80">
        <v>221614749.80000001</v>
      </c>
      <c r="G27" s="80">
        <v>34386260.950000003</v>
      </c>
      <c r="H27" s="80">
        <v>25751860.949999999</v>
      </c>
      <c r="I27" s="80">
        <v>24701860.949999999</v>
      </c>
      <c r="J27" s="80">
        <v>24723860.960000001</v>
      </c>
      <c r="K27" s="80">
        <v>26572360.960000001</v>
      </c>
      <c r="L27" s="80">
        <v>24756860.960000001</v>
      </c>
      <c r="M27" s="80">
        <v>24681860.960000001</v>
      </c>
      <c r="N27" s="80">
        <v>24681859.75</v>
      </c>
      <c r="O27" s="80">
        <v>5449614.2400000002</v>
      </c>
      <c r="P27" s="83">
        <v>5349614.24</v>
      </c>
      <c r="Q27" s="83">
        <v>5349614.2699999996</v>
      </c>
    </row>
    <row r="28" spans="1:17" ht="36">
      <c r="A28" s="16">
        <v>3300</v>
      </c>
      <c r="B28" s="3" t="s">
        <v>36</v>
      </c>
      <c r="C28" s="80">
        <v>134435506</v>
      </c>
      <c r="D28" s="80">
        <v>10494963.300000001</v>
      </c>
      <c r="E28" s="80">
        <v>11964814.74</v>
      </c>
      <c r="F28" s="80">
        <v>22077975.440000001</v>
      </c>
      <c r="G28" s="80">
        <v>14950806.439999999</v>
      </c>
      <c r="H28" s="80">
        <v>13116328.1</v>
      </c>
      <c r="I28" s="80">
        <v>13363241.460000001</v>
      </c>
      <c r="J28" s="80">
        <v>9719894.4399999995</v>
      </c>
      <c r="K28" s="80">
        <v>11109059.439999999</v>
      </c>
      <c r="L28" s="80">
        <v>13122326.1</v>
      </c>
      <c r="M28" s="80">
        <v>16143563.439999999</v>
      </c>
      <c r="N28" s="80">
        <v>9255894.4800000004</v>
      </c>
      <c r="O28" s="80">
        <v>3331450</v>
      </c>
      <c r="P28" s="83">
        <v>4963616.66</v>
      </c>
      <c r="Q28" s="83">
        <v>3281350</v>
      </c>
    </row>
    <row r="29" spans="1:17" ht="24">
      <c r="A29" s="16">
        <v>3400</v>
      </c>
      <c r="B29" s="3" t="s">
        <v>37</v>
      </c>
      <c r="C29" s="80">
        <v>87161250</v>
      </c>
      <c r="D29" s="80">
        <v>1884566.66</v>
      </c>
      <c r="E29" s="80">
        <v>21992416.66</v>
      </c>
      <c r="F29" s="80">
        <v>53550392.990000002</v>
      </c>
      <c r="G29" s="80">
        <v>17698543.989999998</v>
      </c>
      <c r="H29" s="80">
        <v>1604093.99</v>
      </c>
      <c r="I29" s="80">
        <v>1644593.99</v>
      </c>
      <c r="J29" s="80">
        <v>1579094</v>
      </c>
      <c r="K29" s="80">
        <v>1579093</v>
      </c>
      <c r="L29" s="80">
        <v>1609093</v>
      </c>
      <c r="M29" s="80">
        <v>1579093</v>
      </c>
      <c r="N29" s="80">
        <v>1579093.01</v>
      </c>
      <c r="O29" s="80">
        <v>1579093.01</v>
      </c>
      <c r="P29" s="83">
        <v>1579093.01</v>
      </c>
      <c r="Q29" s="83">
        <v>1579973.01</v>
      </c>
    </row>
    <row r="30" spans="1:17" ht="36">
      <c r="A30" s="16">
        <v>3500</v>
      </c>
      <c r="B30" s="3" t="s">
        <v>38</v>
      </c>
      <c r="C30" s="80">
        <v>159493639.94</v>
      </c>
      <c r="D30" s="80">
        <v>19186106.48</v>
      </c>
      <c r="E30" s="80">
        <v>18318585.32</v>
      </c>
      <c r="F30" s="80">
        <v>72976271.239999995</v>
      </c>
      <c r="G30" s="80">
        <v>9295244.7899999991</v>
      </c>
      <c r="H30" s="80">
        <v>16593927.220000001</v>
      </c>
      <c r="I30" s="80">
        <v>8199223.2300000004</v>
      </c>
      <c r="J30" s="80">
        <v>8542927.2300000004</v>
      </c>
      <c r="K30" s="80">
        <v>8093227.2000000002</v>
      </c>
      <c r="L30" s="80">
        <v>6852427.2300000004</v>
      </c>
      <c r="M30" s="80">
        <v>6268927.2000000002</v>
      </c>
      <c r="N30" s="80">
        <v>6100427.2300000004</v>
      </c>
      <c r="O30" s="80">
        <v>6832627.2699999996</v>
      </c>
      <c r="P30" s="83">
        <v>5092427.2300000004</v>
      </c>
      <c r="Q30" s="83">
        <v>4645982.87</v>
      </c>
    </row>
    <row r="31" spans="1:17" ht="24">
      <c r="A31" s="16">
        <v>3600</v>
      </c>
      <c r="B31" s="3" t="s">
        <v>39</v>
      </c>
      <c r="C31" s="80">
        <v>59366400</v>
      </c>
      <c r="D31" s="80">
        <v>11112712</v>
      </c>
      <c r="E31" s="80">
        <v>1258600</v>
      </c>
      <c r="F31" s="80">
        <v>19298400</v>
      </c>
      <c r="G31" s="80">
        <v>20318000</v>
      </c>
      <c r="H31" s="80">
        <v>0</v>
      </c>
      <c r="I31" s="80">
        <v>0</v>
      </c>
      <c r="J31" s="80">
        <v>19750000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3">
        <v>0</v>
      </c>
      <c r="Q31" s="83">
        <v>0</v>
      </c>
    </row>
    <row r="32" spans="1:17" ht="24">
      <c r="A32" s="16">
        <v>3700</v>
      </c>
      <c r="B32" s="3" t="s">
        <v>40</v>
      </c>
      <c r="C32" s="80">
        <v>3393109.8</v>
      </c>
      <c r="D32" s="80">
        <v>270245.09000000003</v>
      </c>
      <c r="E32" s="80">
        <v>347561.31</v>
      </c>
      <c r="F32" s="80">
        <v>359201.3</v>
      </c>
      <c r="G32" s="80">
        <v>475500.3</v>
      </c>
      <c r="H32" s="80">
        <v>613233.66</v>
      </c>
      <c r="I32" s="80">
        <v>270700.31</v>
      </c>
      <c r="J32" s="80">
        <v>205700.31</v>
      </c>
      <c r="K32" s="80">
        <v>457331.65</v>
      </c>
      <c r="L32" s="80">
        <v>195348.31</v>
      </c>
      <c r="M32" s="80">
        <v>237959.31</v>
      </c>
      <c r="N32" s="80">
        <v>376534.64</v>
      </c>
      <c r="O32" s="80">
        <v>83533.31</v>
      </c>
      <c r="P32" s="83">
        <v>56533.31</v>
      </c>
      <c r="Q32" s="83">
        <v>61533.39</v>
      </c>
    </row>
    <row r="33" spans="1:17" ht="12.75">
      <c r="A33" s="16">
        <v>3800</v>
      </c>
      <c r="B33" s="3" t="s">
        <v>41</v>
      </c>
      <c r="C33" s="80">
        <v>57609111.649999999</v>
      </c>
      <c r="D33" s="80">
        <v>9734120.7599999998</v>
      </c>
      <c r="E33" s="80">
        <v>3058928.16</v>
      </c>
      <c r="F33" s="80">
        <v>22413682.530000001</v>
      </c>
      <c r="G33" s="80">
        <v>5875242.0300000003</v>
      </c>
      <c r="H33" s="80">
        <v>3750263.03</v>
      </c>
      <c r="I33" s="80">
        <v>5267867.03</v>
      </c>
      <c r="J33" s="80">
        <v>3447171.03</v>
      </c>
      <c r="K33" s="80">
        <v>3920423.03</v>
      </c>
      <c r="L33" s="80">
        <v>3305437.03</v>
      </c>
      <c r="M33" s="80">
        <v>1344499.03</v>
      </c>
      <c r="N33" s="80">
        <v>4078529.78</v>
      </c>
      <c r="O33" s="80">
        <v>2145999.0299999998</v>
      </c>
      <c r="P33" s="83">
        <v>1146999.03</v>
      </c>
      <c r="Q33" s="83">
        <v>912999.07</v>
      </c>
    </row>
    <row r="34" spans="1:17" ht="12.75">
      <c r="A34" s="16">
        <v>3900</v>
      </c>
      <c r="B34" s="3" t="s">
        <v>42</v>
      </c>
      <c r="C34" s="80">
        <v>44990920</v>
      </c>
      <c r="D34" s="80">
        <v>2264846</v>
      </c>
      <c r="E34" s="80">
        <v>2332280</v>
      </c>
      <c r="F34" s="80">
        <v>12346749.99</v>
      </c>
      <c r="G34" s="80">
        <v>4246749.99</v>
      </c>
      <c r="H34" s="80">
        <v>2928749.99</v>
      </c>
      <c r="I34" s="80">
        <v>2896749.99</v>
      </c>
      <c r="J34" s="80">
        <v>2898250</v>
      </c>
      <c r="K34" s="80">
        <v>2996750</v>
      </c>
      <c r="L34" s="80">
        <v>2896750</v>
      </c>
      <c r="M34" s="80">
        <v>2899170</v>
      </c>
      <c r="N34" s="80">
        <v>2896750.01</v>
      </c>
      <c r="O34" s="80">
        <v>3096750.01</v>
      </c>
      <c r="P34" s="83">
        <v>2843750.01</v>
      </c>
      <c r="Q34" s="83">
        <v>2043750.01</v>
      </c>
    </row>
    <row r="35" spans="1:17" ht="36">
      <c r="B35" s="5" t="s">
        <v>43</v>
      </c>
      <c r="C35" s="81">
        <f>SUM(C36:C44)</f>
        <v>1175918762.1999998</v>
      </c>
      <c r="D35" s="81">
        <f>SUM(D36:D44)</f>
        <v>73901395.049999997</v>
      </c>
      <c r="E35" s="81">
        <f t="shared" ref="E35:O35" si="6">SUM(E36:E44)</f>
        <v>82220390.049999997</v>
      </c>
      <c r="F35" s="81">
        <f t="shared" si="6"/>
        <v>150839898.98000002</v>
      </c>
      <c r="G35" s="81">
        <f t="shared" si="6"/>
        <v>209556680.33000001</v>
      </c>
      <c r="H35" s="81">
        <f t="shared" si="6"/>
        <v>106830680.33</v>
      </c>
      <c r="I35" s="81">
        <f t="shared" si="6"/>
        <v>162220992.88000003</v>
      </c>
      <c r="J35" s="81">
        <f t="shared" si="6"/>
        <v>68130682.340000004</v>
      </c>
      <c r="K35" s="81">
        <f t="shared" si="6"/>
        <v>69011682.340000004</v>
      </c>
      <c r="L35" s="81">
        <f t="shared" si="6"/>
        <v>75525143.340000004</v>
      </c>
      <c r="M35" s="81">
        <f t="shared" si="6"/>
        <v>64564686.340000004</v>
      </c>
      <c r="N35" s="81">
        <f t="shared" si="6"/>
        <v>66435143.329999998</v>
      </c>
      <c r="O35" s="81">
        <f t="shared" si="6"/>
        <v>71239014.329999998</v>
      </c>
      <c r="P35" s="83">
        <f t="shared" si="2"/>
        <v>1200476389.6400001</v>
      </c>
      <c r="Q35" s="83">
        <f t="shared" si="3"/>
        <v>24557627.440000296</v>
      </c>
    </row>
    <row r="36" spans="1:17" ht="36">
      <c r="A36" s="16">
        <v>4100</v>
      </c>
      <c r="B36" s="3" t="s">
        <v>44</v>
      </c>
      <c r="C36" s="80">
        <v>31800218.649999999</v>
      </c>
      <c r="D36" s="80">
        <v>4443015.37</v>
      </c>
      <c r="E36" s="80">
        <v>3045590.37</v>
      </c>
      <c r="F36" s="80">
        <v>23800218.649999999</v>
      </c>
      <c r="G36" s="80">
        <v>0</v>
      </c>
      <c r="H36" s="80">
        <v>5000000</v>
      </c>
      <c r="I36" s="80">
        <v>0</v>
      </c>
      <c r="J36" s="80">
        <v>1000000</v>
      </c>
      <c r="K36" s="80">
        <v>0</v>
      </c>
      <c r="L36" s="80">
        <v>2000000</v>
      </c>
      <c r="M36" s="80">
        <v>0</v>
      </c>
      <c r="N36" s="80">
        <v>0</v>
      </c>
      <c r="O36" s="80">
        <v>0</v>
      </c>
      <c r="P36" s="83">
        <v>0</v>
      </c>
      <c r="Q36" s="83">
        <v>0</v>
      </c>
    </row>
    <row r="37" spans="1:17" ht="24">
      <c r="A37" s="16">
        <v>4200</v>
      </c>
      <c r="B37" s="3" t="s">
        <v>45</v>
      </c>
      <c r="C37" s="80">
        <v>726250000</v>
      </c>
      <c r="D37" s="80">
        <v>58250000</v>
      </c>
      <c r="E37" s="80">
        <v>57250000</v>
      </c>
      <c r="F37" s="80">
        <v>60500000</v>
      </c>
      <c r="G37" s="80">
        <v>60750000</v>
      </c>
      <c r="H37" s="80">
        <v>60500000</v>
      </c>
      <c r="I37" s="80">
        <v>60500000</v>
      </c>
      <c r="J37" s="80">
        <v>60500000</v>
      </c>
      <c r="K37" s="80">
        <v>60500000</v>
      </c>
      <c r="L37" s="80">
        <v>60500000</v>
      </c>
      <c r="M37" s="80">
        <v>60500000</v>
      </c>
      <c r="N37" s="80">
        <v>60500000</v>
      </c>
      <c r="O37" s="80">
        <v>60500000</v>
      </c>
      <c r="P37" s="83">
        <v>60500000</v>
      </c>
      <c r="Q37" s="83">
        <v>60500000</v>
      </c>
    </row>
    <row r="38" spans="1:17" ht="12.75">
      <c r="A38" s="16">
        <v>4300</v>
      </c>
      <c r="B38" s="3" t="s">
        <v>46</v>
      </c>
      <c r="C38" s="80">
        <v>26323433.550000001</v>
      </c>
      <c r="D38" s="80">
        <v>150000</v>
      </c>
      <c r="E38" s="80">
        <v>0</v>
      </c>
      <c r="F38" s="80">
        <v>14000000</v>
      </c>
      <c r="G38" s="80">
        <v>0</v>
      </c>
      <c r="H38" s="80">
        <v>0</v>
      </c>
      <c r="I38" s="80">
        <v>12323433.550000001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3">
        <v>0</v>
      </c>
      <c r="Q38" s="83">
        <v>0</v>
      </c>
    </row>
    <row r="39" spans="1:17" ht="12.75">
      <c r="A39" s="16">
        <v>4400</v>
      </c>
      <c r="B39" s="3" t="s">
        <v>47</v>
      </c>
      <c r="C39" s="80">
        <v>265408874</v>
      </c>
      <c r="D39" s="80">
        <v>7212638.3300000001</v>
      </c>
      <c r="E39" s="80">
        <v>11721058.33</v>
      </c>
      <c r="F39" s="80">
        <v>27194994</v>
      </c>
      <c r="G39" s="80">
        <v>139986994</v>
      </c>
      <c r="H39" s="80">
        <v>2610994</v>
      </c>
      <c r="I39" s="80">
        <v>80777873</v>
      </c>
      <c r="J39" s="80">
        <v>2720996</v>
      </c>
      <c r="K39" s="80">
        <v>2706996</v>
      </c>
      <c r="L39" s="80">
        <v>2205457</v>
      </c>
      <c r="M39" s="80">
        <v>445000</v>
      </c>
      <c r="N39" s="80">
        <v>2315457</v>
      </c>
      <c r="O39" s="80">
        <v>1119328</v>
      </c>
      <c r="P39" s="83">
        <v>1119328</v>
      </c>
      <c r="Q39" s="83">
        <v>2205457</v>
      </c>
    </row>
    <row r="40" spans="1:17" ht="12.75">
      <c r="A40" s="16">
        <v>4500</v>
      </c>
      <c r="B40" s="3" t="s">
        <v>48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3">
        <f t="shared" si="2"/>
        <v>0</v>
      </c>
      <c r="Q40" s="83">
        <f t="shared" si="3"/>
        <v>0</v>
      </c>
    </row>
    <row r="41" spans="1:17" ht="36">
      <c r="A41" s="16">
        <v>4600</v>
      </c>
      <c r="B41" s="3" t="s">
        <v>49</v>
      </c>
      <c r="C41" s="80">
        <v>43436236</v>
      </c>
      <c r="D41" s="80">
        <v>2334089.83</v>
      </c>
      <c r="E41" s="80">
        <v>2334089.83</v>
      </c>
      <c r="F41" s="80">
        <v>3619686.33</v>
      </c>
      <c r="G41" s="80">
        <v>3619686.33</v>
      </c>
      <c r="H41" s="80">
        <v>3619686.33</v>
      </c>
      <c r="I41" s="80">
        <v>3619686.33</v>
      </c>
      <c r="J41" s="80">
        <v>3619686.34</v>
      </c>
      <c r="K41" s="80">
        <v>3619686.34</v>
      </c>
      <c r="L41" s="80">
        <v>3619686.34</v>
      </c>
      <c r="M41" s="80">
        <v>3619686.34</v>
      </c>
      <c r="N41" s="80">
        <v>3619686.33</v>
      </c>
      <c r="O41" s="80">
        <v>3619686.33</v>
      </c>
      <c r="P41" s="83">
        <v>3619686.33</v>
      </c>
      <c r="Q41" s="83">
        <v>3619686.33</v>
      </c>
    </row>
    <row r="42" spans="1:17" ht="24">
      <c r="A42" s="16"/>
      <c r="B42" s="3" t="s">
        <v>50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3">
        <f t="shared" si="2"/>
        <v>0</v>
      </c>
      <c r="Q42" s="83">
        <f t="shared" si="3"/>
        <v>0</v>
      </c>
    </row>
    <row r="43" spans="1:17" ht="12.75">
      <c r="A43" s="16">
        <v>4800</v>
      </c>
      <c r="B43" s="3" t="s">
        <v>51</v>
      </c>
      <c r="C43" s="80">
        <v>79515000</v>
      </c>
      <c r="D43" s="80">
        <v>1511651.52</v>
      </c>
      <c r="E43" s="80">
        <v>7869651.5199999996</v>
      </c>
      <c r="F43" s="80">
        <v>18540000</v>
      </c>
      <c r="G43" s="80">
        <v>5200000</v>
      </c>
      <c r="H43" s="80">
        <v>35100000</v>
      </c>
      <c r="I43" s="80">
        <v>5000000</v>
      </c>
      <c r="J43" s="80">
        <v>290000</v>
      </c>
      <c r="K43" s="80">
        <v>2185000</v>
      </c>
      <c r="L43" s="80">
        <v>7200000</v>
      </c>
      <c r="M43" s="80">
        <v>0</v>
      </c>
      <c r="N43" s="80">
        <v>0</v>
      </c>
      <c r="O43" s="80">
        <v>6000000</v>
      </c>
      <c r="P43" s="83">
        <v>0</v>
      </c>
      <c r="Q43" s="83">
        <v>0</v>
      </c>
    </row>
    <row r="44" spans="1:17" ht="12.75">
      <c r="A44" s="16">
        <v>4900</v>
      </c>
      <c r="B44" s="3" t="s">
        <v>52</v>
      </c>
      <c r="C44" s="80">
        <v>3185000</v>
      </c>
      <c r="D44" s="80">
        <v>0</v>
      </c>
      <c r="E44" s="80">
        <v>0</v>
      </c>
      <c r="F44" s="80">
        <v>3185000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3">
        <v>0</v>
      </c>
      <c r="Q44" s="83">
        <v>0</v>
      </c>
    </row>
    <row r="45" spans="1:17" ht="24">
      <c r="B45" s="5" t="s">
        <v>53</v>
      </c>
      <c r="C45" s="81">
        <f>SUM(C46:C54)</f>
        <v>182157935.70000002</v>
      </c>
      <c r="D45" s="81">
        <f>SUM(D46:D54)</f>
        <v>58475307.06000001</v>
      </c>
      <c r="E45" s="81">
        <f t="shared" ref="E45:O45" si="7">SUM(E46:E54)</f>
        <v>55970026.370000005</v>
      </c>
      <c r="F45" s="81">
        <f t="shared" si="7"/>
        <v>82216614.289999992</v>
      </c>
      <c r="G45" s="81">
        <f t="shared" si="7"/>
        <v>49020564.990000002</v>
      </c>
      <c r="H45" s="81">
        <f t="shared" si="7"/>
        <v>44034966.340000004</v>
      </c>
      <c r="I45" s="81">
        <f t="shared" si="7"/>
        <v>4619543.34</v>
      </c>
      <c r="J45" s="81">
        <f t="shared" si="7"/>
        <v>1030543.34</v>
      </c>
      <c r="K45" s="81">
        <f t="shared" si="7"/>
        <v>326543.34000000003</v>
      </c>
      <c r="L45" s="81">
        <f t="shared" si="7"/>
        <v>155543.34000000003</v>
      </c>
      <c r="M45" s="81">
        <f t="shared" si="7"/>
        <v>130543.34000000001</v>
      </c>
      <c r="N45" s="81">
        <f t="shared" si="7"/>
        <v>140543.34000000003</v>
      </c>
      <c r="O45" s="81">
        <f t="shared" si="7"/>
        <v>221443.33999999997</v>
      </c>
      <c r="P45" s="83">
        <f t="shared" si="2"/>
        <v>296342182.42999983</v>
      </c>
      <c r="Q45" s="83">
        <f t="shared" si="3"/>
        <v>114184246.72999981</v>
      </c>
    </row>
    <row r="46" spans="1:17" ht="24">
      <c r="A46" s="16">
        <v>5100</v>
      </c>
      <c r="B46" s="3" t="s">
        <v>54</v>
      </c>
      <c r="C46" s="80">
        <v>51025022.719999999</v>
      </c>
      <c r="D46" s="80">
        <v>1476925.03</v>
      </c>
      <c r="E46" s="80">
        <v>5414138.04</v>
      </c>
      <c r="F46" s="80">
        <v>19144569.77</v>
      </c>
      <c r="G46" s="80">
        <v>12915219.810000001</v>
      </c>
      <c r="H46" s="80">
        <v>16356833.33</v>
      </c>
      <c r="I46" s="80">
        <v>1940833.33</v>
      </c>
      <c r="J46" s="80">
        <v>55833.33</v>
      </c>
      <c r="K46" s="80">
        <v>175833.33</v>
      </c>
      <c r="L46" s="80">
        <v>55833.33</v>
      </c>
      <c r="M46" s="80">
        <v>55833.33</v>
      </c>
      <c r="N46" s="80">
        <v>65833.33</v>
      </c>
      <c r="O46" s="80">
        <v>146733.32999999999</v>
      </c>
      <c r="P46" s="83">
        <v>55833.33</v>
      </c>
      <c r="Q46" s="83">
        <v>55833.17</v>
      </c>
    </row>
    <row r="47" spans="1:17" ht="24">
      <c r="A47" s="16">
        <v>5200</v>
      </c>
      <c r="B47" s="3" t="s">
        <v>55</v>
      </c>
      <c r="C47" s="80">
        <v>6636729.8099999996</v>
      </c>
      <c r="D47" s="80">
        <v>773505</v>
      </c>
      <c r="E47" s="80">
        <v>1855833.75</v>
      </c>
      <c r="F47" s="80">
        <v>2370659.7400000002</v>
      </c>
      <c r="G47" s="80">
        <v>2417319.91</v>
      </c>
      <c r="H47" s="80">
        <v>804875.02</v>
      </c>
      <c r="I47" s="80">
        <v>104875.02</v>
      </c>
      <c r="J47" s="80">
        <v>904875.02</v>
      </c>
      <c r="K47" s="80">
        <v>4875.0200000000004</v>
      </c>
      <c r="L47" s="80">
        <v>4875.0200000000004</v>
      </c>
      <c r="M47" s="80">
        <v>4875.0200000000004</v>
      </c>
      <c r="N47" s="80">
        <v>4875.0200000000004</v>
      </c>
      <c r="O47" s="80">
        <v>4875.0200000000004</v>
      </c>
      <c r="P47" s="83">
        <v>4875.0200000000004</v>
      </c>
      <c r="Q47" s="83">
        <v>4874.9799999999996</v>
      </c>
    </row>
    <row r="48" spans="1:17" ht="24">
      <c r="A48" s="16">
        <v>5300</v>
      </c>
      <c r="B48" s="3" t="s">
        <v>56</v>
      </c>
      <c r="C48" s="80">
        <v>944045.34</v>
      </c>
      <c r="D48" s="80">
        <v>25731.7</v>
      </c>
      <c r="E48" s="80">
        <v>95851</v>
      </c>
      <c r="F48" s="80">
        <v>844945.34</v>
      </c>
      <c r="G48" s="80">
        <v>9100</v>
      </c>
      <c r="H48" s="80">
        <v>90000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3">
        <v>0</v>
      </c>
      <c r="Q48" s="83">
        <v>0</v>
      </c>
    </row>
    <row r="49" spans="1:17" ht="24">
      <c r="A49" s="16">
        <v>5400</v>
      </c>
      <c r="B49" s="3" t="s">
        <v>57</v>
      </c>
      <c r="C49" s="80">
        <v>16147184.810000001</v>
      </c>
      <c r="D49" s="80">
        <v>37702548.700000003</v>
      </c>
      <c r="E49" s="80">
        <v>9408388</v>
      </c>
      <c r="F49" s="80">
        <v>15540784.810000001</v>
      </c>
      <c r="G49" s="80">
        <v>236400</v>
      </c>
      <c r="H49" s="80">
        <v>370000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3">
        <v>0</v>
      </c>
      <c r="Q49" s="83">
        <v>0</v>
      </c>
    </row>
    <row r="50" spans="1:17" ht="24">
      <c r="A50" s="16">
        <v>5500</v>
      </c>
      <c r="B50" s="3" t="s">
        <v>58</v>
      </c>
      <c r="C50" s="80"/>
      <c r="D50" s="80">
        <v>0</v>
      </c>
      <c r="E50" s="80">
        <v>380800</v>
      </c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3"/>
      <c r="Q50" s="83"/>
    </row>
    <row r="51" spans="1:17" ht="24">
      <c r="A51" s="16">
        <v>5600</v>
      </c>
      <c r="B51" s="3" t="s">
        <v>59</v>
      </c>
      <c r="C51" s="80">
        <v>80973498.780000001</v>
      </c>
      <c r="D51" s="80">
        <v>17973566.530000001</v>
      </c>
      <c r="E51" s="80">
        <v>5890035.0300000003</v>
      </c>
      <c r="F51" s="80">
        <v>44107105.259999998</v>
      </c>
      <c r="G51" s="80">
        <v>10850953.74</v>
      </c>
      <c r="H51" s="80">
        <v>25662424.66</v>
      </c>
      <c r="I51" s="80">
        <v>100001.66</v>
      </c>
      <c r="J51" s="80">
        <v>19001.66</v>
      </c>
      <c r="K51" s="80">
        <v>95001.66</v>
      </c>
      <c r="L51" s="80">
        <v>44001.66</v>
      </c>
      <c r="M51" s="80">
        <v>19001.66</v>
      </c>
      <c r="N51" s="80">
        <v>19001.66</v>
      </c>
      <c r="O51" s="80">
        <v>19001.66</v>
      </c>
      <c r="P51" s="83">
        <v>19001.66</v>
      </c>
      <c r="Q51" s="83">
        <v>19001.84</v>
      </c>
    </row>
    <row r="52" spans="1:17" ht="12.75">
      <c r="A52" s="16">
        <v>5700</v>
      </c>
      <c r="B52" s="3" t="s">
        <v>60</v>
      </c>
      <c r="C52" s="80"/>
      <c r="D52" s="80">
        <v>630</v>
      </c>
      <c r="E52" s="80">
        <v>630</v>
      </c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3"/>
      <c r="Q52" s="83"/>
    </row>
    <row r="53" spans="1:17" ht="12.75">
      <c r="A53" s="16">
        <v>5800</v>
      </c>
      <c r="B53" s="3" t="s">
        <v>61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3">
        <v>0</v>
      </c>
      <c r="Q53" s="83">
        <v>0</v>
      </c>
    </row>
    <row r="54" spans="1:17" ht="12.75">
      <c r="A54" s="16">
        <v>5900</v>
      </c>
      <c r="B54" s="3" t="s">
        <v>62</v>
      </c>
      <c r="C54" s="80">
        <v>26431454.239999998</v>
      </c>
      <c r="D54" s="80">
        <v>522400.1</v>
      </c>
      <c r="E54" s="80">
        <v>32924350.550000001</v>
      </c>
      <c r="F54" s="80">
        <v>208549.37</v>
      </c>
      <c r="G54" s="80">
        <v>22591571.530000001</v>
      </c>
      <c r="H54" s="80">
        <v>750833.33</v>
      </c>
      <c r="I54" s="80">
        <v>2473833.33</v>
      </c>
      <c r="J54" s="80">
        <v>50833.33</v>
      </c>
      <c r="K54" s="80">
        <v>50833.33</v>
      </c>
      <c r="L54" s="80">
        <v>50833.33</v>
      </c>
      <c r="M54" s="80">
        <v>50833.33</v>
      </c>
      <c r="N54" s="80">
        <v>50833.33</v>
      </c>
      <c r="O54" s="80">
        <v>50833.33</v>
      </c>
      <c r="P54" s="83">
        <v>50833.33</v>
      </c>
      <c r="Q54" s="83">
        <v>50833.37</v>
      </c>
    </row>
    <row r="55" spans="1:17">
      <c r="B55" s="5" t="s">
        <v>63</v>
      </c>
      <c r="C55" s="81">
        <f>SUM(C56:C58)</f>
        <v>1190453209.3499999</v>
      </c>
      <c r="D55" s="81">
        <f t="shared" ref="D55:O55" si="8">SUM(D56:D58)</f>
        <v>1190348209.3499999</v>
      </c>
      <c r="E55" s="81">
        <f t="shared" si="8"/>
        <v>0</v>
      </c>
      <c r="F55" s="81">
        <f t="shared" si="8"/>
        <v>105000</v>
      </c>
      <c r="G55" s="81">
        <f t="shared" si="8"/>
        <v>0</v>
      </c>
      <c r="H55" s="81">
        <f t="shared" si="8"/>
        <v>0</v>
      </c>
      <c r="I55" s="81">
        <f t="shared" si="8"/>
        <v>0</v>
      </c>
      <c r="J55" s="81">
        <f t="shared" si="8"/>
        <v>0</v>
      </c>
      <c r="K55" s="81">
        <f t="shared" si="8"/>
        <v>0</v>
      </c>
      <c r="L55" s="81">
        <f t="shared" si="8"/>
        <v>0</v>
      </c>
      <c r="M55" s="81">
        <f t="shared" si="8"/>
        <v>0</v>
      </c>
      <c r="N55" s="81">
        <f t="shared" si="8"/>
        <v>0</v>
      </c>
      <c r="O55" s="81">
        <f t="shared" si="8"/>
        <v>0</v>
      </c>
      <c r="P55" s="83">
        <f t="shared" si="2"/>
        <v>1190453209.3499999</v>
      </c>
      <c r="Q55" s="83">
        <f t="shared" si="3"/>
        <v>0</v>
      </c>
    </row>
    <row r="56" spans="1:17" ht="24">
      <c r="A56" s="16">
        <v>6100</v>
      </c>
      <c r="B56" s="3" t="s">
        <v>64</v>
      </c>
      <c r="C56" s="80">
        <v>1190348209.3499999</v>
      </c>
      <c r="D56" s="80">
        <v>1190348209.3499999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3">
        <f t="shared" si="2"/>
        <v>1190348209.3499999</v>
      </c>
      <c r="Q56" s="83">
        <f t="shared" si="3"/>
        <v>0</v>
      </c>
    </row>
    <row r="57" spans="1:17" ht="24">
      <c r="A57" s="16">
        <v>6200</v>
      </c>
      <c r="B57" s="3" t="s">
        <v>65</v>
      </c>
      <c r="C57" s="80">
        <v>105000</v>
      </c>
      <c r="D57" s="80">
        <v>0</v>
      </c>
      <c r="E57" s="80">
        <v>0</v>
      </c>
      <c r="F57" s="80">
        <v>105000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3">
        <f t="shared" si="2"/>
        <v>105000</v>
      </c>
      <c r="Q57" s="83">
        <f t="shared" si="3"/>
        <v>0</v>
      </c>
    </row>
    <row r="58" spans="1:17" ht="24">
      <c r="A58" s="16">
        <v>6300</v>
      </c>
      <c r="B58" s="3" t="s">
        <v>66</v>
      </c>
      <c r="C58" s="80"/>
      <c r="D58" s="80">
        <f t="shared" ref="D58" si="9">+$C58*D$88</f>
        <v>0</v>
      </c>
      <c r="E58" s="80">
        <f t="shared" ref="E58:O58" si="10">+$C58*E$88</f>
        <v>0</v>
      </c>
      <c r="F58" s="80">
        <f t="shared" si="10"/>
        <v>0</v>
      </c>
      <c r="G58" s="80">
        <f t="shared" si="10"/>
        <v>0</v>
      </c>
      <c r="H58" s="80">
        <f t="shared" si="10"/>
        <v>0</v>
      </c>
      <c r="I58" s="80">
        <f t="shared" si="10"/>
        <v>0</v>
      </c>
      <c r="J58" s="80">
        <f t="shared" si="10"/>
        <v>0</v>
      </c>
      <c r="K58" s="80">
        <f t="shared" si="10"/>
        <v>0</v>
      </c>
      <c r="L58" s="80">
        <f t="shared" si="10"/>
        <v>0</v>
      </c>
      <c r="M58" s="80">
        <f t="shared" si="10"/>
        <v>0</v>
      </c>
      <c r="N58" s="80">
        <f t="shared" si="10"/>
        <v>0</v>
      </c>
      <c r="O58" s="80">
        <f t="shared" si="10"/>
        <v>0</v>
      </c>
      <c r="P58" s="83">
        <f t="shared" si="2"/>
        <v>0</v>
      </c>
      <c r="Q58" s="83">
        <f t="shared" si="3"/>
        <v>0</v>
      </c>
    </row>
    <row r="59" spans="1:17" ht="24">
      <c r="B59" s="5" t="s">
        <v>67</v>
      </c>
      <c r="C59" s="81">
        <f>SUM(C60:C66)</f>
        <v>1150000</v>
      </c>
      <c r="D59" s="81">
        <f t="shared" ref="D59:O59" si="11">SUM(D60:D66)</f>
        <v>1150000</v>
      </c>
      <c r="E59" s="81">
        <f t="shared" si="11"/>
        <v>0</v>
      </c>
      <c r="F59" s="81">
        <f t="shared" si="11"/>
        <v>0</v>
      </c>
      <c r="G59" s="81">
        <f t="shared" si="11"/>
        <v>0</v>
      </c>
      <c r="H59" s="81">
        <f t="shared" si="11"/>
        <v>0</v>
      </c>
      <c r="I59" s="81">
        <f t="shared" si="11"/>
        <v>0</v>
      </c>
      <c r="J59" s="81">
        <f t="shared" si="11"/>
        <v>0</v>
      </c>
      <c r="K59" s="81">
        <f t="shared" si="11"/>
        <v>0</v>
      </c>
      <c r="L59" s="81">
        <f t="shared" si="11"/>
        <v>0</v>
      </c>
      <c r="M59" s="81">
        <f t="shared" si="11"/>
        <v>0</v>
      </c>
      <c r="N59" s="81">
        <f t="shared" si="11"/>
        <v>0</v>
      </c>
      <c r="O59" s="81">
        <f t="shared" si="11"/>
        <v>0</v>
      </c>
      <c r="P59" s="83">
        <f t="shared" si="2"/>
        <v>1150000</v>
      </c>
      <c r="Q59" s="83">
        <f t="shared" si="3"/>
        <v>0</v>
      </c>
    </row>
    <row r="60" spans="1:17" ht="24">
      <c r="B60" s="3" t="s">
        <v>68</v>
      </c>
      <c r="C60" s="80"/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3">
        <f t="shared" si="2"/>
        <v>0</v>
      </c>
      <c r="Q60" s="83">
        <f t="shared" si="3"/>
        <v>0</v>
      </c>
    </row>
    <row r="61" spans="1:17" ht="24">
      <c r="B61" s="3" t="s">
        <v>69</v>
      </c>
      <c r="C61" s="80"/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3">
        <f t="shared" si="2"/>
        <v>0</v>
      </c>
      <c r="Q61" s="83">
        <f t="shared" si="3"/>
        <v>0</v>
      </c>
    </row>
    <row r="62" spans="1:17">
      <c r="B62" s="3" t="s">
        <v>70</v>
      </c>
      <c r="C62" s="80"/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3">
        <f t="shared" si="2"/>
        <v>0</v>
      </c>
      <c r="Q62" s="83">
        <f t="shared" si="3"/>
        <v>0</v>
      </c>
    </row>
    <row r="63" spans="1:17">
      <c r="B63" s="3" t="s">
        <v>71</v>
      </c>
      <c r="C63" s="80"/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3">
        <f t="shared" si="2"/>
        <v>0</v>
      </c>
      <c r="Q63" s="83">
        <f t="shared" si="3"/>
        <v>0</v>
      </c>
    </row>
    <row r="64" spans="1:17" ht="36">
      <c r="B64" s="3" t="s">
        <v>72</v>
      </c>
      <c r="C64" s="80"/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3">
        <f t="shared" si="2"/>
        <v>0</v>
      </c>
      <c r="Q64" s="83">
        <f t="shared" si="3"/>
        <v>0</v>
      </c>
    </row>
    <row r="65" spans="1:17" ht="24">
      <c r="B65" s="3" t="s">
        <v>73</v>
      </c>
      <c r="C65" s="80"/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f t="shared" ref="I65" si="12">+$C65*I$89</f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3">
        <f t="shared" si="2"/>
        <v>0</v>
      </c>
      <c r="Q65" s="83">
        <f t="shared" si="3"/>
        <v>0</v>
      </c>
    </row>
    <row r="66" spans="1:17" ht="36">
      <c r="A66" s="16">
        <v>7900</v>
      </c>
      <c r="B66" s="3" t="s">
        <v>74</v>
      </c>
      <c r="C66" s="80">
        <v>1150000</v>
      </c>
      <c r="D66" s="80">
        <v>1150000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3">
        <f t="shared" si="2"/>
        <v>1150000</v>
      </c>
      <c r="Q66" s="83">
        <f t="shared" si="3"/>
        <v>0</v>
      </c>
    </row>
    <row r="67" spans="1:17" ht="24">
      <c r="B67" s="5" t="s">
        <v>75</v>
      </c>
      <c r="C67" s="81">
        <f>SUM(C68:C70)</f>
        <v>0</v>
      </c>
      <c r="D67" s="81">
        <f t="shared" ref="D67:O67" si="13">SUM(D68:D70)</f>
        <v>0</v>
      </c>
      <c r="E67" s="81">
        <f t="shared" si="13"/>
        <v>0</v>
      </c>
      <c r="F67" s="81">
        <f t="shared" si="13"/>
        <v>0</v>
      </c>
      <c r="G67" s="81">
        <f t="shared" si="13"/>
        <v>0</v>
      </c>
      <c r="H67" s="81">
        <f t="shared" si="13"/>
        <v>0</v>
      </c>
      <c r="I67" s="81">
        <f t="shared" si="13"/>
        <v>0</v>
      </c>
      <c r="J67" s="81">
        <f t="shared" si="13"/>
        <v>0</v>
      </c>
      <c r="K67" s="81">
        <f t="shared" si="13"/>
        <v>0</v>
      </c>
      <c r="L67" s="81">
        <f t="shared" si="13"/>
        <v>0</v>
      </c>
      <c r="M67" s="81">
        <f t="shared" si="13"/>
        <v>0</v>
      </c>
      <c r="N67" s="81">
        <f t="shared" si="13"/>
        <v>0</v>
      </c>
      <c r="O67" s="81">
        <f t="shared" si="13"/>
        <v>0</v>
      </c>
      <c r="P67" s="83">
        <f t="shared" si="2"/>
        <v>0</v>
      </c>
      <c r="Q67" s="83">
        <f t="shared" si="3"/>
        <v>0</v>
      </c>
    </row>
    <row r="68" spans="1:17">
      <c r="B68" s="3" t="s">
        <v>76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3">
        <f t="shared" si="2"/>
        <v>0</v>
      </c>
      <c r="Q68" s="83">
        <f t="shared" si="3"/>
        <v>0</v>
      </c>
    </row>
    <row r="69" spans="1:17">
      <c r="B69" s="3" t="s">
        <v>77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3">
        <f t="shared" si="2"/>
        <v>0</v>
      </c>
      <c r="Q69" s="83">
        <f t="shared" si="3"/>
        <v>0</v>
      </c>
    </row>
    <row r="70" spans="1:17">
      <c r="B70" s="3" t="s">
        <v>78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3">
        <f t="shared" si="2"/>
        <v>0</v>
      </c>
      <c r="Q70" s="83">
        <f t="shared" si="3"/>
        <v>0</v>
      </c>
    </row>
    <row r="71" spans="1:17">
      <c r="B71" s="5" t="s">
        <v>79</v>
      </c>
      <c r="C71" s="81">
        <f>SUM(C72:C77)</f>
        <v>112497753.16000001</v>
      </c>
      <c r="D71" s="81">
        <f t="shared" ref="D71:O71" si="14">SUM(D72:D77)</f>
        <v>9374812.7599999998</v>
      </c>
      <c r="E71" s="81">
        <f t="shared" si="14"/>
        <v>9374812.7599999998</v>
      </c>
      <c r="F71" s="81">
        <f t="shared" si="14"/>
        <v>9374812.7599999998</v>
      </c>
      <c r="G71" s="81">
        <f t="shared" si="14"/>
        <v>9374812.7599999998</v>
      </c>
      <c r="H71" s="81">
        <f t="shared" si="14"/>
        <v>9374812.7599999998</v>
      </c>
      <c r="I71" s="81">
        <f t="shared" si="14"/>
        <v>9374812.7599999998</v>
      </c>
      <c r="J71" s="81">
        <f t="shared" si="14"/>
        <v>9374812.7599999998</v>
      </c>
      <c r="K71" s="81">
        <f t="shared" si="14"/>
        <v>9374812.7599999998</v>
      </c>
      <c r="L71" s="81">
        <f t="shared" si="14"/>
        <v>9374812.7599999998</v>
      </c>
      <c r="M71" s="81">
        <f t="shared" si="14"/>
        <v>9374812.7599999998</v>
      </c>
      <c r="N71" s="81">
        <f t="shared" si="14"/>
        <v>9374812.7599999998</v>
      </c>
      <c r="O71" s="81">
        <f t="shared" si="14"/>
        <v>9374812.8000000007</v>
      </c>
      <c r="P71" s="83">
        <f t="shared" ref="P71:P78" si="15">SUM(D71:O71)</f>
        <v>112497753.16000001</v>
      </c>
      <c r="Q71" s="83">
        <f t="shared" si="3"/>
        <v>0</v>
      </c>
    </row>
    <row r="72" spans="1:17" ht="24">
      <c r="A72" s="16">
        <v>9100</v>
      </c>
      <c r="B72" s="3" t="s">
        <v>80</v>
      </c>
      <c r="C72" s="80">
        <v>35452752.32</v>
      </c>
      <c r="D72" s="80">
        <v>2954396.03</v>
      </c>
      <c r="E72" s="80">
        <v>2954396.03</v>
      </c>
      <c r="F72" s="80">
        <v>2954396.03</v>
      </c>
      <c r="G72" s="80">
        <v>2954396.03</v>
      </c>
      <c r="H72" s="80">
        <v>2954396.03</v>
      </c>
      <c r="I72" s="80">
        <v>2954396.03</v>
      </c>
      <c r="J72" s="80">
        <v>2954396.03</v>
      </c>
      <c r="K72" s="80">
        <v>2954396.03</v>
      </c>
      <c r="L72" s="80">
        <v>2954396.03</v>
      </c>
      <c r="M72" s="80">
        <v>2954396.03</v>
      </c>
      <c r="N72" s="80">
        <v>2954396.03</v>
      </c>
      <c r="O72" s="80">
        <v>2954395.99</v>
      </c>
      <c r="P72" s="83">
        <f t="shared" si="15"/>
        <v>35452752.320000008</v>
      </c>
      <c r="Q72" s="83">
        <f t="shared" ref="Q72:Q78" si="16">+P72-C72</f>
        <v>0</v>
      </c>
    </row>
    <row r="73" spans="1:17" ht="24">
      <c r="A73" s="16">
        <v>9200</v>
      </c>
      <c r="B73" s="3" t="s">
        <v>81</v>
      </c>
      <c r="C73" s="80">
        <v>75538388.540000007</v>
      </c>
      <c r="D73" s="80">
        <v>6294865.71</v>
      </c>
      <c r="E73" s="80">
        <v>6294865.71</v>
      </c>
      <c r="F73" s="80">
        <v>6294865.71</v>
      </c>
      <c r="G73" s="80">
        <v>6294865.71</v>
      </c>
      <c r="H73" s="80">
        <v>6294865.71</v>
      </c>
      <c r="I73" s="80">
        <v>6294865.71</v>
      </c>
      <c r="J73" s="80">
        <v>6294865.71</v>
      </c>
      <c r="K73" s="80">
        <v>6294865.71</v>
      </c>
      <c r="L73" s="80">
        <v>6294865.71</v>
      </c>
      <c r="M73" s="80">
        <v>6294865.71</v>
      </c>
      <c r="N73" s="80">
        <v>6294865.71</v>
      </c>
      <c r="O73" s="80">
        <v>6294865.7300000004</v>
      </c>
      <c r="P73" s="83">
        <f t="shared" si="15"/>
        <v>75538388.540000007</v>
      </c>
      <c r="Q73" s="83">
        <f t="shared" si="16"/>
        <v>0</v>
      </c>
    </row>
    <row r="74" spans="1:17" ht="24">
      <c r="B74" s="3" t="s">
        <v>82</v>
      </c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3">
        <f t="shared" si="15"/>
        <v>0</v>
      </c>
      <c r="Q74" s="83">
        <f t="shared" si="16"/>
        <v>0</v>
      </c>
    </row>
    <row r="75" spans="1:17" ht="12.75">
      <c r="A75" s="16">
        <v>9400</v>
      </c>
      <c r="B75" s="3" t="s">
        <v>83</v>
      </c>
      <c r="C75" s="80">
        <v>1506612.3</v>
      </c>
      <c r="D75" s="80">
        <v>125551.02</v>
      </c>
      <c r="E75" s="80">
        <v>125551.02</v>
      </c>
      <c r="F75" s="80">
        <v>125551.02</v>
      </c>
      <c r="G75" s="80">
        <v>125551.02</v>
      </c>
      <c r="H75" s="80">
        <v>125551.02</v>
      </c>
      <c r="I75" s="80">
        <v>125551.02</v>
      </c>
      <c r="J75" s="80">
        <v>125551.02</v>
      </c>
      <c r="K75" s="80">
        <v>125551.02</v>
      </c>
      <c r="L75" s="80">
        <v>125551.02</v>
      </c>
      <c r="M75" s="80">
        <v>125551.02</v>
      </c>
      <c r="N75" s="80">
        <v>125551.02</v>
      </c>
      <c r="O75" s="80">
        <v>125551.08</v>
      </c>
      <c r="P75" s="83">
        <f t="shared" si="15"/>
        <v>1506612.3</v>
      </c>
      <c r="Q75" s="83">
        <f t="shared" si="16"/>
        <v>0</v>
      </c>
    </row>
    <row r="76" spans="1:17" ht="12.75">
      <c r="A76" s="16">
        <v>9500</v>
      </c>
      <c r="B76" s="3" t="s">
        <v>84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3">
        <f t="shared" si="15"/>
        <v>0</v>
      </c>
      <c r="Q76" s="83">
        <f t="shared" si="16"/>
        <v>0</v>
      </c>
    </row>
    <row r="77" spans="1:17">
      <c r="B77" s="3" t="s">
        <v>85</v>
      </c>
      <c r="C77" s="80"/>
      <c r="D77" s="80">
        <f t="shared" ref="D77:D78" si="17">+$C77*D$90</f>
        <v>0</v>
      </c>
      <c r="E77" s="80">
        <f t="shared" ref="E77:O78" si="18">+$C77*E$90</f>
        <v>0</v>
      </c>
      <c r="F77" s="80">
        <f t="shared" si="18"/>
        <v>0</v>
      </c>
      <c r="G77" s="80">
        <f t="shared" si="18"/>
        <v>0</v>
      </c>
      <c r="H77" s="80">
        <f t="shared" si="18"/>
        <v>0</v>
      </c>
      <c r="I77" s="80">
        <f t="shared" si="18"/>
        <v>0</v>
      </c>
      <c r="J77" s="80">
        <f t="shared" si="18"/>
        <v>0</v>
      </c>
      <c r="K77" s="80">
        <f t="shared" si="18"/>
        <v>0</v>
      </c>
      <c r="L77" s="80">
        <f t="shared" si="18"/>
        <v>0</v>
      </c>
      <c r="M77" s="80">
        <f t="shared" si="18"/>
        <v>0</v>
      </c>
      <c r="N77" s="80">
        <f t="shared" si="18"/>
        <v>0</v>
      </c>
      <c r="O77" s="80">
        <f t="shared" si="18"/>
        <v>0</v>
      </c>
      <c r="P77" s="83">
        <f t="shared" si="15"/>
        <v>0</v>
      </c>
      <c r="Q77" s="83">
        <f t="shared" si="16"/>
        <v>0</v>
      </c>
    </row>
    <row r="78" spans="1:17" ht="24.75" thickBot="1">
      <c r="A78" s="16">
        <v>9900</v>
      </c>
      <c r="B78" s="6" t="s">
        <v>86</v>
      </c>
      <c r="C78" s="82">
        <v>0</v>
      </c>
      <c r="D78" s="82">
        <f t="shared" si="17"/>
        <v>0</v>
      </c>
      <c r="E78" s="82">
        <f t="shared" si="18"/>
        <v>0</v>
      </c>
      <c r="F78" s="82">
        <f t="shared" si="18"/>
        <v>0</v>
      </c>
      <c r="G78" s="82">
        <f t="shared" si="18"/>
        <v>0</v>
      </c>
      <c r="H78" s="82">
        <f t="shared" si="18"/>
        <v>0</v>
      </c>
      <c r="I78" s="82">
        <f t="shared" si="18"/>
        <v>0</v>
      </c>
      <c r="J78" s="82">
        <f t="shared" si="18"/>
        <v>0</v>
      </c>
      <c r="K78" s="82">
        <f t="shared" si="18"/>
        <v>0</v>
      </c>
      <c r="L78" s="82">
        <f t="shared" si="18"/>
        <v>0</v>
      </c>
      <c r="M78" s="82">
        <f t="shared" si="18"/>
        <v>0</v>
      </c>
      <c r="N78" s="82">
        <f t="shared" si="18"/>
        <v>0</v>
      </c>
      <c r="O78" s="82">
        <f t="shared" si="18"/>
        <v>0</v>
      </c>
      <c r="P78" s="83">
        <f t="shared" si="15"/>
        <v>0</v>
      </c>
      <c r="Q78" s="83">
        <f t="shared" si="16"/>
        <v>0</v>
      </c>
    </row>
    <row r="83" spans="2:15" ht="25.5" hidden="1">
      <c r="B83" s="89">
        <v>1000</v>
      </c>
      <c r="C83" s="90" t="s">
        <v>87</v>
      </c>
      <c r="D83" s="1">
        <v>7.5258589774076567E-2</v>
      </c>
      <c r="E83" s="1">
        <v>6.5391422700377427E-2</v>
      </c>
      <c r="F83" s="1">
        <v>6.3337145549990717E-2</v>
      </c>
      <c r="G83" s="1">
        <v>8.3642783493185782E-2</v>
      </c>
      <c r="H83" s="1">
        <v>7.3383517589500277E-2</v>
      </c>
      <c r="I83" s="1">
        <v>9.8784602031022462E-2</v>
      </c>
      <c r="J83" s="1">
        <v>7.0306838169382296E-2</v>
      </c>
      <c r="K83" s="1">
        <v>7.4457624788975468E-2</v>
      </c>
      <c r="L83" s="1">
        <v>8.8103778717141451E-2</v>
      </c>
      <c r="M83" s="1">
        <v>9.2658320025251886E-2</v>
      </c>
      <c r="N83" s="1">
        <v>7.5647536691388198E-2</v>
      </c>
      <c r="O83" s="1">
        <v>0.13902784046970768</v>
      </c>
    </row>
    <row r="84" spans="2:15" ht="25.5" hidden="1">
      <c r="B84" s="89">
        <v>2000</v>
      </c>
      <c r="C84" s="90" t="s">
        <v>88</v>
      </c>
      <c r="D84" s="1">
        <v>1.7294537050877284E-4</v>
      </c>
      <c r="E84" s="1">
        <v>4.6423512839056371E-4</v>
      </c>
      <c r="F84" s="1">
        <v>0.11575134315563673</v>
      </c>
      <c r="G84" s="1">
        <v>1.1195200079449907E-2</v>
      </c>
      <c r="H84" s="1">
        <v>9.1614457112668912E-2</v>
      </c>
      <c r="I84" s="1">
        <v>8.5412705167300582E-2</v>
      </c>
      <c r="J84" s="1">
        <v>8.9879239651342188E-2</v>
      </c>
      <c r="K84" s="1">
        <v>8.5847329636823955E-2</v>
      </c>
      <c r="L84" s="1">
        <v>8.1916531422410038E-2</v>
      </c>
      <c r="M84" s="1">
        <v>8.9449488861810006E-2</v>
      </c>
      <c r="N84" s="1">
        <v>0.10601784581127668</v>
      </c>
      <c r="O84" s="1">
        <v>0.24227867860238164</v>
      </c>
    </row>
    <row r="85" spans="2:15" ht="25.5" hidden="1">
      <c r="B85" s="89">
        <v>3000</v>
      </c>
      <c r="C85" s="90" t="s">
        <v>89</v>
      </c>
      <c r="D85" s="1">
        <v>2.8999520816570239E-2</v>
      </c>
      <c r="E85" s="1">
        <v>4.1003838389421121E-2</v>
      </c>
      <c r="F85" s="1">
        <v>0.10927098593141989</v>
      </c>
      <c r="G85" s="1">
        <v>4.8643152029858826E-2</v>
      </c>
      <c r="H85" s="1">
        <v>6.595579868763489E-2</v>
      </c>
      <c r="I85" s="1">
        <v>8.7327475533084467E-2</v>
      </c>
      <c r="J85" s="1">
        <v>9.2190753767990366E-2</v>
      </c>
      <c r="K85" s="1">
        <v>8.7908532634749681E-2</v>
      </c>
      <c r="L85" s="1">
        <v>7.0107369161534289E-2</v>
      </c>
      <c r="M85" s="1">
        <v>6.6303454647725191E-2</v>
      </c>
      <c r="N85" s="1">
        <v>4.4294974922780637E-2</v>
      </c>
      <c r="O85" s="1">
        <v>0.25799414347723043</v>
      </c>
    </row>
    <row r="86" spans="2:15" ht="76.5" hidden="1">
      <c r="B86" s="89">
        <v>4000</v>
      </c>
      <c r="C86" s="90" t="s">
        <v>90</v>
      </c>
      <c r="D86" s="1">
        <v>7.4495435394356949E-2</v>
      </c>
      <c r="E86" s="1">
        <v>5.3597263906130184E-2</v>
      </c>
      <c r="F86" s="1">
        <v>8.1842480005136692E-2</v>
      </c>
      <c r="G86" s="1">
        <v>6.1728555925435274E-2</v>
      </c>
      <c r="H86" s="1">
        <v>6.5047356968887721E-2</v>
      </c>
      <c r="I86" s="1">
        <v>0.11182347720337017</v>
      </c>
      <c r="J86" s="1">
        <v>7.4204989006000671E-2</v>
      </c>
      <c r="K86" s="1">
        <v>7.9620261991505958E-2</v>
      </c>
      <c r="L86" s="1">
        <v>0.11852553321287329</v>
      </c>
      <c r="M86" s="1">
        <v>9.0356832270255608E-2</v>
      </c>
      <c r="N86" s="1">
        <v>5.3529935213886548E-2</v>
      </c>
      <c r="O86" s="1">
        <v>0.13522787890216104</v>
      </c>
    </row>
    <row r="87" spans="2:15" ht="51" hidden="1">
      <c r="B87" s="89">
        <v>5000</v>
      </c>
      <c r="C87" s="90" t="s">
        <v>91</v>
      </c>
      <c r="D87" s="1">
        <v>3.497020026422152E-2</v>
      </c>
      <c r="E87" s="1">
        <v>4.9907621142987182E-3</v>
      </c>
      <c r="F87" s="1">
        <v>0.11374537315552521</v>
      </c>
      <c r="G87" s="1">
        <v>8.0100788680454824E-2</v>
      </c>
      <c r="H87" s="1">
        <v>0.10342121283281008</v>
      </c>
      <c r="I87" s="1">
        <v>5.4603761601087666E-2</v>
      </c>
      <c r="J87" s="1">
        <v>7.2156774713974747E-2</v>
      </c>
      <c r="K87" s="1">
        <v>6.0753215480405409E-2</v>
      </c>
      <c r="L87" s="1">
        <v>4.4985702412291946E-2</v>
      </c>
      <c r="M87" s="1">
        <v>7.3582943941513074E-2</v>
      </c>
      <c r="N87" s="1">
        <v>3.5516853972347738E-2</v>
      </c>
      <c r="O87" s="1">
        <v>0.3211724108310689</v>
      </c>
    </row>
    <row r="88" spans="2:15" ht="25.5" hidden="1">
      <c r="B88" s="89">
        <v>6000</v>
      </c>
      <c r="C88" s="90" t="s">
        <v>92</v>
      </c>
      <c r="D88" s="1">
        <v>4.4952658622672576E-3</v>
      </c>
      <c r="E88" s="1">
        <v>8.6901266594852382E-4</v>
      </c>
      <c r="F88" s="1">
        <v>0.13787300185833132</v>
      </c>
      <c r="G88" s="1">
        <v>9.5082632303647913E-2</v>
      </c>
      <c r="H88" s="1">
        <v>9.3426400029662821E-2</v>
      </c>
      <c r="I88" s="1">
        <v>0.11449478573786843</v>
      </c>
      <c r="J88" s="1">
        <v>7.2269179498542752E-2</v>
      </c>
      <c r="K88" s="1">
        <v>0.11540593288520574</v>
      </c>
      <c r="L88" s="1">
        <v>3.5739397354602284E-2</v>
      </c>
      <c r="M88" s="1">
        <v>0.10133581119478544</v>
      </c>
      <c r="N88" s="1">
        <v>0.15371642894934714</v>
      </c>
      <c r="O88" s="1">
        <v>7.5292151659790321E-2</v>
      </c>
    </row>
    <row r="89" spans="2:15" ht="51" hidden="1">
      <c r="B89" s="89">
        <v>7000</v>
      </c>
      <c r="C89" s="90" t="s">
        <v>93</v>
      </c>
      <c r="D89" s="1">
        <v>-166754468.07958779</v>
      </c>
      <c r="E89" s="1">
        <v>-217334605.67716017</v>
      </c>
      <c r="F89" s="1">
        <v>-274088800.48148054</v>
      </c>
      <c r="G89" s="1">
        <v>33839191.392724656</v>
      </c>
      <c r="H89" s="1">
        <v>182424311.33531016</v>
      </c>
      <c r="I89" s="1">
        <v>-28431082.649596039</v>
      </c>
      <c r="J89" s="1">
        <v>-121423909.23267378</v>
      </c>
      <c r="K89" s="1">
        <v>-52893876.487675682</v>
      </c>
      <c r="L89" s="1">
        <v>-131112085.27251011</v>
      </c>
      <c r="M89" s="1">
        <v>-356663111.05941123</v>
      </c>
      <c r="N89" s="1">
        <v>-54012225.934556931</v>
      </c>
      <c r="O89" s="1">
        <v>1186450663.1466174</v>
      </c>
    </row>
    <row r="90" spans="2:15" ht="25.5" hidden="1">
      <c r="B90" s="89">
        <v>9000</v>
      </c>
      <c r="C90" s="90" t="s">
        <v>94</v>
      </c>
      <c r="D90" s="1">
        <v>0.16361440913591613</v>
      </c>
      <c r="E90" s="1">
        <v>0.16436403722924225</v>
      </c>
      <c r="F90" s="1">
        <v>0.16104249855566527</v>
      </c>
      <c r="G90" s="1">
        <v>0.17443755443298592</v>
      </c>
      <c r="H90" s="1">
        <v>1.852108639091812E-2</v>
      </c>
      <c r="I90" s="1">
        <v>5.8228421418362042E-2</v>
      </c>
      <c r="J90" s="1">
        <v>4.2296054479906649E-2</v>
      </c>
      <c r="K90" s="1">
        <v>4.3349313248296301E-2</v>
      </c>
      <c r="L90" s="1">
        <v>4.3710872294254702E-2</v>
      </c>
      <c r="M90" s="1">
        <v>4.5521355417336068E-2</v>
      </c>
      <c r="N90" s="1">
        <v>4.4277555919057111E-2</v>
      </c>
      <c r="O90" s="1">
        <v>4.0636841478059349E-2</v>
      </c>
    </row>
  </sheetData>
  <mergeCells count="3">
    <mergeCell ref="F1:O1"/>
    <mergeCell ref="F2:O2"/>
    <mergeCell ref="B1:C2"/>
  </mergeCells>
  <pageMargins left="0.7" right="0.7" top="0.75" bottom="0.75" header="0.3" footer="0.3"/>
  <pageSetup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41"/>
  <sheetViews>
    <sheetView showGridLines="0" workbookViewId="0">
      <pane ySplit="1" topLeftCell="A2" activePane="bottomLeft" state="frozen"/>
      <selection pane="bottomLeft" activeCell="D2" sqref="D2:D41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8" style="7" hidden="1" customWidth="1"/>
    <col min="8" max="8" width="15.42578125" style="7" hidden="1" customWidth="1"/>
    <col min="9" max="9" width="12.5703125" style="7" hidden="1" customWidth="1"/>
    <col min="10" max="16384" width="15.140625" style="7"/>
  </cols>
  <sheetData>
    <row r="1" spans="1:9" ht="42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1000</v>
      </c>
      <c r="B2" s="12" t="s">
        <v>87</v>
      </c>
      <c r="C2" s="13">
        <v>1658698541.76</v>
      </c>
      <c r="D2" s="13">
        <v>2469357390.0581875</v>
      </c>
      <c r="E2" s="13">
        <f t="shared" ref="E2:F2" si="0">E3+E8+E13+E22+E27+E34+E36+E39</f>
        <v>1889165391.4355841</v>
      </c>
      <c r="F2" s="13">
        <f t="shared" si="0"/>
        <v>-580191998.62260365</v>
      </c>
      <c r="G2" s="14">
        <f t="shared" ref="G2:G41" si="1">IF(F2=0,0,IF(D2=0,1,+F2/D2))</f>
        <v>-0.23495667373159465</v>
      </c>
      <c r="H2" s="15">
        <f t="shared" ref="H2:I2" si="2">H3+H8+H13+H22+H27+H34+H36+H39</f>
        <v>1033983152</v>
      </c>
      <c r="I2" s="15">
        <f t="shared" si="2"/>
        <v>0</v>
      </c>
    </row>
    <row r="3" spans="1:9" ht="12.75" customHeight="1">
      <c r="A3" s="16">
        <v>1100</v>
      </c>
      <c r="B3" s="17" t="s">
        <v>104</v>
      </c>
      <c r="C3" s="18">
        <v>815566624.81000006</v>
      </c>
      <c r="D3" s="18">
        <v>1299528375.4915247</v>
      </c>
      <c r="E3" s="18">
        <f t="shared" ref="E3:F3" si="3">SUM(E4:E7)</f>
        <v>847448204</v>
      </c>
      <c r="F3" s="18">
        <f t="shared" si="3"/>
        <v>-452080171.4915247</v>
      </c>
      <c r="G3" s="19">
        <f t="shared" si="1"/>
        <v>-0.34788018485593514</v>
      </c>
      <c r="H3" s="20">
        <f t="shared" ref="H3:I3" si="4">SUM(H4:H7)</f>
        <v>822366831</v>
      </c>
      <c r="I3" s="20">
        <f t="shared" si="4"/>
        <v>0</v>
      </c>
    </row>
    <row r="4" spans="1:9" ht="12.75" customHeight="1">
      <c r="A4" s="21">
        <v>111</v>
      </c>
      <c r="B4" s="22" t="s">
        <v>105</v>
      </c>
      <c r="C4" s="23">
        <v>24397335</v>
      </c>
      <c r="D4" s="23">
        <v>25081373</v>
      </c>
      <c r="E4" s="23">
        <f t="shared" ref="E4:E7" si="5">IF(H4=0,+D4+I4,H4)</f>
        <v>25081373</v>
      </c>
      <c r="F4" s="24">
        <f t="shared" ref="F4:F7" si="6">E4-D4</f>
        <v>0</v>
      </c>
      <c r="G4" s="25">
        <f t="shared" si="1"/>
        <v>0</v>
      </c>
      <c r="H4" s="26"/>
      <c r="I4" s="26"/>
    </row>
    <row r="5" spans="1:9" ht="12.75" customHeight="1">
      <c r="A5" s="21">
        <v>112</v>
      </c>
      <c r="B5" s="22" t="s">
        <v>106</v>
      </c>
      <c r="C5" s="27">
        <v>0</v>
      </c>
      <c r="D5" s="23">
        <v>0</v>
      </c>
      <c r="E5" s="23">
        <f t="shared" si="5"/>
        <v>0</v>
      </c>
      <c r="F5" s="24">
        <f t="shared" si="6"/>
        <v>0</v>
      </c>
      <c r="G5" s="25">
        <f t="shared" si="1"/>
        <v>0</v>
      </c>
      <c r="H5" s="26"/>
      <c r="I5" s="26"/>
    </row>
    <row r="6" spans="1:9" ht="12.75" customHeight="1">
      <c r="A6" s="28">
        <v>113</v>
      </c>
      <c r="B6" s="22" t="s">
        <v>107</v>
      </c>
      <c r="C6" s="23">
        <v>791169290.24000001</v>
      </c>
      <c r="D6" s="23">
        <v>1274447002.4915247</v>
      </c>
      <c r="E6" s="23">
        <f t="shared" si="5"/>
        <v>822366831</v>
      </c>
      <c r="F6" s="24">
        <f t="shared" si="6"/>
        <v>-452080171.4915247</v>
      </c>
      <c r="G6" s="25">
        <f t="shared" si="1"/>
        <v>-0.3547265367706266</v>
      </c>
      <c r="H6" s="26">
        <v>822366831</v>
      </c>
      <c r="I6" s="26"/>
    </row>
    <row r="7" spans="1:9" ht="12.75" customHeight="1">
      <c r="A7" s="21">
        <v>114</v>
      </c>
      <c r="B7" s="22" t="s">
        <v>108</v>
      </c>
      <c r="C7" s="23">
        <v>0</v>
      </c>
      <c r="D7" s="23">
        <v>0</v>
      </c>
      <c r="E7" s="23">
        <f t="shared" si="5"/>
        <v>0</v>
      </c>
      <c r="F7" s="24">
        <f t="shared" si="6"/>
        <v>0</v>
      </c>
      <c r="G7" s="25">
        <f t="shared" si="1"/>
        <v>0</v>
      </c>
      <c r="H7" s="26"/>
      <c r="I7" s="26"/>
    </row>
    <row r="8" spans="1:9" ht="12.75" customHeight="1">
      <c r="A8" s="16">
        <v>1200</v>
      </c>
      <c r="B8" s="17" t="s">
        <v>109</v>
      </c>
      <c r="C8" s="18">
        <v>90600000</v>
      </c>
      <c r="D8" s="18">
        <v>96000000.053432047</v>
      </c>
      <c r="E8" s="18">
        <f t="shared" ref="E8:F8" si="7">SUM(E9:E12)</f>
        <v>96000000.053432047</v>
      </c>
      <c r="F8" s="18">
        <f t="shared" si="7"/>
        <v>0</v>
      </c>
      <c r="G8" s="19">
        <f t="shared" si="1"/>
        <v>0</v>
      </c>
      <c r="H8" s="20">
        <f t="shared" ref="H8:I8" si="8">SUM(H9:H12)</f>
        <v>0</v>
      </c>
      <c r="I8" s="20">
        <f t="shared" si="8"/>
        <v>0</v>
      </c>
    </row>
    <row r="9" spans="1:9" ht="12.75" customHeight="1">
      <c r="A9" s="21">
        <v>121</v>
      </c>
      <c r="B9" s="22" t="s">
        <v>110</v>
      </c>
      <c r="C9" s="23">
        <v>600000</v>
      </c>
      <c r="D9" s="23">
        <v>0</v>
      </c>
      <c r="E9" s="23">
        <f t="shared" ref="E9:E12" si="9">IF(H9=0,+D9+I9,H9)</f>
        <v>0</v>
      </c>
      <c r="F9" s="24">
        <f t="shared" ref="F9:F12" si="10">E9-D9</f>
        <v>0</v>
      </c>
      <c r="G9" s="25">
        <f t="shared" si="1"/>
        <v>0</v>
      </c>
      <c r="H9" s="26"/>
      <c r="I9" s="26"/>
    </row>
    <row r="10" spans="1:9" ht="12.75" customHeight="1">
      <c r="A10" s="28">
        <v>122</v>
      </c>
      <c r="B10" s="22" t="s">
        <v>111</v>
      </c>
      <c r="C10" s="23">
        <v>90000000</v>
      </c>
      <c r="D10" s="23">
        <v>96000000.053432047</v>
      </c>
      <c r="E10" s="23">
        <f t="shared" si="9"/>
        <v>96000000.053432047</v>
      </c>
      <c r="F10" s="24">
        <f t="shared" si="10"/>
        <v>0</v>
      </c>
      <c r="G10" s="25">
        <f t="shared" si="1"/>
        <v>0</v>
      </c>
      <c r="H10" s="26"/>
      <c r="I10" s="26"/>
    </row>
    <row r="11" spans="1:9" ht="12.75" customHeight="1">
      <c r="A11" s="28">
        <v>123</v>
      </c>
      <c r="B11" s="22" t="s">
        <v>112</v>
      </c>
      <c r="C11" s="23">
        <v>0</v>
      </c>
      <c r="D11" s="23">
        <v>0</v>
      </c>
      <c r="E11" s="23">
        <f t="shared" si="9"/>
        <v>0</v>
      </c>
      <c r="F11" s="24">
        <f t="shared" si="10"/>
        <v>0</v>
      </c>
      <c r="G11" s="25">
        <f t="shared" si="1"/>
        <v>0</v>
      </c>
      <c r="H11" s="26"/>
      <c r="I11" s="26"/>
    </row>
    <row r="12" spans="1:9" ht="25.5" customHeight="1">
      <c r="A12" s="21">
        <v>124</v>
      </c>
      <c r="B12" s="22" t="s">
        <v>113</v>
      </c>
      <c r="C12" s="23">
        <v>0</v>
      </c>
      <c r="D12" s="23">
        <v>0</v>
      </c>
      <c r="E12" s="23">
        <f t="shared" si="9"/>
        <v>0</v>
      </c>
      <c r="F12" s="24">
        <f t="shared" si="10"/>
        <v>0</v>
      </c>
      <c r="G12" s="25">
        <f t="shared" si="1"/>
        <v>0</v>
      </c>
      <c r="H12" s="26"/>
      <c r="I12" s="26"/>
    </row>
    <row r="13" spans="1:9" ht="12.75" customHeight="1">
      <c r="A13" s="16">
        <v>1300</v>
      </c>
      <c r="B13" s="17" t="s">
        <v>114</v>
      </c>
      <c r="C13" s="18">
        <v>164500000</v>
      </c>
      <c r="D13" s="18">
        <v>311535145.13040572</v>
      </c>
      <c r="E13" s="18">
        <f t="shared" ref="E13:F13" si="11">SUM(E14:E21)</f>
        <v>168657375.01330441</v>
      </c>
      <c r="F13" s="18">
        <f t="shared" si="11"/>
        <v>-142877770.11710131</v>
      </c>
      <c r="G13" s="19">
        <f t="shared" si="1"/>
        <v>-0.45862488502635551</v>
      </c>
      <c r="H13" s="20">
        <f t="shared" ref="H13:I13" si="12">SUM(H14:H21)</f>
        <v>143000000</v>
      </c>
      <c r="I13" s="20">
        <f t="shared" si="12"/>
        <v>0</v>
      </c>
    </row>
    <row r="14" spans="1:9" ht="12.75" customHeight="1">
      <c r="A14" s="21">
        <v>131</v>
      </c>
      <c r="B14" s="22" t="s">
        <v>115</v>
      </c>
      <c r="C14" s="23">
        <v>0</v>
      </c>
      <c r="D14" s="23">
        <v>0</v>
      </c>
      <c r="E14" s="23">
        <f t="shared" ref="E14:E21" si="13">IF(H14=0,+D14+I14,H14)</f>
        <v>0</v>
      </c>
      <c r="F14" s="24">
        <f t="shared" ref="F14:F21" si="14">E14-D14</f>
        <v>0</v>
      </c>
      <c r="G14" s="25">
        <f t="shared" si="1"/>
        <v>0</v>
      </c>
      <c r="H14" s="26"/>
      <c r="I14" s="26"/>
    </row>
    <row r="15" spans="1:9" ht="12.75" customHeight="1">
      <c r="A15" s="21">
        <v>132</v>
      </c>
      <c r="B15" s="22" t="s">
        <v>116</v>
      </c>
      <c r="C15" s="23">
        <v>140000000</v>
      </c>
      <c r="D15" s="23">
        <v>285877770.11710131</v>
      </c>
      <c r="E15" s="23">
        <f t="shared" si="13"/>
        <v>143000000</v>
      </c>
      <c r="F15" s="24">
        <f t="shared" si="14"/>
        <v>-142877770.11710131</v>
      </c>
      <c r="G15" s="25">
        <f t="shared" si="1"/>
        <v>-0.49978622002884548</v>
      </c>
      <c r="H15" s="26">
        <v>143000000</v>
      </c>
      <c r="I15" s="26"/>
    </row>
    <row r="16" spans="1:9" ht="12.75" customHeight="1">
      <c r="A16" s="21">
        <v>133</v>
      </c>
      <c r="B16" s="22" t="s">
        <v>117</v>
      </c>
      <c r="C16" s="23">
        <v>12500000</v>
      </c>
      <c r="D16" s="23">
        <v>13657375.006047457</v>
      </c>
      <c r="E16" s="23">
        <f t="shared" si="13"/>
        <v>13657375.006047457</v>
      </c>
      <c r="F16" s="24">
        <f t="shared" si="14"/>
        <v>0</v>
      </c>
      <c r="G16" s="25">
        <f t="shared" si="1"/>
        <v>0</v>
      </c>
      <c r="H16" s="26"/>
      <c r="I16" s="26"/>
    </row>
    <row r="17" spans="1:9" ht="12.75" customHeight="1">
      <c r="A17" s="21">
        <v>134</v>
      </c>
      <c r="B17" s="22" t="s">
        <v>118</v>
      </c>
      <c r="C17" s="23">
        <v>0</v>
      </c>
      <c r="D17" s="23">
        <v>0</v>
      </c>
      <c r="E17" s="23">
        <f t="shared" si="13"/>
        <v>0</v>
      </c>
      <c r="F17" s="24">
        <f t="shared" si="14"/>
        <v>0</v>
      </c>
      <c r="G17" s="25">
        <f t="shared" si="1"/>
        <v>0</v>
      </c>
      <c r="H17" s="26"/>
      <c r="I17" s="26"/>
    </row>
    <row r="18" spans="1:9" ht="12.75" customHeight="1">
      <c r="A18" s="21">
        <v>135</v>
      </c>
      <c r="B18" s="22" t="s">
        <v>119</v>
      </c>
      <c r="C18" s="23">
        <v>0</v>
      </c>
      <c r="D18" s="23">
        <v>0</v>
      </c>
      <c r="E18" s="23">
        <f t="shared" si="13"/>
        <v>0</v>
      </c>
      <c r="F18" s="24">
        <f t="shared" si="14"/>
        <v>0</v>
      </c>
      <c r="G18" s="25">
        <f t="shared" si="1"/>
        <v>0</v>
      </c>
      <c r="H18" s="26"/>
      <c r="I18" s="26"/>
    </row>
    <row r="19" spans="1:9" ht="12.75" customHeight="1">
      <c r="A19" s="21">
        <v>136</v>
      </c>
      <c r="B19" s="22" t="s">
        <v>120</v>
      </c>
      <c r="C19" s="23">
        <v>0</v>
      </c>
      <c r="D19" s="23">
        <v>0</v>
      </c>
      <c r="E19" s="23">
        <f t="shared" si="13"/>
        <v>0</v>
      </c>
      <c r="F19" s="24">
        <f t="shared" si="14"/>
        <v>0</v>
      </c>
      <c r="G19" s="25">
        <f t="shared" si="1"/>
        <v>0</v>
      </c>
      <c r="H19" s="26"/>
      <c r="I19" s="26"/>
    </row>
    <row r="20" spans="1:9" ht="12.75" customHeight="1">
      <c r="A20" s="21">
        <v>137</v>
      </c>
      <c r="B20" s="22" t="s">
        <v>121</v>
      </c>
      <c r="C20" s="23">
        <v>12000000</v>
      </c>
      <c r="D20" s="23">
        <v>12000000.007256944</v>
      </c>
      <c r="E20" s="23">
        <f t="shared" si="13"/>
        <v>12000000.007256944</v>
      </c>
      <c r="F20" s="24">
        <f t="shared" si="14"/>
        <v>0</v>
      </c>
      <c r="G20" s="25">
        <f t="shared" si="1"/>
        <v>0</v>
      </c>
      <c r="H20" s="26"/>
      <c r="I20" s="26"/>
    </row>
    <row r="21" spans="1:9" ht="12.75" customHeight="1">
      <c r="A21" s="21">
        <v>138</v>
      </c>
      <c r="B21" s="22" t="s">
        <v>122</v>
      </c>
      <c r="C21" s="23">
        <v>0</v>
      </c>
      <c r="D21" s="23">
        <v>0</v>
      </c>
      <c r="E21" s="23">
        <f t="shared" si="13"/>
        <v>0</v>
      </c>
      <c r="F21" s="24">
        <f t="shared" si="14"/>
        <v>0</v>
      </c>
      <c r="G21" s="25">
        <f t="shared" si="1"/>
        <v>0</v>
      </c>
      <c r="H21" s="26"/>
      <c r="I21" s="26"/>
    </row>
    <row r="22" spans="1:9" ht="12.75" customHeight="1">
      <c r="A22" s="16">
        <v>1400</v>
      </c>
      <c r="B22" s="17" t="s">
        <v>123</v>
      </c>
      <c r="C22" s="18">
        <v>288529905</v>
      </c>
      <c r="D22" s="18">
        <v>355081994.21473438</v>
      </c>
      <c r="E22" s="18">
        <f t="shared" ref="E22:F22" si="15">SUM(E23:E26)</f>
        <v>355081994.21473438</v>
      </c>
      <c r="F22" s="18">
        <f t="shared" si="15"/>
        <v>0</v>
      </c>
      <c r="G22" s="19">
        <f t="shared" si="1"/>
        <v>0</v>
      </c>
      <c r="H22" s="20">
        <f t="shared" ref="H22:I22" si="16">SUM(H23:H26)</f>
        <v>0</v>
      </c>
      <c r="I22" s="20">
        <f t="shared" si="16"/>
        <v>0</v>
      </c>
    </row>
    <row r="23" spans="1:9" ht="12.75" customHeight="1">
      <c r="A23" s="21">
        <v>141</v>
      </c>
      <c r="B23" s="22" t="s">
        <v>124</v>
      </c>
      <c r="C23" s="23">
        <v>66500000</v>
      </c>
      <c r="D23" s="23">
        <v>55849712.033774883</v>
      </c>
      <c r="E23" s="23">
        <f t="shared" ref="E23:E26" si="17">IF(H23=0,+D23+I23,H23)</f>
        <v>55849712.033774883</v>
      </c>
      <c r="F23" s="24">
        <f t="shared" ref="F23:F26" si="18">E23-D23</f>
        <v>0</v>
      </c>
      <c r="G23" s="25">
        <f t="shared" si="1"/>
        <v>0</v>
      </c>
      <c r="H23" s="26"/>
      <c r="I23" s="26"/>
    </row>
    <row r="24" spans="1:9" ht="12.75" customHeight="1">
      <c r="A24" s="21">
        <v>142</v>
      </c>
      <c r="B24" s="22" t="s">
        <v>125</v>
      </c>
      <c r="C24" s="23">
        <v>34397467</v>
      </c>
      <c r="D24" s="23">
        <v>39409842.023832925</v>
      </c>
      <c r="E24" s="23">
        <f t="shared" si="17"/>
        <v>39409842.023832925</v>
      </c>
      <c r="F24" s="24">
        <f t="shared" si="18"/>
        <v>0</v>
      </c>
      <c r="G24" s="25">
        <f t="shared" si="1"/>
        <v>0</v>
      </c>
      <c r="H24" s="26"/>
      <c r="I24" s="26"/>
    </row>
    <row r="25" spans="1:9" ht="12.75" customHeight="1">
      <c r="A25" s="21">
        <v>143</v>
      </c>
      <c r="B25" s="22" t="s">
        <v>126</v>
      </c>
      <c r="C25" s="23">
        <v>153632438</v>
      </c>
      <c r="D25" s="23">
        <v>223322440.13505334</v>
      </c>
      <c r="E25" s="23">
        <f t="shared" si="17"/>
        <v>223322440.13505334</v>
      </c>
      <c r="F25" s="24">
        <f t="shared" si="18"/>
        <v>0</v>
      </c>
      <c r="G25" s="25">
        <f t="shared" si="1"/>
        <v>0</v>
      </c>
      <c r="H25" s="26"/>
      <c r="I25" s="26"/>
    </row>
    <row r="26" spans="1:9" ht="12.75" customHeight="1">
      <c r="A26" s="21">
        <v>144</v>
      </c>
      <c r="B26" s="22" t="s">
        <v>127</v>
      </c>
      <c r="C26" s="23">
        <v>34000000</v>
      </c>
      <c r="D26" s="23">
        <v>36500000.022073217</v>
      </c>
      <c r="E26" s="23">
        <f t="shared" si="17"/>
        <v>36500000.022073217</v>
      </c>
      <c r="F26" s="24">
        <f t="shared" si="18"/>
        <v>0</v>
      </c>
      <c r="G26" s="25">
        <f t="shared" si="1"/>
        <v>0</v>
      </c>
      <c r="H26" s="26"/>
      <c r="I26" s="26"/>
    </row>
    <row r="27" spans="1:9" ht="12.75" customHeight="1">
      <c r="A27" s="16">
        <v>1500</v>
      </c>
      <c r="B27" s="17" t="s">
        <v>128</v>
      </c>
      <c r="C27" s="18">
        <v>281388826.94999999</v>
      </c>
      <c r="D27" s="18">
        <v>363361497.15713704</v>
      </c>
      <c r="E27" s="18">
        <f t="shared" ref="E27:F27" si="19">SUM(E28:E33)</f>
        <v>403864633.15411329</v>
      </c>
      <c r="F27" s="18">
        <f t="shared" si="19"/>
        <v>40503135.996976271</v>
      </c>
      <c r="G27" s="19">
        <f t="shared" si="1"/>
        <v>0.11146788064741085</v>
      </c>
      <c r="H27" s="20">
        <f t="shared" ref="H27:I27" si="20">SUM(H28:H33)</f>
        <v>50503136</v>
      </c>
      <c r="I27" s="20">
        <f t="shared" si="20"/>
        <v>0</v>
      </c>
    </row>
    <row r="28" spans="1:9" ht="12.75" customHeight="1">
      <c r="A28" s="21">
        <v>151</v>
      </c>
      <c r="B28" s="22" t="s">
        <v>129</v>
      </c>
      <c r="C28" s="23">
        <v>0</v>
      </c>
      <c r="D28" s="23">
        <v>0</v>
      </c>
      <c r="E28" s="23">
        <f t="shared" ref="E28:E33" si="21">IF(H28=0,+D28+I28,H28)</f>
        <v>0</v>
      </c>
      <c r="F28" s="24">
        <f t="shared" ref="F28:F33" si="22">E28-D28</f>
        <v>0</v>
      </c>
      <c r="G28" s="25">
        <f t="shared" si="1"/>
        <v>0</v>
      </c>
      <c r="H28" s="26"/>
      <c r="I28" s="26"/>
    </row>
    <row r="29" spans="1:9" ht="12.75" customHeight="1">
      <c r="A29" s="28">
        <v>152</v>
      </c>
      <c r="B29" s="22" t="s">
        <v>130</v>
      </c>
      <c r="C29" s="23">
        <v>20000000</v>
      </c>
      <c r="D29" s="23">
        <v>10000000.003023729</v>
      </c>
      <c r="E29" s="23">
        <f t="shared" si="21"/>
        <v>50503136</v>
      </c>
      <c r="F29" s="24">
        <f t="shared" si="22"/>
        <v>40503135.996976271</v>
      </c>
      <c r="G29" s="25">
        <f t="shared" si="1"/>
        <v>4.0503135984729219</v>
      </c>
      <c r="H29" s="26">
        <v>50503136</v>
      </c>
      <c r="I29" s="26"/>
    </row>
    <row r="30" spans="1:9" ht="12.75" customHeight="1">
      <c r="A30" s="28">
        <v>153</v>
      </c>
      <c r="B30" s="22" t="s">
        <v>131</v>
      </c>
      <c r="C30" s="23">
        <v>0</v>
      </c>
      <c r="D30" s="23">
        <v>0</v>
      </c>
      <c r="E30" s="23">
        <f t="shared" si="21"/>
        <v>0</v>
      </c>
      <c r="F30" s="24">
        <f t="shared" si="22"/>
        <v>0</v>
      </c>
      <c r="G30" s="25">
        <f t="shared" si="1"/>
        <v>0</v>
      </c>
      <c r="H30" s="26"/>
      <c r="I30" s="26"/>
    </row>
    <row r="31" spans="1:9" ht="12.75" customHeight="1">
      <c r="A31" s="28">
        <v>154</v>
      </c>
      <c r="B31" s="22" t="s">
        <v>132</v>
      </c>
      <c r="C31" s="23">
        <v>261388827</v>
      </c>
      <c r="D31" s="23">
        <v>353361497.15411329</v>
      </c>
      <c r="E31" s="23">
        <f t="shared" si="21"/>
        <v>353361497.15411329</v>
      </c>
      <c r="F31" s="24">
        <f t="shared" si="22"/>
        <v>0</v>
      </c>
      <c r="G31" s="25">
        <f t="shared" si="1"/>
        <v>0</v>
      </c>
      <c r="H31" s="26"/>
      <c r="I31" s="26"/>
    </row>
    <row r="32" spans="1:9" ht="12.75" customHeight="1">
      <c r="A32" s="28">
        <v>155</v>
      </c>
      <c r="B32" s="22" t="s">
        <v>133</v>
      </c>
      <c r="C32" s="23">
        <v>0</v>
      </c>
      <c r="D32" s="23">
        <v>0</v>
      </c>
      <c r="E32" s="23">
        <f t="shared" si="21"/>
        <v>0</v>
      </c>
      <c r="F32" s="24">
        <f t="shared" si="22"/>
        <v>0</v>
      </c>
      <c r="G32" s="25">
        <f t="shared" si="1"/>
        <v>0</v>
      </c>
      <c r="H32" s="26"/>
      <c r="I32" s="26"/>
    </row>
    <row r="33" spans="1:9" ht="12.75" customHeight="1">
      <c r="A33" s="21">
        <v>159</v>
      </c>
      <c r="B33" s="22" t="s">
        <v>134</v>
      </c>
      <c r="C33" s="23">
        <v>0</v>
      </c>
      <c r="D33" s="23">
        <v>0</v>
      </c>
      <c r="E33" s="23">
        <f t="shared" si="21"/>
        <v>0</v>
      </c>
      <c r="F33" s="24">
        <f t="shared" si="22"/>
        <v>0</v>
      </c>
      <c r="G33" s="25">
        <f t="shared" si="1"/>
        <v>0</v>
      </c>
      <c r="H33" s="26"/>
      <c r="I33" s="26"/>
    </row>
    <row r="34" spans="1:9" ht="12.75" customHeight="1">
      <c r="A34" s="16">
        <v>1600</v>
      </c>
      <c r="B34" s="17" t="s">
        <v>135</v>
      </c>
      <c r="C34" s="29">
        <v>0</v>
      </c>
      <c r="D34" s="29">
        <v>0</v>
      </c>
      <c r="E34" s="29">
        <f t="shared" ref="E34:F34" si="23">SUM(E35)</f>
        <v>0</v>
      </c>
      <c r="F34" s="29">
        <f t="shared" si="23"/>
        <v>0</v>
      </c>
      <c r="G34" s="30">
        <f t="shared" si="1"/>
        <v>0</v>
      </c>
      <c r="H34" s="20">
        <f t="shared" ref="H34:I34" si="24">SUM(H35)</f>
        <v>0</v>
      </c>
      <c r="I34" s="20">
        <f t="shared" si="24"/>
        <v>0</v>
      </c>
    </row>
    <row r="35" spans="1:9" ht="12.75" customHeight="1">
      <c r="A35" s="21">
        <v>161</v>
      </c>
      <c r="B35" s="22" t="s">
        <v>136</v>
      </c>
      <c r="C35" s="23">
        <v>0</v>
      </c>
      <c r="D35" s="23">
        <v>0</v>
      </c>
      <c r="E35" s="23">
        <f>IF(H35=0,+D35+I35,H35)</f>
        <v>0</v>
      </c>
      <c r="F35" s="24">
        <f>E35-D35</f>
        <v>0</v>
      </c>
      <c r="G35" s="31">
        <f t="shared" si="1"/>
        <v>0</v>
      </c>
      <c r="H35" s="26"/>
      <c r="I35" s="26"/>
    </row>
    <row r="36" spans="1:9" ht="12.75" customHeight="1">
      <c r="A36" s="16">
        <v>1700</v>
      </c>
      <c r="B36" s="17" t="s">
        <v>137</v>
      </c>
      <c r="C36" s="18">
        <v>18113185</v>
      </c>
      <c r="D36" s="18">
        <v>43850378.010953866</v>
      </c>
      <c r="E36" s="18">
        <f t="shared" ref="E36:F36" si="25">SUM(E37:E38)</f>
        <v>18113185</v>
      </c>
      <c r="F36" s="18">
        <f t="shared" si="25"/>
        <v>-25737193.010953866</v>
      </c>
      <c r="G36" s="19">
        <f t="shared" si="1"/>
        <v>-0.58693206714260682</v>
      </c>
      <c r="H36" s="20">
        <f t="shared" ref="H36:I36" si="26">SUM(H37:H38)</f>
        <v>18113185</v>
      </c>
      <c r="I36" s="20">
        <f t="shared" si="26"/>
        <v>0</v>
      </c>
    </row>
    <row r="37" spans="1:9" ht="12.75" customHeight="1">
      <c r="A37" s="21">
        <v>171</v>
      </c>
      <c r="B37" s="22" t="s">
        <v>138</v>
      </c>
      <c r="C37" s="23">
        <v>18113185</v>
      </c>
      <c r="D37" s="23">
        <v>43850378.010953866</v>
      </c>
      <c r="E37" s="23">
        <f t="shared" ref="E37:E38" si="27">IF(H37=0,+D37+I37,H37)</f>
        <v>18113185</v>
      </c>
      <c r="F37" s="24">
        <f t="shared" ref="F37:F38" si="28">E37-D37</f>
        <v>-25737193.010953866</v>
      </c>
      <c r="G37" s="25">
        <f t="shared" si="1"/>
        <v>-0.58693206714260682</v>
      </c>
      <c r="H37" s="26">
        <v>18113185</v>
      </c>
      <c r="I37" s="26"/>
    </row>
    <row r="38" spans="1:9" ht="12.75" customHeight="1">
      <c r="A38" s="21">
        <v>172</v>
      </c>
      <c r="B38" s="22" t="s">
        <v>139</v>
      </c>
      <c r="C38" s="23">
        <v>0</v>
      </c>
      <c r="D38" s="23">
        <v>0</v>
      </c>
      <c r="E38" s="23">
        <f t="shared" si="27"/>
        <v>0</v>
      </c>
      <c r="F38" s="24">
        <f t="shared" si="28"/>
        <v>0</v>
      </c>
      <c r="G38" s="31">
        <f t="shared" si="1"/>
        <v>0</v>
      </c>
      <c r="H38" s="26"/>
      <c r="I38" s="26"/>
    </row>
    <row r="39" spans="1:9" ht="25.5" customHeight="1">
      <c r="A39" s="16">
        <v>1800</v>
      </c>
      <c r="B39" s="17" t="s">
        <v>140</v>
      </c>
      <c r="C39" s="18">
        <v>0</v>
      </c>
      <c r="D39" s="18">
        <v>0</v>
      </c>
      <c r="E39" s="18">
        <f t="shared" ref="E39:F39" si="29">SUM(E40:E41)</f>
        <v>0</v>
      </c>
      <c r="F39" s="18">
        <f t="shared" si="29"/>
        <v>0</v>
      </c>
      <c r="G39" s="19">
        <f t="shared" si="1"/>
        <v>0</v>
      </c>
      <c r="H39" s="20">
        <f t="shared" ref="H39:I39" si="30">SUM(H40:H41)</f>
        <v>0</v>
      </c>
      <c r="I39" s="20">
        <f t="shared" si="30"/>
        <v>0</v>
      </c>
    </row>
    <row r="40" spans="1:9" ht="12.75" customHeight="1">
      <c r="A40" s="21">
        <v>181</v>
      </c>
      <c r="B40" s="22" t="s">
        <v>141</v>
      </c>
      <c r="C40" s="23">
        <v>0</v>
      </c>
      <c r="D40" s="23">
        <v>0</v>
      </c>
      <c r="E40" s="23">
        <f t="shared" ref="E40:E41" si="31">IF(H40=0,+D40+I40,H40)</f>
        <v>0</v>
      </c>
      <c r="F40" s="24">
        <f t="shared" ref="F40:F41" si="32">E40-D40</f>
        <v>0</v>
      </c>
      <c r="G40" s="31">
        <f t="shared" si="1"/>
        <v>0</v>
      </c>
      <c r="H40" s="26"/>
      <c r="I40" s="26"/>
    </row>
    <row r="41" spans="1:9" ht="12.75" customHeight="1">
      <c r="A41" s="21">
        <v>182</v>
      </c>
      <c r="B41" s="22" t="s">
        <v>142</v>
      </c>
      <c r="C41" s="23">
        <v>0</v>
      </c>
      <c r="D41" s="23">
        <v>0</v>
      </c>
      <c r="E41" s="23">
        <f t="shared" si="31"/>
        <v>0</v>
      </c>
      <c r="F41" s="24">
        <f t="shared" si="32"/>
        <v>0</v>
      </c>
      <c r="G41" s="31">
        <f t="shared" si="1"/>
        <v>0</v>
      </c>
      <c r="H41" s="26"/>
      <c r="I4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workbookViewId="0">
      <pane ySplit="1" topLeftCell="A2" activePane="bottomLeft" state="frozen"/>
      <selection pane="bottomLeft" activeCell="D2" sqref="D2:D65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85546875" style="7" hidden="1" customWidth="1"/>
    <col min="8" max="9" width="13.28515625" style="7" hidden="1" customWidth="1"/>
    <col min="10" max="16384" width="15.140625" style="7"/>
  </cols>
  <sheetData>
    <row r="1" spans="1:9" ht="42.7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2000</v>
      </c>
      <c r="B2" s="32" t="s">
        <v>88</v>
      </c>
      <c r="C2" s="13">
        <v>160126533</v>
      </c>
      <c r="D2" s="13">
        <v>268962183.99000001</v>
      </c>
      <c r="E2" s="13">
        <f t="shared" ref="E2:F2" si="0">E3+E12+E16+E26+E36+E44+E47+E53+E57</f>
        <v>275585416.99000001</v>
      </c>
      <c r="F2" s="13">
        <f t="shared" si="0"/>
        <v>6623233</v>
      </c>
      <c r="G2" s="14">
        <f t="shared" ref="G2:G65" si="1">IF(F2=0,0,IF(D2=0,1,+F2/D2))</f>
        <v>2.4625145816953402E-2</v>
      </c>
      <c r="H2" s="15">
        <f t="shared" ref="H2:I2" si="2">H3+H12+H16+H26+H36+H44+H47+H53+H57</f>
        <v>0</v>
      </c>
      <c r="I2" s="15">
        <f t="shared" si="2"/>
        <v>6623233</v>
      </c>
    </row>
    <row r="3" spans="1:9" ht="25.5" customHeight="1">
      <c r="A3" s="16">
        <v>2100</v>
      </c>
      <c r="B3" s="33" t="s">
        <v>143</v>
      </c>
      <c r="C3" s="18">
        <v>12297411</v>
      </c>
      <c r="D3" s="18">
        <v>11372666</v>
      </c>
      <c r="E3" s="18">
        <f t="shared" ref="E3:F3" si="3">SUM(E4:E11)</f>
        <v>10312899</v>
      </c>
      <c r="F3" s="18">
        <f t="shared" si="3"/>
        <v>-1059767</v>
      </c>
      <c r="G3" s="19">
        <f t="shared" si="1"/>
        <v>-9.3185450095870218E-2</v>
      </c>
      <c r="H3" s="20">
        <f t="shared" ref="H3:I3" si="4">SUM(H4:H11)</f>
        <v>0</v>
      </c>
      <c r="I3" s="20">
        <f t="shared" si="4"/>
        <v>-1059767</v>
      </c>
    </row>
    <row r="4" spans="1:9" ht="12.75" customHeight="1">
      <c r="A4" s="21">
        <v>211</v>
      </c>
      <c r="B4" s="34" t="s">
        <v>144</v>
      </c>
      <c r="C4" s="35">
        <v>5000000</v>
      </c>
      <c r="D4" s="35">
        <v>2200000</v>
      </c>
      <c r="E4" s="35">
        <f t="shared" ref="E4:E11" si="5">IF(H4=0,+D4+I4,H4)</f>
        <v>2140233</v>
      </c>
      <c r="F4" s="35">
        <f t="shared" ref="F4:F11" si="6">E4-D4</f>
        <v>-59767</v>
      </c>
      <c r="G4" s="36">
        <f t="shared" si="1"/>
        <v>-2.7166818181818181E-2</v>
      </c>
      <c r="H4" s="26"/>
      <c r="I4" s="26">
        <v>-59767</v>
      </c>
    </row>
    <row r="5" spans="1:9" ht="12.75" customHeight="1">
      <c r="A5" s="37">
        <v>212</v>
      </c>
      <c r="B5" s="38" t="s">
        <v>145</v>
      </c>
      <c r="C5" s="35">
        <v>169023</v>
      </c>
      <c r="D5" s="35">
        <v>1011548</v>
      </c>
      <c r="E5" s="35">
        <f t="shared" si="5"/>
        <v>1011548</v>
      </c>
      <c r="F5" s="35">
        <f t="shared" si="6"/>
        <v>0</v>
      </c>
      <c r="G5" s="36">
        <f t="shared" si="1"/>
        <v>0</v>
      </c>
      <c r="H5" s="26"/>
      <c r="I5" s="26"/>
    </row>
    <row r="6" spans="1:9" ht="12.75" customHeight="1">
      <c r="A6" s="37">
        <v>213</v>
      </c>
      <c r="B6" s="38" t="s">
        <v>146</v>
      </c>
      <c r="C6" s="35">
        <v>50000</v>
      </c>
      <c r="D6" s="35">
        <v>177242</v>
      </c>
      <c r="E6" s="35">
        <f t="shared" si="5"/>
        <v>177242</v>
      </c>
      <c r="F6" s="35">
        <f t="shared" si="6"/>
        <v>0</v>
      </c>
      <c r="G6" s="36">
        <f t="shared" si="1"/>
        <v>0</v>
      </c>
      <c r="H6" s="26"/>
      <c r="I6" s="26"/>
    </row>
    <row r="7" spans="1:9" ht="25.5" customHeight="1">
      <c r="A7" s="39">
        <v>214</v>
      </c>
      <c r="B7" s="40" t="s">
        <v>147</v>
      </c>
      <c r="C7" s="35">
        <v>1000000</v>
      </c>
      <c r="D7" s="35">
        <v>1089550</v>
      </c>
      <c r="E7" s="35">
        <f t="shared" si="5"/>
        <v>1089550</v>
      </c>
      <c r="F7" s="35">
        <f t="shared" si="6"/>
        <v>0</v>
      </c>
      <c r="G7" s="36">
        <f t="shared" si="1"/>
        <v>0</v>
      </c>
      <c r="H7" s="26"/>
      <c r="I7" s="26"/>
    </row>
    <row r="8" spans="1:9" ht="12.75" customHeight="1">
      <c r="A8" s="37">
        <v>215</v>
      </c>
      <c r="B8" s="38" t="s">
        <v>148</v>
      </c>
      <c r="C8" s="35">
        <v>2400000</v>
      </c>
      <c r="D8" s="35">
        <v>2427890</v>
      </c>
      <c r="E8" s="35">
        <f t="shared" si="5"/>
        <v>2427890</v>
      </c>
      <c r="F8" s="35">
        <f t="shared" si="6"/>
        <v>0</v>
      </c>
      <c r="G8" s="36">
        <f t="shared" si="1"/>
        <v>0</v>
      </c>
      <c r="H8" s="26"/>
      <c r="I8" s="26"/>
    </row>
    <row r="9" spans="1:9" ht="12.75" customHeight="1">
      <c r="A9" s="37" t="str">
        <f>HYPERLINK("https://docs.google.com/spreadsheets/d/1dALOpZLnJNV5ae7PmXZdbizOv6-TfsBCaYWV_PiMXKY/edit#gid=1539311354","216")</f>
        <v>216</v>
      </c>
      <c r="B9" s="38" t="s">
        <v>149</v>
      </c>
      <c r="C9" s="35">
        <v>3268388</v>
      </c>
      <c r="D9" s="35">
        <v>3118428</v>
      </c>
      <c r="E9" s="35">
        <f t="shared" si="5"/>
        <v>2118428</v>
      </c>
      <c r="F9" s="35">
        <f t="shared" si="6"/>
        <v>-1000000</v>
      </c>
      <c r="G9" s="36">
        <f t="shared" si="1"/>
        <v>-0.32067439107139878</v>
      </c>
      <c r="H9" s="26"/>
      <c r="I9" s="26">
        <v>-1000000</v>
      </c>
    </row>
    <row r="10" spans="1:9" ht="12.75" customHeight="1">
      <c r="A10" s="37">
        <v>217</v>
      </c>
      <c r="B10" s="38" t="s">
        <v>150</v>
      </c>
      <c r="C10" s="35">
        <v>400000</v>
      </c>
      <c r="D10" s="35">
        <v>986008</v>
      </c>
      <c r="E10" s="35">
        <f t="shared" si="5"/>
        <v>986008</v>
      </c>
      <c r="F10" s="35">
        <f t="shared" si="6"/>
        <v>0</v>
      </c>
      <c r="G10" s="36">
        <f t="shared" si="1"/>
        <v>0</v>
      </c>
      <c r="H10" s="26"/>
      <c r="I10" s="26"/>
    </row>
    <row r="11" spans="1:9" ht="12.75" customHeight="1">
      <c r="A11" s="39">
        <v>218</v>
      </c>
      <c r="B11" s="40" t="s">
        <v>151</v>
      </c>
      <c r="C11" s="35">
        <v>10000</v>
      </c>
      <c r="D11" s="35">
        <v>362000</v>
      </c>
      <c r="E11" s="35">
        <f t="shared" si="5"/>
        <v>362000</v>
      </c>
      <c r="F11" s="35">
        <f t="shared" si="6"/>
        <v>0</v>
      </c>
      <c r="G11" s="36">
        <f t="shared" si="1"/>
        <v>0</v>
      </c>
      <c r="H11" s="26"/>
      <c r="I11" s="26"/>
    </row>
    <row r="12" spans="1:9" ht="12.75" customHeight="1">
      <c r="A12" s="16">
        <v>2200</v>
      </c>
      <c r="B12" s="33" t="s">
        <v>152</v>
      </c>
      <c r="C12" s="18">
        <v>6650000</v>
      </c>
      <c r="D12" s="18">
        <v>6099784</v>
      </c>
      <c r="E12" s="18">
        <f t="shared" ref="E12:F12" si="7">SUM(E13:E15)</f>
        <v>6099784</v>
      </c>
      <c r="F12" s="18">
        <f t="shared" si="7"/>
        <v>0</v>
      </c>
      <c r="G12" s="19">
        <f t="shared" si="1"/>
        <v>0</v>
      </c>
      <c r="H12" s="20">
        <f t="shared" ref="H12:I12" si="8">SUM(H13:H15)</f>
        <v>0</v>
      </c>
      <c r="I12" s="20">
        <f t="shared" si="8"/>
        <v>0</v>
      </c>
    </row>
    <row r="13" spans="1:9" ht="12.75" customHeight="1">
      <c r="A13" s="37">
        <v>221</v>
      </c>
      <c r="B13" s="38" t="s">
        <v>153</v>
      </c>
      <c r="C13" s="35">
        <v>3400000</v>
      </c>
      <c r="D13" s="35">
        <v>2489300</v>
      </c>
      <c r="E13" s="35">
        <f t="shared" ref="E13:E15" si="9">IF(H13=0,+D13+I13,H13)</f>
        <v>2489300</v>
      </c>
      <c r="F13" s="35">
        <f t="shared" ref="F13:F15" si="10">E13-D13</f>
        <v>0</v>
      </c>
      <c r="G13" s="36">
        <f t="shared" si="1"/>
        <v>0</v>
      </c>
      <c r="H13" s="26"/>
      <c r="I13" s="26"/>
    </row>
    <row r="14" spans="1:9" ht="12.75" customHeight="1">
      <c r="A14" s="37">
        <v>222</v>
      </c>
      <c r="B14" s="38" t="s">
        <v>154</v>
      </c>
      <c r="C14" s="35">
        <v>3100000</v>
      </c>
      <c r="D14" s="35">
        <v>3347600</v>
      </c>
      <c r="E14" s="35">
        <f t="shared" si="9"/>
        <v>3347600</v>
      </c>
      <c r="F14" s="35">
        <f t="shared" si="10"/>
        <v>0</v>
      </c>
      <c r="G14" s="36">
        <f t="shared" si="1"/>
        <v>0</v>
      </c>
      <c r="H14" s="26"/>
      <c r="I14" s="26"/>
    </row>
    <row r="15" spans="1:9" ht="12.75" customHeight="1">
      <c r="A15" s="37">
        <v>223</v>
      </c>
      <c r="B15" s="38" t="s">
        <v>155</v>
      </c>
      <c r="C15" s="35">
        <v>150000</v>
      </c>
      <c r="D15" s="35">
        <v>262884</v>
      </c>
      <c r="E15" s="35">
        <f t="shared" si="9"/>
        <v>262884</v>
      </c>
      <c r="F15" s="35">
        <f t="shared" si="10"/>
        <v>0</v>
      </c>
      <c r="G15" s="36">
        <f t="shared" si="1"/>
        <v>0</v>
      </c>
      <c r="H15" s="26"/>
      <c r="I15" s="26"/>
    </row>
    <row r="16" spans="1:9" ht="12.75" customHeight="1">
      <c r="A16" s="16">
        <v>2300</v>
      </c>
      <c r="B16" s="33" t="s">
        <v>156</v>
      </c>
      <c r="C16" s="18">
        <v>5000</v>
      </c>
      <c r="D16" s="18">
        <v>408328.56</v>
      </c>
      <c r="E16" s="18">
        <f t="shared" ref="E16:F16" si="11">SUM(E17:E25)</f>
        <v>408328.56</v>
      </c>
      <c r="F16" s="18">
        <f t="shared" si="11"/>
        <v>0</v>
      </c>
      <c r="G16" s="19">
        <f t="shared" si="1"/>
        <v>0</v>
      </c>
      <c r="H16" s="20">
        <f t="shared" ref="H16:I16" si="12">SUM(H17:H25)</f>
        <v>0</v>
      </c>
      <c r="I16" s="20">
        <f t="shared" si="12"/>
        <v>0</v>
      </c>
    </row>
    <row r="17" spans="1:9" ht="12.75" customHeight="1">
      <c r="A17" s="37">
        <v>231</v>
      </c>
      <c r="B17" s="38" t="s">
        <v>157</v>
      </c>
      <c r="C17" s="35">
        <v>5000</v>
      </c>
      <c r="D17" s="35">
        <v>0</v>
      </c>
      <c r="E17" s="35">
        <f t="shared" ref="E17:E25" si="13">IF(H17=0,+D17+I17,H17)</f>
        <v>0</v>
      </c>
      <c r="F17" s="35">
        <f t="shared" ref="F17:F25" si="14">E17-D17</f>
        <v>0</v>
      </c>
      <c r="G17" s="36">
        <f t="shared" si="1"/>
        <v>0</v>
      </c>
      <c r="H17" s="26"/>
      <c r="I17" s="26"/>
    </row>
    <row r="18" spans="1:9" ht="12.75" customHeight="1">
      <c r="A18" s="37">
        <v>232</v>
      </c>
      <c r="B18" s="38" t="s">
        <v>158</v>
      </c>
      <c r="C18" s="35">
        <v>0</v>
      </c>
      <c r="D18" s="35">
        <v>0</v>
      </c>
      <c r="E18" s="35">
        <f t="shared" si="13"/>
        <v>0</v>
      </c>
      <c r="F18" s="35">
        <f t="shared" si="14"/>
        <v>0</v>
      </c>
      <c r="G18" s="36">
        <f t="shared" si="1"/>
        <v>0</v>
      </c>
      <c r="H18" s="26"/>
      <c r="I18" s="26"/>
    </row>
    <row r="19" spans="1:9" ht="12.75" customHeight="1">
      <c r="A19" s="37">
        <v>233</v>
      </c>
      <c r="B19" s="38" t="s">
        <v>159</v>
      </c>
      <c r="C19" s="35">
        <v>0</v>
      </c>
      <c r="D19" s="35">
        <v>82614</v>
      </c>
      <c r="E19" s="35">
        <f t="shared" si="13"/>
        <v>82614</v>
      </c>
      <c r="F19" s="35">
        <f t="shared" si="14"/>
        <v>0</v>
      </c>
      <c r="G19" s="36">
        <f t="shared" si="1"/>
        <v>0</v>
      </c>
      <c r="H19" s="26"/>
      <c r="I19" s="26"/>
    </row>
    <row r="20" spans="1:9" ht="25.5" customHeight="1">
      <c r="A20" s="37">
        <v>234</v>
      </c>
      <c r="B20" s="38" t="s">
        <v>160</v>
      </c>
      <c r="C20" s="35">
        <v>0</v>
      </c>
      <c r="D20" s="35">
        <v>300714.56</v>
      </c>
      <c r="E20" s="35">
        <f t="shared" si="13"/>
        <v>300714.56</v>
      </c>
      <c r="F20" s="35">
        <f t="shared" si="14"/>
        <v>0</v>
      </c>
      <c r="G20" s="36">
        <f t="shared" si="1"/>
        <v>0</v>
      </c>
      <c r="H20" s="26"/>
      <c r="I20" s="26"/>
    </row>
    <row r="21" spans="1:9" ht="12.75" customHeight="1">
      <c r="A21" s="37">
        <v>235</v>
      </c>
      <c r="B21" s="38" t="s">
        <v>161</v>
      </c>
      <c r="C21" s="35">
        <v>0</v>
      </c>
      <c r="D21" s="35">
        <v>25000</v>
      </c>
      <c r="E21" s="35">
        <f t="shared" si="13"/>
        <v>25000</v>
      </c>
      <c r="F21" s="35">
        <f t="shared" si="14"/>
        <v>0</v>
      </c>
      <c r="G21" s="36">
        <f t="shared" si="1"/>
        <v>0</v>
      </c>
      <c r="H21" s="26"/>
      <c r="I21" s="26"/>
    </row>
    <row r="22" spans="1:9" ht="25.5" customHeight="1">
      <c r="A22" s="37">
        <v>236</v>
      </c>
      <c r="B22" s="38" t="s">
        <v>162</v>
      </c>
      <c r="C22" s="35">
        <v>0</v>
      </c>
      <c r="D22" s="35">
        <v>0</v>
      </c>
      <c r="E22" s="35">
        <f t="shared" si="13"/>
        <v>0</v>
      </c>
      <c r="F22" s="35">
        <f t="shared" si="14"/>
        <v>0</v>
      </c>
      <c r="G22" s="36">
        <f t="shared" si="1"/>
        <v>0</v>
      </c>
      <c r="H22" s="26"/>
      <c r="I22" s="26"/>
    </row>
    <row r="23" spans="1:9" ht="12.75" customHeight="1">
      <c r="A23" s="37">
        <v>237</v>
      </c>
      <c r="B23" s="38" t="s">
        <v>163</v>
      </c>
      <c r="C23" s="35">
        <v>0</v>
      </c>
      <c r="D23" s="35">
        <v>0</v>
      </c>
      <c r="E23" s="35">
        <f t="shared" si="13"/>
        <v>0</v>
      </c>
      <c r="F23" s="35">
        <f t="shared" si="14"/>
        <v>0</v>
      </c>
      <c r="G23" s="36">
        <f t="shared" si="1"/>
        <v>0</v>
      </c>
      <c r="H23" s="26"/>
      <c r="I23" s="26"/>
    </row>
    <row r="24" spans="1:9" ht="12.75" customHeight="1">
      <c r="A24" s="37">
        <v>238</v>
      </c>
      <c r="B24" s="38" t="s">
        <v>164</v>
      </c>
      <c r="C24" s="35">
        <v>0</v>
      </c>
      <c r="D24" s="35">
        <v>0</v>
      </c>
      <c r="E24" s="35">
        <f t="shared" si="13"/>
        <v>0</v>
      </c>
      <c r="F24" s="35">
        <f t="shared" si="14"/>
        <v>0</v>
      </c>
      <c r="G24" s="36">
        <f t="shared" si="1"/>
        <v>0</v>
      </c>
      <c r="H24" s="26"/>
      <c r="I24" s="26"/>
    </row>
    <row r="25" spans="1:9" ht="12.75" customHeight="1">
      <c r="A25" s="37">
        <v>239</v>
      </c>
      <c r="B25" s="38" t="s">
        <v>165</v>
      </c>
      <c r="C25" s="35">
        <v>0</v>
      </c>
      <c r="D25" s="35">
        <v>0</v>
      </c>
      <c r="E25" s="35">
        <f t="shared" si="13"/>
        <v>0</v>
      </c>
      <c r="F25" s="35">
        <f t="shared" si="14"/>
        <v>0</v>
      </c>
      <c r="G25" s="36">
        <f t="shared" si="1"/>
        <v>0</v>
      </c>
      <c r="H25" s="26"/>
      <c r="I25" s="26"/>
    </row>
    <row r="26" spans="1:9" ht="12.75" customHeight="1">
      <c r="A26" s="16">
        <v>2400</v>
      </c>
      <c r="B26" s="33" t="s">
        <v>166</v>
      </c>
      <c r="C26" s="18">
        <v>13330000</v>
      </c>
      <c r="D26" s="18">
        <v>89372181.120000005</v>
      </c>
      <c r="E26" s="18">
        <f t="shared" ref="E26:F26" si="15">SUM(E27:E35)</f>
        <v>88372181.120000005</v>
      </c>
      <c r="F26" s="18">
        <f t="shared" si="15"/>
        <v>-1000000</v>
      </c>
      <c r="G26" s="19">
        <f t="shared" si="1"/>
        <v>-1.1189164094107765E-2</v>
      </c>
      <c r="H26" s="20">
        <f t="shared" ref="H26:I26" si="16">SUM(H27:H35)</f>
        <v>0</v>
      </c>
      <c r="I26" s="20">
        <f t="shared" si="16"/>
        <v>-1000000</v>
      </c>
    </row>
    <row r="27" spans="1:9" ht="12.75" customHeight="1">
      <c r="A27" s="37">
        <v>241</v>
      </c>
      <c r="B27" s="38" t="s">
        <v>167</v>
      </c>
      <c r="C27" s="35">
        <v>500000</v>
      </c>
      <c r="D27" s="35">
        <v>1239649</v>
      </c>
      <c r="E27" s="35">
        <f t="shared" ref="E27:E35" si="17">IF(H27=0,+D27+I27,H27)</f>
        <v>1239649</v>
      </c>
      <c r="F27" s="35">
        <f t="shared" ref="F27:F35" si="18">E27-D27</f>
        <v>0</v>
      </c>
      <c r="G27" s="36">
        <f t="shared" si="1"/>
        <v>0</v>
      </c>
      <c r="H27" s="26"/>
      <c r="I27" s="26"/>
    </row>
    <row r="28" spans="1:9" ht="12.75" customHeight="1">
      <c r="A28" s="37">
        <v>242</v>
      </c>
      <c r="B28" s="38" t="s">
        <v>168</v>
      </c>
      <c r="C28" s="35">
        <v>200000</v>
      </c>
      <c r="D28" s="35">
        <v>4243170</v>
      </c>
      <c r="E28" s="35">
        <f t="shared" si="17"/>
        <v>4243170</v>
      </c>
      <c r="F28" s="35">
        <f t="shared" si="18"/>
        <v>0</v>
      </c>
      <c r="G28" s="36">
        <f t="shared" si="1"/>
        <v>0</v>
      </c>
      <c r="H28" s="26"/>
      <c r="I28" s="26"/>
    </row>
    <row r="29" spans="1:9" ht="12.75" customHeight="1">
      <c r="A29" s="37">
        <v>243</v>
      </c>
      <c r="B29" s="38" t="s">
        <v>169</v>
      </c>
      <c r="C29" s="35">
        <v>70000</v>
      </c>
      <c r="D29" s="35">
        <v>104000</v>
      </c>
      <c r="E29" s="35">
        <f t="shared" si="17"/>
        <v>104000</v>
      </c>
      <c r="F29" s="35">
        <f t="shared" si="18"/>
        <v>0</v>
      </c>
      <c r="G29" s="36">
        <f t="shared" si="1"/>
        <v>0</v>
      </c>
      <c r="H29" s="26"/>
      <c r="I29" s="26"/>
    </row>
    <row r="30" spans="1:9" ht="12.75" customHeight="1">
      <c r="A30" s="37">
        <v>244</v>
      </c>
      <c r="B30" s="38" t="s">
        <v>170</v>
      </c>
      <c r="C30" s="35">
        <v>70000</v>
      </c>
      <c r="D30" s="35">
        <v>51298</v>
      </c>
      <c r="E30" s="35">
        <f t="shared" si="17"/>
        <v>51298</v>
      </c>
      <c r="F30" s="35">
        <f t="shared" si="18"/>
        <v>0</v>
      </c>
      <c r="G30" s="36">
        <f t="shared" si="1"/>
        <v>0</v>
      </c>
      <c r="H30" s="26"/>
      <c r="I30" s="26"/>
    </row>
    <row r="31" spans="1:9" ht="12.75" customHeight="1">
      <c r="A31" s="37">
        <v>245</v>
      </c>
      <c r="B31" s="38" t="s">
        <v>171</v>
      </c>
      <c r="C31" s="35">
        <v>50000</v>
      </c>
      <c r="D31" s="35">
        <v>79704</v>
      </c>
      <c r="E31" s="35">
        <f t="shared" si="17"/>
        <v>79704</v>
      </c>
      <c r="F31" s="35">
        <f t="shared" si="18"/>
        <v>0</v>
      </c>
      <c r="G31" s="36">
        <f t="shared" si="1"/>
        <v>0</v>
      </c>
      <c r="H31" s="26"/>
      <c r="I31" s="26"/>
    </row>
    <row r="32" spans="1:9" ht="12.75" customHeight="1">
      <c r="A32" s="37">
        <v>246</v>
      </c>
      <c r="B32" s="38" t="s">
        <v>172</v>
      </c>
      <c r="C32" s="35">
        <v>9000000</v>
      </c>
      <c r="D32" s="35">
        <v>61901646</v>
      </c>
      <c r="E32" s="35">
        <f t="shared" si="17"/>
        <v>61901646</v>
      </c>
      <c r="F32" s="35">
        <f t="shared" si="18"/>
        <v>0</v>
      </c>
      <c r="G32" s="36">
        <f t="shared" si="1"/>
        <v>0</v>
      </c>
      <c r="H32" s="26"/>
      <c r="I32" s="26"/>
    </row>
    <row r="33" spans="1:9" ht="12.75" customHeight="1">
      <c r="A33" s="37">
        <v>247</v>
      </c>
      <c r="B33" s="38" t="s">
        <v>173</v>
      </c>
      <c r="C33" s="35">
        <v>350000</v>
      </c>
      <c r="D33" s="35">
        <v>12770268</v>
      </c>
      <c r="E33" s="35">
        <f t="shared" si="17"/>
        <v>12770268</v>
      </c>
      <c r="F33" s="35">
        <f t="shared" si="18"/>
        <v>0</v>
      </c>
      <c r="G33" s="36">
        <f t="shared" si="1"/>
        <v>0</v>
      </c>
      <c r="H33" s="26"/>
      <c r="I33" s="26"/>
    </row>
    <row r="34" spans="1:9" ht="12.75" customHeight="1">
      <c r="A34" s="37">
        <v>248</v>
      </c>
      <c r="B34" s="38" t="s">
        <v>174</v>
      </c>
      <c r="C34" s="35">
        <v>90000</v>
      </c>
      <c r="D34" s="35">
        <v>213684</v>
      </c>
      <c r="E34" s="35">
        <f t="shared" si="17"/>
        <v>213684</v>
      </c>
      <c r="F34" s="35">
        <f t="shared" si="18"/>
        <v>0</v>
      </c>
      <c r="G34" s="36">
        <f t="shared" si="1"/>
        <v>0</v>
      </c>
      <c r="H34" s="26"/>
      <c r="I34" s="26"/>
    </row>
    <row r="35" spans="1:9" ht="12.75" customHeight="1">
      <c r="A35" s="37">
        <v>249</v>
      </c>
      <c r="B35" s="38" t="s">
        <v>175</v>
      </c>
      <c r="C35" s="35">
        <v>3000000</v>
      </c>
      <c r="D35" s="35">
        <v>8768762.120000001</v>
      </c>
      <c r="E35" s="35">
        <f t="shared" si="17"/>
        <v>7768762.120000001</v>
      </c>
      <c r="F35" s="35">
        <f t="shared" si="18"/>
        <v>-1000000</v>
      </c>
      <c r="G35" s="36">
        <f t="shared" si="1"/>
        <v>-0.11404118236018471</v>
      </c>
      <c r="H35" s="26"/>
      <c r="I35" s="26">
        <v>-1000000</v>
      </c>
    </row>
    <row r="36" spans="1:9" ht="12.75" customHeight="1">
      <c r="A36" s="16">
        <v>2500</v>
      </c>
      <c r="B36" s="33" t="s">
        <v>176</v>
      </c>
      <c r="C36" s="18">
        <v>5500000</v>
      </c>
      <c r="D36" s="18">
        <v>23764934</v>
      </c>
      <c r="E36" s="18">
        <f t="shared" ref="E36:F36" si="19">SUM(E37:E43)</f>
        <v>23447934</v>
      </c>
      <c r="F36" s="18">
        <f t="shared" si="19"/>
        <v>-317000</v>
      </c>
      <c r="G36" s="19">
        <f t="shared" si="1"/>
        <v>-1.333898086988165E-2</v>
      </c>
      <c r="H36" s="20">
        <f t="shared" ref="H36:I36" si="20">SUM(H37:H43)</f>
        <v>0</v>
      </c>
      <c r="I36" s="20">
        <f t="shared" si="20"/>
        <v>-317000</v>
      </c>
    </row>
    <row r="37" spans="1:9" ht="12.75" customHeight="1">
      <c r="A37" s="39">
        <v>251</v>
      </c>
      <c r="B37" s="40" t="s">
        <v>177</v>
      </c>
      <c r="C37" s="35">
        <v>0</v>
      </c>
      <c r="D37" s="35">
        <v>386205.8</v>
      </c>
      <c r="E37" s="35">
        <f t="shared" ref="E37:E43" si="21">IF(H37=0,+D37+I37,H37)</f>
        <v>386205.8</v>
      </c>
      <c r="F37" s="35">
        <f t="shared" ref="F37:F43" si="22">E37-D37</f>
        <v>0</v>
      </c>
      <c r="G37" s="36">
        <f t="shared" si="1"/>
        <v>0</v>
      </c>
      <c r="H37" s="26"/>
      <c r="I37" s="26"/>
    </row>
    <row r="38" spans="1:9" ht="12.75" customHeight="1">
      <c r="A38" s="39">
        <v>252</v>
      </c>
      <c r="B38" s="40" t="s">
        <v>178</v>
      </c>
      <c r="C38" s="35">
        <v>400000</v>
      </c>
      <c r="D38" s="35">
        <v>1198457.3599999999</v>
      </c>
      <c r="E38" s="35">
        <f t="shared" si="21"/>
        <v>898457.35999999987</v>
      </c>
      <c r="F38" s="35">
        <f t="shared" si="22"/>
        <v>-300000</v>
      </c>
      <c r="G38" s="36">
        <f t="shared" si="1"/>
        <v>-0.25032179701412161</v>
      </c>
      <c r="H38" s="26"/>
      <c r="I38" s="26">
        <v>-300000</v>
      </c>
    </row>
    <row r="39" spans="1:9" ht="12.75" customHeight="1">
      <c r="A39" s="39">
        <v>253</v>
      </c>
      <c r="B39" s="40" t="s">
        <v>179</v>
      </c>
      <c r="C39" s="35">
        <v>1500000</v>
      </c>
      <c r="D39" s="35">
        <v>2072769</v>
      </c>
      <c r="E39" s="35">
        <f t="shared" si="21"/>
        <v>1872769</v>
      </c>
      <c r="F39" s="35">
        <f t="shared" si="22"/>
        <v>-200000</v>
      </c>
      <c r="G39" s="36">
        <f t="shared" si="1"/>
        <v>-9.6489285588505044E-2</v>
      </c>
      <c r="H39" s="26"/>
      <c r="I39" s="26">
        <v>-200000</v>
      </c>
    </row>
    <row r="40" spans="1:9" ht="12.75" customHeight="1">
      <c r="A40" s="39">
        <v>254</v>
      </c>
      <c r="B40" s="40" t="s">
        <v>180</v>
      </c>
      <c r="C40" s="35">
        <v>600000</v>
      </c>
      <c r="D40" s="35">
        <v>3341019</v>
      </c>
      <c r="E40" s="35">
        <f t="shared" si="21"/>
        <v>3341019</v>
      </c>
      <c r="F40" s="35">
        <f t="shared" si="22"/>
        <v>0</v>
      </c>
      <c r="G40" s="36">
        <f t="shared" si="1"/>
        <v>0</v>
      </c>
      <c r="H40" s="26"/>
      <c r="I40" s="26"/>
    </row>
    <row r="41" spans="1:9" ht="12.75" customHeight="1">
      <c r="A41" s="39">
        <v>255</v>
      </c>
      <c r="B41" s="40" t="s">
        <v>181</v>
      </c>
      <c r="C41" s="35">
        <v>0</v>
      </c>
      <c r="D41" s="35">
        <v>6000</v>
      </c>
      <c r="E41" s="35">
        <f t="shared" si="21"/>
        <v>189000</v>
      </c>
      <c r="F41" s="35">
        <f t="shared" si="22"/>
        <v>183000</v>
      </c>
      <c r="G41" s="36">
        <f t="shared" si="1"/>
        <v>30.5</v>
      </c>
      <c r="H41" s="26"/>
      <c r="I41" s="26">
        <v>183000</v>
      </c>
    </row>
    <row r="42" spans="1:9" ht="12.75" customHeight="1">
      <c r="A42" s="39">
        <v>256</v>
      </c>
      <c r="B42" s="40" t="s">
        <v>182</v>
      </c>
      <c r="C42" s="35">
        <v>1000000</v>
      </c>
      <c r="D42" s="35">
        <v>14055201.039999999</v>
      </c>
      <c r="E42" s="35">
        <f t="shared" si="21"/>
        <v>14055201.039999999</v>
      </c>
      <c r="F42" s="35">
        <f t="shared" si="22"/>
        <v>0</v>
      </c>
      <c r="G42" s="36">
        <f t="shared" si="1"/>
        <v>0</v>
      </c>
      <c r="H42" s="26"/>
      <c r="I42" s="26"/>
    </row>
    <row r="43" spans="1:9" ht="12.75" customHeight="1">
      <c r="A43" s="39">
        <v>259</v>
      </c>
      <c r="B43" s="40" t="s">
        <v>183</v>
      </c>
      <c r="C43" s="35">
        <v>2000000</v>
      </c>
      <c r="D43" s="35">
        <v>2705281.8</v>
      </c>
      <c r="E43" s="35">
        <f t="shared" si="21"/>
        <v>2705281.8</v>
      </c>
      <c r="F43" s="35">
        <f t="shared" si="22"/>
        <v>0</v>
      </c>
      <c r="G43" s="36">
        <f t="shared" si="1"/>
        <v>0</v>
      </c>
      <c r="H43" s="26"/>
      <c r="I43" s="26"/>
    </row>
    <row r="44" spans="1:9" ht="12.75" customHeight="1">
      <c r="A44" s="16">
        <v>2600</v>
      </c>
      <c r="B44" s="33" t="s">
        <v>184</v>
      </c>
      <c r="C44" s="18">
        <v>96021000</v>
      </c>
      <c r="D44" s="18">
        <v>85655219</v>
      </c>
      <c r="E44" s="18">
        <f t="shared" ref="E44:F44" si="23">SUM(E45:E46)</f>
        <v>95655219</v>
      </c>
      <c r="F44" s="18">
        <f t="shared" si="23"/>
        <v>10000000</v>
      </c>
      <c r="G44" s="19">
        <f t="shared" si="1"/>
        <v>0.11674711846805272</v>
      </c>
      <c r="H44" s="20">
        <f t="shared" ref="H44:I44" si="24">SUM(H45:H46)</f>
        <v>0</v>
      </c>
      <c r="I44" s="20">
        <f t="shared" si="24"/>
        <v>10000000</v>
      </c>
    </row>
    <row r="45" spans="1:9" ht="12.75" customHeight="1">
      <c r="A45" s="39">
        <v>261</v>
      </c>
      <c r="B45" s="40" t="s">
        <v>185</v>
      </c>
      <c r="C45" s="41">
        <v>96000000</v>
      </c>
      <c r="D45" s="35">
        <v>85633219</v>
      </c>
      <c r="E45" s="35">
        <f t="shared" ref="E45:E46" si="25">IF(H45=0,+D45+I45,H45)</f>
        <v>95633219</v>
      </c>
      <c r="F45" s="35">
        <f t="shared" ref="F45:F46" si="26">E45-D45</f>
        <v>10000000</v>
      </c>
      <c r="G45" s="36">
        <f t="shared" si="1"/>
        <v>0.11677711192895832</v>
      </c>
      <c r="H45" s="26"/>
      <c r="I45" s="26">
        <v>10000000</v>
      </c>
    </row>
    <row r="46" spans="1:9" ht="12.75" customHeight="1">
      <c r="A46" s="39">
        <v>262</v>
      </c>
      <c r="B46" s="40" t="s">
        <v>186</v>
      </c>
      <c r="C46" s="35">
        <v>21000</v>
      </c>
      <c r="D46" s="35">
        <v>22000</v>
      </c>
      <c r="E46" s="35">
        <f t="shared" si="25"/>
        <v>22000</v>
      </c>
      <c r="F46" s="35">
        <f t="shared" si="26"/>
        <v>0</v>
      </c>
      <c r="G46" s="36">
        <f t="shared" si="1"/>
        <v>0</v>
      </c>
      <c r="H46" s="26"/>
      <c r="I46" s="26"/>
    </row>
    <row r="47" spans="1:9" ht="25.5" customHeight="1">
      <c r="A47" s="16">
        <v>2700</v>
      </c>
      <c r="B47" s="33" t="s">
        <v>187</v>
      </c>
      <c r="C47" s="18">
        <v>8404122</v>
      </c>
      <c r="D47" s="18">
        <v>12240663.91</v>
      </c>
      <c r="E47" s="18">
        <f t="shared" ref="E47:F47" si="27">SUM(E48:E52)</f>
        <v>13740663.91</v>
      </c>
      <c r="F47" s="18">
        <f t="shared" si="27"/>
        <v>1500000</v>
      </c>
      <c r="G47" s="19">
        <f t="shared" si="1"/>
        <v>0.12254237278539902</v>
      </c>
      <c r="H47" s="20">
        <f t="shared" ref="H47:I47" si="28">SUM(H48:H52)</f>
        <v>0</v>
      </c>
      <c r="I47" s="20">
        <f t="shared" si="28"/>
        <v>1500000</v>
      </c>
    </row>
    <row r="48" spans="1:9" ht="12.75" customHeight="1">
      <c r="A48" s="39">
        <v>271</v>
      </c>
      <c r="B48" s="40" t="s">
        <v>188</v>
      </c>
      <c r="C48" s="35">
        <v>4393993</v>
      </c>
      <c r="D48" s="35">
        <v>4387471</v>
      </c>
      <c r="E48" s="35">
        <f t="shared" ref="E48:E52" si="29">IF(H48=0,+D48+I48,H48)</f>
        <v>2887471</v>
      </c>
      <c r="F48" s="35">
        <f t="shared" ref="F48:F52" si="30">E48-D48</f>
        <v>-1500000</v>
      </c>
      <c r="G48" s="36">
        <f t="shared" si="1"/>
        <v>-0.34188260161719586</v>
      </c>
      <c r="H48" s="26"/>
      <c r="I48" s="26">
        <v>-1500000</v>
      </c>
    </row>
    <row r="49" spans="1:9" ht="12.75" customHeight="1">
      <c r="A49" s="39">
        <v>272</v>
      </c>
      <c r="B49" s="40" t="s">
        <v>189</v>
      </c>
      <c r="C49" s="35">
        <v>3255129</v>
      </c>
      <c r="D49" s="35">
        <v>6296119.9100000001</v>
      </c>
      <c r="E49" s="35">
        <f t="shared" si="29"/>
        <v>9296119.9100000001</v>
      </c>
      <c r="F49" s="35">
        <f t="shared" si="30"/>
        <v>3000000</v>
      </c>
      <c r="G49" s="36">
        <f t="shared" si="1"/>
        <v>0.47648393659643623</v>
      </c>
      <c r="H49" s="26"/>
      <c r="I49" s="26">
        <v>3000000</v>
      </c>
    </row>
    <row r="50" spans="1:9" ht="12.75" customHeight="1">
      <c r="A50" s="37">
        <v>273</v>
      </c>
      <c r="B50" s="38" t="s">
        <v>190</v>
      </c>
      <c r="C50" s="35">
        <v>110000</v>
      </c>
      <c r="D50" s="35">
        <v>566997</v>
      </c>
      <c r="E50" s="35">
        <f t="shared" si="29"/>
        <v>566997</v>
      </c>
      <c r="F50" s="35">
        <f t="shared" si="30"/>
        <v>0</v>
      </c>
      <c r="G50" s="36">
        <f t="shared" si="1"/>
        <v>0</v>
      </c>
      <c r="H50" s="26"/>
      <c r="I50" s="26"/>
    </row>
    <row r="51" spans="1:9" ht="12.75" customHeight="1">
      <c r="A51" s="39">
        <v>274</v>
      </c>
      <c r="B51" s="40" t="s">
        <v>191</v>
      </c>
      <c r="C51" s="35">
        <v>330000</v>
      </c>
      <c r="D51" s="35">
        <v>818076</v>
      </c>
      <c r="E51" s="35">
        <f t="shared" si="29"/>
        <v>818076</v>
      </c>
      <c r="F51" s="35">
        <f t="shared" si="30"/>
        <v>0</v>
      </c>
      <c r="G51" s="36">
        <f t="shared" si="1"/>
        <v>0</v>
      </c>
      <c r="H51" s="26"/>
      <c r="I51" s="26"/>
    </row>
    <row r="52" spans="1:9" ht="12.75" customHeight="1">
      <c r="A52" s="37">
        <v>275</v>
      </c>
      <c r="B52" s="38" t="s">
        <v>192</v>
      </c>
      <c r="C52" s="35">
        <v>315000</v>
      </c>
      <c r="D52" s="35">
        <v>172000</v>
      </c>
      <c r="E52" s="35">
        <f t="shared" si="29"/>
        <v>172000</v>
      </c>
      <c r="F52" s="35">
        <f t="shared" si="30"/>
        <v>0</v>
      </c>
      <c r="G52" s="36">
        <f t="shared" si="1"/>
        <v>0</v>
      </c>
      <c r="H52" s="26"/>
      <c r="I52" s="26"/>
    </row>
    <row r="53" spans="1:9" ht="12.75" customHeight="1">
      <c r="A53" s="16">
        <v>2800</v>
      </c>
      <c r="B53" s="33" t="s">
        <v>193</v>
      </c>
      <c r="C53" s="18">
        <v>0</v>
      </c>
      <c r="D53" s="18">
        <v>2580400</v>
      </c>
      <c r="E53" s="18">
        <f t="shared" ref="E53:F53" si="31">SUM(E54:E56)</f>
        <v>2580400</v>
      </c>
      <c r="F53" s="18">
        <f t="shared" si="31"/>
        <v>0</v>
      </c>
      <c r="G53" s="19">
        <f t="shared" si="1"/>
        <v>0</v>
      </c>
      <c r="H53" s="20">
        <f t="shared" ref="H53:I53" si="32">SUM(H54:H56)</f>
        <v>0</v>
      </c>
      <c r="I53" s="20">
        <f t="shared" si="32"/>
        <v>0</v>
      </c>
    </row>
    <row r="54" spans="1:9" ht="12.75" customHeight="1">
      <c r="A54" s="37">
        <v>281</v>
      </c>
      <c r="B54" s="38" t="s">
        <v>194</v>
      </c>
      <c r="C54" s="42">
        <v>0</v>
      </c>
      <c r="D54" s="35">
        <v>0</v>
      </c>
      <c r="E54" s="35">
        <f t="shared" ref="E54:E56" si="33">IF(H54=0,+D54+I54,H54)</f>
        <v>0</v>
      </c>
      <c r="F54" s="35">
        <f t="shared" ref="F54:F56" si="34">E54-D54</f>
        <v>0</v>
      </c>
      <c r="G54" s="36">
        <f t="shared" si="1"/>
        <v>0</v>
      </c>
      <c r="H54" s="26"/>
      <c r="I54" s="26"/>
    </row>
    <row r="55" spans="1:9" ht="12.75" customHeight="1">
      <c r="A55" s="39">
        <v>282</v>
      </c>
      <c r="B55" s="40" t="s">
        <v>195</v>
      </c>
      <c r="C55" s="42">
        <v>0</v>
      </c>
      <c r="D55" s="35">
        <v>2580400</v>
      </c>
      <c r="E55" s="35">
        <f t="shared" si="33"/>
        <v>2580400</v>
      </c>
      <c r="F55" s="35">
        <f t="shared" si="34"/>
        <v>0</v>
      </c>
      <c r="G55" s="36">
        <f t="shared" si="1"/>
        <v>0</v>
      </c>
      <c r="H55" s="26"/>
      <c r="I55" s="26"/>
    </row>
    <row r="56" spans="1:9" ht="12.75" customHeight="1">
      <c r="A56" s="39">
        <v>283</v>
      </c>
      <c r="B56" s="40" t="s">
        <v>196</v>
      </c>
      <c r="C56" s="42">
        <v>0</v>
      </c>
      <c r="D56" s="35">
        <v>0</v>
      </c>
      <c r="E56" s="35">
        <f t="shared" si="33"/>
        <v>0</v>
      </c>
      <c r="F56" s="35">
        <f t="shared" si="34"/>
        <v>0</v>
      </c>
      <c r="G56" s="36">
        <f t="shared" si="1"/>
        <v>0</v>
      </c>
      <c r="H56" s="26"/>
      <c r="I56" s="26"/>
    </row>
    <row r="57" spans="1:9" ht="12.75" customHeight="1">
      <c r="A57" s="16">
        <v>2900</v>
      </c>
      <c r="B57" s="33" t="s">
        <v>197</v>
      </c>
      <c r="C57" s="18">
        <v>17919000</v>
      </c>
      <c r="D57" s="18">
        <v>37468007.399999999</v>
      </c>
      <c r="E57" s="18">
        <f t="shared" ref="E57:F57" si="35">SUM(E58:E65)</f>
        <v>34968007.399999999</v>
      </c>
      <c r="F57" s="18">
        <f t="shared" si="35"/>
        <v>-2500000</v>
      </c>
      <c r="G57" s="19">
        <f t="shared" si="1"/>
        <v>-6.6723590964167481E-2</v>
      </c>
      <c r="H57" s="20">
        <f t="shared" ref="H57:I57" si="36">SUM(H58:H65)</f>
        <v>0</v>
      </c>
      <c r="I57" s="20">
        <f t="shared" si="36"/>
        <v>-2500000</v>
      </c>
    </row>
    <row r="58" spans="1:9" ht="12.75" customHeight="1">
      <c r="A58" s="37">
        <v>291</v>
      </c>
      <c r="B58" s="38" t="s">
        <v>198</v>
      </c>
      <c r="C58" s="35">
        <v>2100000</v>
      </c>
      <c r="D58" s="35">
        <v>8654276.4000000004</v>
      </c>
      <c r="E58" s="35">
        <f t="shared" ref="E58:E65" si="37">IF(H58=0,+D58+I58,H58)</f>
        <v>8154276.4000000004</v>
      </c>
      <c r="F58" s="35">
        <f t="shared" ref="F58:F65" si="38">E58-D58</f>
        <v>-500000</v>
      </c>
      <c r="G58" s="36">
        <f t="shared" si="1"/>
        <v>-5.7774905363549511E-2</v>
      </c>
      <c r="H58" s="26"/>
      <c r="I58" s="26">
        <v>-500000</v>
      </c>
    </row>
    <row r="59" spans="1:9" ht="12.75" customHeight="1">
      <c r="A59" s="37">
        <v>292</v>
      </c>
      <c r="B59" s="38" t="s">
        <v>199</v>
      </c>
      <c r="C59" s="35">
        <v>105000</v>
      </c>
      <c r="D59" s="35">
        <v>745784</v>
      </c>
      <c r="E59" s="35">
        <f t="shared" si="37"/>
        <v>745784</v>
      </c>
      <c r="F59" s="35">
        <f t="shared" si="38"/>
        <v>0</v>
      </c>
      <c r="G59" s="36">
        <f t="shared" si="1"/>
        <v>0</v>
      </c>
      <c r="H59" s="26"/>
      <c r="I59" s="26"/>
    </row>
    <row r="60" spans="1:9" ht="25.5" customHeight="1">
      <c r="A60" s="37">
        <v>293</v>
      </c>
      <c r="B60" s="38" t="s">
        <v>200</v>
      </c>
      <c r="C60" s="35">
        <v>78000</v>
      </c>
      <c r="D60" s="35">
        <v>392660</v>
      </c>
      <c r="E60" s="35">
        <f t="shared" si="37"/>
        <v>392660</v>
      </c>
      <c r="F60" s="35">
        <f t="shared" si="38"/>
        <v>0</v>
      </c>
      <c r="G60" s="36">
        <f t="shared" si="1"/>
        <v>0</v>
      </c>
      <c r="H60" s="26"/>
      <c r="I60" s="26"/>
    </row>
    <row r="61" spans="1:9" ht="25.5" customHeight="1">
      <c r="A61" s="37">
        <v>294</v>
      </c>
      <c r="B61" s="38" t="s">
        <v>201</v>
      </c>
      <c r="C61" s="35">
        <v>116000</v>
      </c>
      <c r="D61" s="35">
        <v>489300</v>
      </c>
      <c r="E61" s="35">
        <f t="shared" si="37"/>
        <v>489300</v>
      </c>
      <c r="F61" s="35">
        <f t="shared" si="38"/>
        <v>0</v>
      </c>
      <c r="G61" s="36">
        <f t="shared" si="1"/>
        <v>0</v>
      </c>
      <c r="H61" s="26"/>
      <c r="I61" s="26"/>
    </row>
    <row r="62" spans="1:9" ht="12.75" customHeight="1">
      <c r="A62" s="37">
        <v>295</v>
      </c>
      <c r="B62" s="38" t="s">
        <v>202</v>
      </c>
      <c r="C62" s="35">
        <v>20000</v>
      </c>
      <c r="D62" s="35">
        <v>5000000</v>
      </c>
      <c r="E62" s="35">
        <f t="shared" si="37"/>
        <v>5000000</v>
      </c>
      <c r="F62" s="35">
        <f t="shared" si="38"/>
        <v>0</v>
      </c>
      <c r="G62" s="36">
        <f t="shared" si="1"/>
        <v>0</v>
      </c>
      <c r="H62" s="26"/>
      <c r="I62" s="26"/>
    </row>
    <row r="63" spans="1:9" ht="12.75" customHeight="1">
      <c r="A63" s="37">
        <v>296</v>
      </c>
      <c r="B63" s="38" t="s">
        <v>203</v>
      </c>
      <c r="C63" s="35">
        <v>11500000</v>
      </c>
      <c r="D63" s="35">
        <v>17648000</v>
      </c>
      <c r="E63" s="35">
        <f t="shared" si="37"/>
        <v>15648000</v>
      </c>
      <c r="F63" s="35">
        <f t="shared" si="38"/>
        <v>-2000000</v>
      </c>
      <c r="G63" s="36">
        <f t="shared" si="1"/>
        <v>-0.11332728921124206</v>
      </c>
      <c r="H63" s="26"/>
      <c r="I63" s="26">
        <v>-2000000</v>
      </c>
    </row>
    <row r="64" spans="1:9" ht="12.75" customHeight="1">
      <c r="A64" s="37">
        <v>297</v>
      </c>
      <c r="B64" s="38" t="s">
        <v>204</v>
      </c>
      <c r="C64" s="35">
        <v>0</v>
      </c>
      <c r="D64" s="35">
        <v>0</v>
      </c>
      <c r="E64" s="35">
        <f t="shared" si="37"/>
        <v>0</v>
      </c>
      <c r="F64" s="35">
        <f t="shared" si="38"/>
        <v>0</v>
      </c>
      <c r="G64" s="36">
        <f t="shared" si="1"/>
        <v>0</v>
      </c>
      <c r="H64" s="26"/>
      <c r="I64" s="26"/>
    </row>
    <row r="65" spans="1:9" ht="12.75" customHeight="1">
      <c r="A65" s="37">
        <v>298</v>
      </c>
      <c r="B65" s="38" t="s">
        <v>205</v>
      </c>
      <c r="C65" s="35">
        <v>4000000</v>
      </c>
      <c r="D65" s="35">
        <v>4537987</v>
      </c>
      <c r="E65" s="35">
        <f t="shared" si="37"/>
        <v>4537987</v>
      </c>
      <c r="F65" s="35">
        <f t="shared" si="38"/>
        <v>0</v>
      </c>
      <c r="G65" s="36">
        <f t="shared" si="1"/>
        <v>0</v>
      </c>
      <c r="H65" s="26"/>
      <c r="I65" s="26"/>
    </row>
    <row r="66" spans="1:9" ht="12.75" customHeight="1">
      <c r="A66" s="43"/>
      <c r="B66" s="44"/>
      <c r="C66" s="45"/>
      <c r="D66" s="45"/>
      <c r="E66" s="45"/>
      <c r="F66" s="46"/>
      <c r="G66" s="46"/>
      <c r="H66" s="46"/>
      <c r="I66" s="46"/>
    </row>
    <row r="67" spans="1:9" ht="12.75" customHeight="1">
      <c r="A67" s="43"/>
      <c r="B67" s="44"/>
      <c r="C67" s="45"/>
      <c r="D67" s="45"/>
      <c r="E67" s="45"/>
      <c r="F67" s="46"/>
      <c r="G67" s="46"/>
      <c r="H67" s="46"/>
      <c r="I67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86"/>
  <sheetViews>
    <sheetView workbookViewId="0">
      <pane ySplit="1" topLeftCell="A2" activePane="bottomLeft" state="frozen"/>
      <selection pane="bottomLeft" activeCell="D2" sqref="D2:D84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85546875" style="7" hidden="1" customWidth="1"/>
    <col min="8" max="9" width="12.140625" style="7" hidden="1" customWidth="1"/>
    <col min="10" max="16384" width="15.140625" style="7"/>
  </cols>
  <sheetData>
    <row r="1" spans="1:9" ht="48.7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3000</v>
      </c>
      <c r="B2" s="32" t="s">
        <v>89</v>
      </c>
      <c r="C2" s="13">
        <v>733437312.31000006</v>
      </c>
      <c r="D2" s="13">
        <v>506354332</v>
      </c>
      <c r="E2" s="13">
        <f t="shared" ref="E2:F2" si="0">E3+E13+E23+E33+E43+E53+E61+E71+E77</f>
        <v>706499072</v>
      </c>
      <c r="F2" s="13">
        <f t="shared" si="0"/>
        <v>200144740</v>
      </c>
      <c r="G2" s="14">
        <f t="shared" ref="G2:G84" si="1">IF(F2=0,0,IF(D2=0,1,+F2/D2))</f>
        <v>0.39526617499146821</v>
      </c>
      <c r="H2" s="15"/>
      <c r="I2" s="15"/>
    </row>
    <row r="3" spans="1:9" ht="12.75" customHeight="1">
      <c r="A3" s="16">
        <v>3100</v>
      </c>
      <c r="B3" s="33" t="s">
        <v>206</v>
      </c>
      <c r="C3" s="18">
        <v>264255260.51000002</v>
      </c>
      <c r="D3" s="18">
        <v>231569793</v>
      </c>
      <c r="E3" s="18">
        <f t="shared" ref="E3:F3" si="2">SUM(E4:E12)</f>
        <v>236769793</v>
      </c>
      <c r="F3" s="18">
        <f t="shared" si="2"/>
        <v>5200000</v>
      </c>
      <c r="G3" s="19">
        <f t="shared" si="1"/>
        <v>2.245543312292031E-2</v>
      </c>
      <c r="H3" s="20"/>
      <c r="I3" s="20"/>
    </row>
    <row r="4" spans="1:9" ht="12.75" customHeight="1">
      <c r="A4" s="21">
        <v>311</v>
      </c>
      <c r="B4" s="34" t="s">
        <v>207</v>
      </c>
      <c r="C4" s="47">
        <v>222480893</v>
      </c>
      <c r="D4" s="35">
        <v>200000000</v>
      </c>
      <c r="E4" s="47">
        <f t="shared" ref="E4:E12" si="3">IF(H4=0,+D4+I4,H4)</f>
        <v>200000000</v>
      </c>
      <c r="F4" s="47">
        <f t="shared" ref="F4:F12" si="4">E4-D4</f>
        <v>0</v>
      </c>
      <c r="G4" s="48">
        <f t="shared" si="1"/>
        <v>0</v>
      </c>
      <c r="H4" s="26"/>
      <c r="I4" s="26"/>
    </row>
    <row r="5" spans="1:9" ht="12.75" customHeight="1">
      <c r="A5" s="21">
        <v>312</v>
      </c>
      <c r="B5" s="34" t="s">
        <v>208</v>
      </c>
      <c r="C5" s="47">
        <v>1200000</v>
      </c>
      <c r="D5" s="35">
        <v>500000</v>
      </c>
      <c r="E5" s="47">
        <f t="shared" si="3"/>
        <v>500000</v>
      </c>
      <c r="F5" s="47">
        <f t="shared" si="4"/>
        <v>0</v>
      </c>
      <c r="G5" s="48">
        <f t="shared" si="1"/>
        <v>0</v>
      </c>
      <c r="H5" s="26"/>
      <c r="I5" s="26"/>
    </row>
    <row r="6" spans="1:9" ht="12.75" customHeight="1">
      <c r="A6" s="21">
        <v>313</v>
      </c>
      <c r="B6" s="34" t="s">
        <v>209</v>
      </c>
      <c r="C6" s="47">
        <v>15619453.300000001</v>
      </c>
      <c r="D6" s="35">
        <v>10000000</v>
      </c>
      <c r="E6" s="47">
        <f t="shared" si="3"/>
        <v>10000000</v>
      </c>
      <c r="F6" s="47">
        <f t="shared" si="4"/>
        <v>0</v>
      </c>
      <c r="G6" s="48">
        <f t="shared" si="1"/>
        <v>0</v>
      </c>
      <c r="H6" s="26"/>
      <c r="I6" s="26"/>
    </row>
    <row r="7" spans="1:9" ht="12.75" customHeight="1">
      <c r="A7" s="21">
        <v>314</v>
      </c>
      <c r="B7" s="34" t="s">
        <v>210</v>
      </c>
      <c r="C7" s="47">
        <v>7500000</v>
      </c>
      <c r="D7" s="35">
        <v>6000000</v>
      </c>
      <c r="E7" s="47">
        <f t="shared" si="3"/>
        <v>3500000</v>
      </c>
      <c r="F7" s="47">
        <f t="shared" si="4"/>
        <v>-2500000</v>
      </c>
      <c r="G7" s="48">
        <f t="shared" si="1"/>
        <v>-0.41666666666666669</v>
      </c>
      <c r="H7" s="26"/>
      <c r="I7" s="26">
        <v>-2500000</v>
      </c>
    </row>
    <row r="8" spans="1:9" ht="12.75" customHeight="1">
      <c r="A8" s="21">
        <v>315</v>
      </c>
      <c r="B8" s="34" t="s">
        <v>211</v>
      </c>
      <c r="C8" s="47">
        <v>850000</v>
      </c>
      <c r="D8" s="35">
        <v>616000</v>
      </c>
      <c r="E8" s="47">
        <f t="shared" si="3"/>
        <v>1316000</v>
      </c>
      <c r="F8" s="47">
        <f t="shared" si="4"/>
        <v>700000</v>
      </c>
      <c r="G8" s="48">
        <f t="shared" si="1"/>
        <v>1.1363636363636365</v>
      </c>
      <c r="H8" s="26"/>
      <c r="I8" s="26">
        <v>700000</v>
      </c>
    </row>
    <row r="9" spans="1:9" ht="12.75" customHeight="1">
      <c r="A9" s="21">
        <v>316</v>
      </c>
      <c r="B9" s="34" t="s">
        <v>212</v>
      </c>
      <c r="C9" s="47">
        <v>0</v>
      </c>
      <c r="D9" s="35">
        <v>0</v>
      </c>
      <c r="E9" s="47">
        <f t="shared" si="3"/>
        <v>0</v>
      </c>
      <c r="F9" s="47">
        <f t="shared" si="4"/>
        <v>0</v>
      </c>
      <c r="G9" s="48">
        <f t="shared" si="1"/>
        <v>0</v>
      </c>
      <c r="H9" s="26"/>
      <c r="I9" s="26"/>
    </row>
    <row r="10" spans="1:9" ht="12.75" customHeight="1">
      <c r="A10" s="21">
        <v>317</v>
      </c>
      <c r="B10" s="34" t="s">
        <v>213</v>
      </c>
      <c r="C10" s="47">
        <v>12370016.210000001</v>
      </c>
      <c r="D10" s="35">
        <v>12865280</v>
      </c>
      <c r="E10" s="47">
        <f t="shared" si="3"/>
        <v>20865280</v>
      </c>
      <c r="F10" s="47">
        <f t="shared" si="4"/>
        <v>8000000</v>
      </c>
      <c r="G10" s="48">
        <f t="shared" si="1"/>
        <v>0.62182867376380457</v>
      </c>
      <c r="H10" s="26"/>
      <c r="I10" s="26">
        <v>8000000</v>
      </c>
    </row>
    <row r="11" spans="1:9" ht="12.75" customHeight="1">
      <c r="A11" s="21">
        <v>318</v>
      </c>
      <c r="B11" s="34" t="s">
        <v>214</v>
      </c>
      <c r="C11" s="47">
        <v>3163780</v>
      </c>
      <c r="D11" s="35">
        <v>167000</v>
      </c>
      <c r="E11" s="47">
        <f t="shared" si="3"/>
        <v>-833000</v>
      </c>
      <c r="F11" s="47">
        <f t="shared" si="4"/>
        <v>-1000000</v>
      </c>
      <c r="G11" s="48">
        <f t="shared" si="1"/>
        <v>-5.9880239520958085</v>
      </c>
      <c r="H11" s="26"/>
      <c r="I11" s="26">
        <v>-1000000</v>
      </c>
    </row>
    <row r="12" spans="1:9" ht="12.75" customHeight="1">
      <c r="A12" s="21">
        <v>319</v>
      </c>
      <c r="B12" s="34" t="s">
        <v>215</v>
      </c>
      <c r="C12" s="47">
        <v>1071118</v>
      </c>
      <c r="D12" s="35">
        <v>1421513</v>
      </c>
      <c r="E12" s="47">
        <f t="shared" si="3"/>
        <v>1421513</v>
      </c>
      <c r="F12" s="47">
        <f t="shared" si="4"/>
        <v>0</v>
      </c>
      <c r="G12" s="48">
        <f t="shared" si="1"/>
        <v>0</v>
      </c>
      <c r="H12" s="26"/>
      <c r="I12" s="26"/>
    </row>
    <row r="13" spans="1:9" ht="12.75" customHeight="1">
      <c r="A13" s="16">
        <v>3200</v>
      </c>
      <c r="B13" s="33" t="s">
        <v>216</v>
      </c>
      <c r="C13" s="18">
        <v>183328057.44</v>
      </c>
      <c r="D13" s="18">
        <v>63868098</v>
      </c>
      <c r="E13" s="18">
        <f t="shared" ref="E13:F13" si="5">SUM(E14:E22)</f>
        <v>198061098</v>
      </c>
      <c r="F13" s="18">
        <f t="shared" si="5"/>
        <v>134193000</v>
      </c>
      <c r="G13" s="19">
        <f t="shared" si="1"/>
        <v>2.1010959180278079</v>
      </c>
      <c r="H13" s="20">
        <f t="shared" ref="H13:I13" si="6">SUM(H14:H22)</f>
        <v>0</v>
      </c>
      <c r="I13" s="20">
        <f t="shared" si="6"/>
        <v>134193000</v>
      </c>
    </row>
    <row r="14" spans="1:9" ht="12.75" customHeight="1">
      <c r="A14" s="21">
        <v>321</v>
      </c>
      <c r="B14" s="34" t="s">
        <v>217</v>
      </c>
      <c r="C14" s="47">
        <v>0</v>
      </c>
      <c r="D14" s="35">
        <v>0</v>
      </c>
      <c r="E14" s="47">
        <f t="shared" ref="E14:E22" si="7">IF(H14=0,+D14+I14,H14)</f>
        <v>0</v>
      </c>
      <c r="F14" s="47">
        <f t="shared" ref="F14:F22" si="8">E14-D14</f>
        <v>0</v>
      </c>
      <c r="G14" s="48">
        <f t="shared" si="1"/>
        <v>0</v>
      </c>
      <c r="H14" s="26"/>
      <c r="I14" s="26"/>
    </row>
    <row r="15" spans="1:9" ht="12.75" customHeight="1">
      <c r="A15" s="21">
        <v>322</v>
      </c>
      <c r="B15" s="34" t="s">
        <v>218</v>
      </c>
      <c r="C15" s="47">
        <v>12000000</v>
      </c>
      <c r="D15" s="35">
        <v>10000000</v>
      </c>
      <c r="E15" s="47">
        <f t="shared" si="7"/>
        <v>10000000</v>
      </c>
      <c r="F15" s="47">
        <f t="shared" si="8"/>
        <v>0</v>
      </c>
      <c r="G15" s="48">
        <f t="shared" si="1"/>
        <v>0</v>
      </c>
      <c r="H15" s="26"/>
      <c r="I15" s="26"/>
    </row>
    <row r="16" spans="1:9" ht="15" customHeight="1">
      <c r="A16" s="21">
        <v>323</v>
      </c>
      <c r="B16" s="34" t="s">
        <v>219</v>
      </c>
      <c r="C16" s="47">
        <v>81921057.439999998</v>
      </c>
      <c r="D16" s="35">
        <v>34703860</v>
      </c>
      <c r="E16" s="47">
        <f t="shared" si="7"/>
        <v>158203860</v>
      </c>
      <c r="F16" s="47">
        <f t="shared" si="8"/>
        <v>123500000</v>
      </c>
      <c r="G16" s="48">
        <f t="shared" si="1"/>
        <v>3.5586819448902802</v>
      </c>
      <c r="H16" s="26"/>
      <c r="I16" s="26">
        <v>123500000</v>
      </c>
    </row>
    <row r="17" spans="1:9" ht="12.75" customHeight="1">
      <c r="A17" s="21">
        <v>324</v>
      </c>
      <c r="B17" s="34" t="s">
        <v>220</v>
      </c>
      <c r="C17" s="47">
        <v>0</v>
      </c>
      <c r="D17" s="35">
        <v>0</v>
      </c>
      <c r="E17" s="47">
        <f t="shared" si="7"/>
        <v>0</v>
      </c>
      <c r="F17" s="47">
        <f t="shared" si="8"/>
        <v>0</v>
      </c>
      <c r="G17" s="48">
        <f t="shared" si="1"/>
        <v>0</v>
      </c>
      <c r="H17" s="26"/>
      <c r="I17" s="26"/>
    </row>
    <row r="18" spans="1:9" ht="12.75" customHeight="1">
      <c r="A18" s="21">
        <v>325</v>
      </c>
      <c r="B18" s="34" t="s">
        <v>221</v>
      </c>
      <c r="C18" s="47">
        <v>75600000</v>
      </c>
      <c r="D18" s="35">
        <v>986000</v>
      </c>
      <c r="E18" s="47">
        <f t="shared" si="7"/>
        <v>986000</v>
      </c>
      <c r="F18" s="47">
        <f t="shared" si="8"/>
        <v>0</v>
      </c>
      <c r="G18" s="48">
        <f t="shared" si="1"/>
        <v>0</v>
      </c>
      <c r="H18" s="26"/>
      <c r="I18" s="26"/>
    </row>
    <row r="19" spans="1:9" ht="12.75" customHeight="1">
      <c r="A19" s="21">
        <v>326</v>
      </c>
      <c r="B19" s="34" t="s">
        <v>222</v>
      </c>
      <c r="C19" s="47">
        <v>11800000</v>
      </c>
      <c r="D19" s="35">
        <v>15702358</v>
      </c>
      <c r="E19" s="47">
        <f t="shared" si="7"/>
        <v>15702358</v>
      </c>
      <c r="F19" s="47">
        <f t="shared" si="8"/>
        <v>0</v>
      </c>
      <c r="G19" s="48">
        <f t="shared" si="1"/>
        <v>0</v>
      </c>
      <c r="H19" s="26"/>
      <c r="I19" s="26"/>
    </row>
    <row r="20" spans="1:9" ht="12.75" customHeight="1">
      <c r="A20" s="21">
        <v>327</v>
      </c>
      <c r="B20" s="34" t="s">
        <v>223</v>
      </c>
      <c r="C20" s="47">
        <v>7000</v>
      </c>
      <c r="D20" s="35">
        <v>740000</v>
      </c>
      <c r="E20" s="47">
        <f t="shared" si="7"/>
        <v>11233000</v>
      </c>
      <c r="F20" s="47">
        <f t="shared" si="8"/>
        <v>10493000</v>
      </c>
      <c r="G20" s="48">
        <f t="shared" si="1"/>
        <v>14.179729729729729</v>
      </c>
      <c r="H20" s="26"/>
      <c r="I20" s="26">
        <v>10493000</v>
      </c>
    </row>
    <row r="21" spans="1:9" ht="12.75" customHeight="1">
      <c r="A21" s="21">
        <v>328</v>
      </c>
      <c r="B21" s="34" t="s">
        <v>224</v>
      </c>
      <c r="C21" s="47">
        <v>0</v>
      </c>
      <c r="D21" s="35">
        <v>0</v>
      </c>
      <c r="E21" s="47">
        <f t="shared" si="7"/>
        <v>0</v>
      </c>
      <c r="F21" s="47">
        <f t="shared" si="8"/>
        <v>0</v>
      </c>
      <c r="G21" s="48">
        <f t="shared" si="1"/>
        <v>0</v>
      </c>
      <c r="H21" s="26"/>
      <c r="I21" s="26"/>
    </row>
    <row r="22" spans="1:9" ht="12.75" customHeight="1">
      <c r="A22" s="21">
        <v>329</v>
      </c>
      <c r="B22" s="34" t="s">
        <v>225</v>
      </c>
      <c r="C22" s="47">
        <v>2000000</v>
      </c>
      <c r="D22" s="35">
        <v>1735880</v>
      </c>
      <c r="E22" s="47">
        <f t="shared" si="7"/>
        <v>1935880</v>
      </c>
      <c r="F22" s="47">
        <f t="shared" si="8"/>
        <v>200000</v>
      </c>
      <c r="G22" s="48">
        <f t="shared" si="1"/>
        <v>0.11521533746572343</v>
      </c>
      <c r="H22" s="26"/>
      <c r="I22" s="26">
        <v>200000</v>
      </c>
    </row>
    <row r="23" spans="1:9" ht="12.75" customHeight="1">
      <c r="A23" s="16">
        <v>3300</v>
      </c>
      <c r="B23" s="33" t="s">
        <v>226</v>
      </c>
      <c r="C23" s="18">
        <v>48615327.600000001</v>
      </c>
      <c r="D23" s="18">
        <v>51139318</v>
      </c>
      <c r="E23" s="18">
        <f t="shared" ref="E23:F23" si="9">SUM(E24:E32)</f>
        <v>89789318</v>
      </c>
      <c r="F23" s="18">
        <f t="shared" si="9"/>
        <v>38650000</v>
      </c>
      <c r="G23" s="19">
        <f t="shared" si="1"/>
        <v>0.7557785577038787</v>
      </c>
      <c r="H23" s="20">
        <f t="shared" ref="H23:I23" si="10">SUM(H24:H32)</f>
        <v>0</v>
      </c>
      <c r="I23" s="20">
        <f t="shared" si="10"/>
        <v>38650000</v>
      </c>
    </row>
    <row r="24" spans="1:9" ht="12.75" customHeight="1">
      <c r="A24" s="21">
        <v>331</v>
      </c>
      <c r="B24" s="34" t="s">
        <v>227</v>
      </c>
      <c r="C24" s="47">
        <v>17315328</v>
      </c>
      <c r="D24" s="35">
        <v>7020000</v>
      </c>
      <c r="E24" s="47">
        <f t="shared" ref="E24:E32" si="11">IF(H24=0,+D24+I24,H24)</f>
        <v>37520000</v>
      </c>
      <c r="F24" s="47">
        <f t="shared" ref="F24:F32" si="12">E24-D24</f>
        <v>30500000</v>
      </c>
      <c r="G24" s="48">
        <f t="shared" si="1"/>
        <v>4.3447293447293447</v>
      </c>
      <c r="H24" s="26"/>
      <c r="I24" s="26">
        <v>30500000</v>
      </c>
    </row>
    <row r="25" spans="1:9">
      <c r="A25" s="21">
        <v>332</v>
      </c>
      <c r="B25" s="34" t="s">
        <v>228</v>
      </c>
      <c r="C25" s="47">
        <v>1800000</v>
      </c>
      <c r="D25" s="35">
        <v>0</v>
      </c>
      <c r="E25" s="47">
        <f t="shared" si="11"/>
        <v>850000</v>
      </c>
      <c r="F25" s="47">
        <f t="shared" si="12"/>
        <v>850000</v>
      </c>
      <c r="G25" s="48">
        <f t="shared" si="1"/>
        <v>1</v>
      </c>
      <c r="H25" s="26"/>
      <c r="I25" s="26">
        <v>850000</v>
      </c>
    </row>
    <row r="26" spans="1:9" ht="25.5" customHeight="1">
      <c r="A26" s="21">
        <v>333</v>
      </c>
      <c r="B26" s="34" t="s">
        <v>229</v>
      </c>
      <c r="C26" s="47">
        <v>11000000</v>
      </c>
      <c r="D26" s="35">
        <v>3670000</v>
      </c>
      <c r="E26" s="47">
        <f t="shared" si="11"/>
        <v>8670000</v>
      </c>
      <c r="F26" s="47">
        <f t="shared" si="12"/>
        <v>5000000</v>
      </c>
      <c r="G26" s="48">
        <f t="shared" si="1"/>
        <v>1.3623978201634876</v>
      </c>
      <c r="H26" s="26"/>
      <c r="I26" s="26">
        <v>5000000</v>
      </c>
    </row>
    <row r="27" spans="1:9" ht="12.75" customHeight="1">
      <c r="A27" s="21">
        <v>334</v>
      </c>
      <c r="B27" s="34" t="s">
        <v>230</v>
      </c>
      <c r="C27" s="47">
        <v>2000000</v>
      </c>
      <c r="D27" s="35">
        <v>19390000</v>
      </c>
      <c r="E27" s="47">
        <f t="shared" si="11"/>
        <v>20490000</v>
      </c>
      <c r="F27" s="47">
        <f t="shared" si="12"/>
        <v>1100000</v>
      </c>
      <c r="G27" s="48">
        <f t="shared" si="1"/>
        <v>5.6730273336771532E-2</v>
      </c>
      <c r="H27" s="26"/>
      <c r="I27" s="26">
        <v>1100000</v>
      </c>
    </row>
    <row r="28" spans="1:9" ht="12.75" customHeight="1">
      <c r="A28" s="21">
        <v>335</v>
      </c>
      <c r="B28" s="34" t="s">
        <v>231</v>
      </c>
      <c r="C28" s="47"/>
      <c r="D28" s="35">
        <v>0</v>
      </c>
      <c r="E28" s="47">
        <f t="shared" si="11"/>
        <v>0</v>
      </c>
      <c r="F28" s="47">
        <f t="shared" si="12"/>
        <v>0</v>
      </c>
      <c r="G28" s="48">
        <f t="shared" si="1"/>
        <v>0</v>
      </c>
      <c r="H28" s="26"/>
      <c r="I28" s="26"/>
    </row>
    <row r="29" spans="1:9" ht="12.75" customHeight="1">
      <c r="A29" s="21">
        <v>336</v>
      </c>
      <c r="B29" s="34" t="s">
        <v>232</v>
      </c>
      <c r="C29" s="47">
        <v>8000000</v>
      </c>
      <c r="D29" s="35">
        <v>7025310</v>
      </c>
      <c r="E29" s="47">
        <f t="shared" si="11"/>
        <v>6025310</v>
      </c>
      <c r="F29" s="47">
        <f t="shared" si="12"/>
        <v>-1000000</v>
      </c>
      <c r="G29" s="48">
        <f t="shared" si="1"/>
        <v>-0.14234247314353388</v>
      </c>
      <c r="H29" s="26"/>
      <c r="I29" s="26">
        <v>-1000000</v>
      </c>
    </row>
    <row r="30" spans="1:9" ht="12.75" customHeight="1">
      <c r="A30" s="21">
        <v>337</v>
      </c>
      <c r="B30" s="34" t="s">
        <v>233</v>
      </c>
      <c r="C30" s="47">
        <v>0</v>
      </c>
      <c r="D30" s="35">
        <v>0</v>
      </c>
      <c r="E30" s="47">
        <f t="shared" si="11"/>
        <v>0</v>
      </c>
      <c r="F30" s="47">
        <f t="shared" si="12"/>
        <v>0</v>
      </c>
      <c r="G30" s="48">
        <f t="shared" si="1"/>
        <v>0</v>
      </c>
      <c r="H30" s="26"/>
      <c r="I30" s="26"/>
    </row>
    <row r="31" spans="1:9" ht="12.75" customHeight="1">
      <c r="A31" s="21">
        <v>338</v>
      </c>
      <c r="B31" s="34" t="s">
        <v>234</v>
      </c>
      <c r="C31" s="47">
        <v>0</v>
      </c>
      <c r="D31" s="35">
        <v>0</v>
      </c>
      <c r="E31" s="47">
        <f t="shared" si="11"/>
        <v>0</v>
      </c>
      <c r="F31" s="47">
        <f t="shared" si="12"/>
        <v>0</v>
      </c>
      <c r="G31" s="48">
        <f t="shared" si="1"/>
        <v>0</v>
      </c>
      <c r="H31" s="26"/>
      <c r="I31" s="26"/>
    </row>
    <row r="32" spans="1:9" ht="12.75" customHeight="1">
      <c r="A32" s="21">
        <v>339</v>
      </c>
      <c r="B32" s="34" t="s">
        <v>235</v>
      </c>
      <c r="C32" s="47">
        <v>8500000</v>
      </c>
      <c r="D32" s="35">
        <v>14034008</v>
      </c>
      <c r="E32" s="47">
        <f t="shared" si="11"/>
        <v>16234008</v>
      </c>
      <c r="F32" s="47">
        <f t="shared" si="12"/>
        <v>2200000</v>
      </c>
      <c r="G32" s="48">
        <f t="shared" si="1"/>
        <v>0.15676205970525312</v>
      </c>
      <c r="H32" s="26"/>
      <c r="I32" s="26">
        <v>2200000</v>
      </c>
    </row>
    <row r="33" spans="1:9" ht="12.75" customHeight="1">
      <c r="A33" s="16">
        <v>3400</v>
      </c>
      <c r="B33" s="33" t="s">
        <v>236</v>
      </c>
      <c r="C33" s="18">
        <v>25750000</v>
      </c>
      <c r="D33" s="18">
        <v>31803900</v>
      </c>
      <c r="E33" s="18">
        <f t="shared" ref="E33:F33" si="13">SUM(E34:E42)</f>
        <v>31703900</v>
      </c>
      <c r="F33" s="18">
        <f t="shared" si="13"/>
        <v>-100000</v>
      </c>
      <c r="G33" s="19">
        <f t="shared" si="1"/>
        <v>-3.1442684702190611E-3</v>
      </c>
      <c r="H33" s="20">
        <f t="shared" ref="H33:I33" si="14">SUM(H34:H42)</f>
        <v>0</v>
      </c>
      <c r="I33" s="20">
        <f t="shared" si="14"/>
        <v>-100000</v>
      </c>
    </row>
    <row r="34" spans="1:9" ht="12.75" customHeight="1">
      <c r="A34" s="21">
        <v>341</v>
      </c>
      <c r="B34" s="34" t="s">
        <v>237</v>
      </c>
      <c r="C34" s="47">
        <v>10000000</v>
      </c>
      <c r="D34" s="35">
        <v>9000000</v>
      </c>
      <c r="E34" s="47">
        <f t="shared" ref="E34:E42" si="15">IF(H34=0,+D34+I34,H34)</f>
        <v>9000000</v>
      </c>
      <c r="F34" s="47">
        <f t="shared" ref="F34:F42" si="16">E34-D34</f>
        <v>0</v>
      </c>
      <c r="G34" s="48">
        <f t="shared" si="1"/>
        <v>0</v>
      </c>
      <c r="H34" s="26"/>
      <c r="I34" s="26"/>
    </row>
    <row r="35" spans="1:9" ht="12.75" customHeight="1">
      <c r="A35" s="21">
        <v>342</v>
      </c>
      <c r="B35" s="34" t="s">
        <v>238</v>
      </c>
      <c r="C35" s="47">
        <v>0</v>
      </c>
      <c r="D35" s="35">
        <v>0</v>
      </c>
      <c r="E35" s="47">
        <f t="shared" si="15"/>
        <v>0</v>
      </c>
      <c r="F35" s="47">
        <f t="shared" si="16"/>
        <v>0</v>
      </c>
      <c r="G35" s="48">
        <f t="shared" si="1"/>
        <v>0</v>
      </c>
      <c r="H35" s="26"/>
      <c r="I35" s="26"/>
    </row>
    <row r="36" spans="1:9" ht="12.75" customHeight="1">
      <c r="A36" s="21">
        <v>343</v>
      </c>
      <c r="B36" s="34" t="s">
        <v>239</v>
      </c>
      <c r="C36" s="47">
        <v>100000</v>
      </c>
      <c r="D36" s="35">
        <v>0</v>
      </c>
      <c r="E36" s="47">
        <f t="shared" si="15"/>
        <v>0</v>
      </c>
      <c r="F36" s="47">
        <f t="shared" si="16"/>
        <v>0</v>
      </c>
      <c r="G36" s="48">
        <f t="shared" si="1"/>
        <v>0</v>
      </c>
      <c r="H36" s="26"/>
      <c r="I36" s="26"/>
    </row>
    <row r="37" spans="1:9" ht="12.75" customHeight="1">
      <c r="A37" s="21">
        <v>344</v>
      </c>
      <c r="B37" s="34" t="s">
        <v>240</v>
      </c>
      <c r="C37" s="47">
        <v>450000</v>
      </c>
      <c r="D37" s="35">
        <v>0</v>
      </c>
      <c r="E37" s="47">
        <f t="shared" si="15"/>
        <v>0</v>
      </c>
      <c r="F37" s="47">
        <f t="shared" si="16"/>
        <v>0</v>
      </c>
      <c r="G37" s="48">
        <f t="shared" si="1"/>
        <v>0</v>
      </c>
      <c r="H37" s="26"/>
      <c r="I37" s="26"/>
    </row>
    <row r="38" spans="1:9" ht="12.75" customHeight="1">
      <c r="A38" s="28">
        <v>345</v>
      </c>
      <c r="B38" s="49" t="s">
        <v>241</v>
      </c>
      <c r="C38" s="47">
        <v>15000000</v>
      </c>
      <c r="D38" s="35">
        <v>14587500</v>
      </c>
      <c r="E38" s="47">
        <f t="shared" si="15"/>
        <v>14587500</v>
      </c>
      <c r="F38" s="47">
        <f t="shared" si="16"/>
        <v>0</v>
      </c>
      <c r="G38" s="48">
        <f t="shared" si="1"/>
        <v>0</v>
      </c>
      <c r="H38" s="26"/>
      <c r="I38" s="26"/>
    </row>
    <row r="39" spans="1:9" ht="12.75" customHeight="1">
      <c r="A39" s="21">
        <v>346</v>
      </c>
      <c r="B39" s="34" t="s">
        <v>242</v>
      </c>
      <c r="C39" s="47">
        <v>0</v>
      </c>
      <c r="D39" s="35">
        <v>5000000</v>
      </c>
      <c r="E39" s="47">
        <f t="shared" si="15"/>
        <v>5000000</v>
      </c>
      <c r="F39" s="47">
        <f t="shared" si="16"/>
        <v>0</v>
      </c>
      <c r="G39" s="48">
        <f t="shared" si="1"/>
        <v>0</v>
      </c>
      <c r="H39" s="26"/>
      <c r="I39" s="26"/>
    </row>
    <row r="40" spans="1:9">
      <c r="A40" s="21">
        <v>347</v>
      </c>
      <c r="B40" s="34" t="s">
        <v>243</v>
      </c>
      <c r="C40" s="47">
        <v>200000</v>
      </c>
      <c r="D40" s="35">
        <v>3216400</v>
      </c>
      <c r="E40" s="47">
        <f t="shared" si="15"/>
        <v>3116400</v>
      </c>
      <c r="F40" s="47">
        <f t="shared" si="16"/>
        <v>-100000</v>
      </c>
      <c r="G40" s="48">
        <f t="shared" si="1"/>
        <v>-3.1090660365626167E-2</v>
      </c>
      <c r="H40" s="26"/>
      <c r="I40" s="26">
        <v>-100000</v>
      </c>
    </row>
    <row r="41" spans="1:9" ht="12.75" customHeight="1">
      <c r="A41" s="21">
        <v>348</v>
      </c>
      <c r="B41" s="34" t="s">
        <v>244</v>
      </c>
      <c r="C41" s="47">
        <v>0</v>
      </c>
      <c r="D41" s="35">
        <v>0</v>
      </c>
      <c r="E41" s="47">
        <f t="shared" si="15"/>
        <v>0</v>
      </c>
      <c r="F41" s="47">
        <f t="shared" si="16"/>
        <v>0</v>
      </c>
      <c r="G41" s="48">
        <f t="shared" si="1"/>
        <v>0</v>
      </c>
      <c r="H41" s="26"/>
      <c r="I41" s="26"/>
    </row>
    <row r="42" spans="1:9" ht="12.75" customHeight="1">
      <c r="A42" s="21">
        <v>349</v>
      </c>
      <c r="B42" s="34" t="s">
        <v>245</v>
      </c>
      <c r="C42" s="47">
        <v>0</v>
      </c>
      <c r="D42" s="35">
        <v>0</v>
      </c>
      <c r="E42" s="47">
        <f t="shared" si="15"/>
        <v>0</v>
      </c>
      <c r="F42" s="47">
        <f t="shared" si="16"/>
        <v>0</v>
      </c>
      <c r="G42" s="48">
        <f t="shared" si="1"/>
        <v>0</v>
      </c>
      <c r="H42" s="26"/>
      <c r="I42" s="26"/>
    </row>
    <row r="43" spans="1:9" ht="25.5" customHeight="1">
      <c r="A43" s="16">
        <v>3500</v>
      </c>
      <c r="B43" s="33" t="s">
        <v>246</v>
      </c>
      <c r="C43" s="18">
        <v>60203000</v>
      </c>
      <c r="D43" s="18">
        <v>54914003</v>
      </c>
      <c r="E43" s="18">
        <f t="shared" ref="E43:F43" si="17">SUM(E44:E52)</f>
        <v>60414003</v>
      </c>
      <c r="F43" s="18">
        <f t="shared" si="17"/>
        <v>5500000</v>
      </c>
      <c r="G43" s="19">
        <f t="shared" si="1"/>
        <v>0.10015660304348965</v>
      </c>
      <c r="H43" s="20">
        <f t="shared" ref="H43:I43" si="18">SUM(H44:H52)</f>
        <v>0</v>
      </c>
      <c r="I43" s="20">
        <f t="shared" si="18"/>
        <v>5500000</v>
      </c>
    </row>
    <row r="44" spans="1:9" ht="12.75" customHeight="1">
      <c r="A44" s="28">
        <v>351</v>
      </c>
      <c r="B44" s="49" t="s">
        <v>247</v>
      </c>
      <c r="C44" s="23">
        <v>4800000</v>
      </c>
      <c r="D44" s="35">
        <v>6034000</v>
      </c>
      <c r="E44" s="47">
        <f t="shared" ref="E44:E52" si="19">IF(H44=0,+D44+I44,H44)</f>
        <v>6034000</v>
      </c>
      <c r="F44" s="47">
        <f t="shared" ref="F44:F52" si="20">E44-D44</f>
        <v>0</v>
      </c>
      <c r="G44" s="48">
        <f t="shared" si="1"/>
        <v>0</v>
      </c>
      <c r="H44" s="26"/>
      <c r="I44" s="26"/>
    </row>
    <row r="45" spans="1:9" ht="25.5" customHeight="1">
      <c r="A45" s="21">
        <v>352</v>
      </c>
      <c r="B45" s="34" t="s">
        <v>248</v>
      </c>
      <c r="C45" s="47">
        <v>320000</v>
      </c>
      <c r="D45" s="35">
        <v>869000</v>
      </c>
      <c r="E45" s="47">
        <f t="shared" si="19"/>
        <v>869000</v>
      </c>
      <c r="F45" s="47">
        <f t="shared" si="20"/>
        <v>0</v>
      </c>
      <c r="G45" s="48">
        <f t="shared" si="1"/>
        <v>0</v>
      </c>
      <c r="H45" s="26"/>
      <c r="I45" s="26"/>
    </row>
    <row r="46" spans="1:9" ht="25.5" customHeight="1">
      <c r="A46" s="28">
        <v>353</v>
      </c>
      <c r="B46" s="49" t="s">
        <v>249</v>
      </c>
      <c r="C46" s="23">
        <v>9230000</v>
      </c>
      <c r="D46" s="50">
        <v>5976000</v>
      </c>
      <c r="E46" s="23">
        <f t="shared" si="19"/>
        <v>3476000</v>
      </c>
      <c r="F46" s="23">
        <f t="shared" si="20"/>
        <v>-2500000</v>
      </c>
      <c r="G46" s="31">
        <f t="shared" si="1"/>
        <v>-0.4183400267737617</v>
      </c>
      <c r="H46" s="26"/>
      <c r="I46" s="26">
        <v>-2500000</v>
      </c>
    </row>
    <row r="47" spans="1:9" ht="25.5" customHeight="1">
      <c r="A47" s="21">
        <v>354</v>
      </c>
      <c r="B47" s="34" t="s">
        <v>250</v>
      </c>
      <c r="C47" s="47">
        <v>3000</v>
      </c>
      <c r="D47" s="35">
        <v>25000</v>
      </c>
      <c r="E47" s="47">
        <f t="shared" si="19"/>
        <v>25000</v>
      </c>
      <c r="F47" s="47">
        <f t="shared" si="20"/>
        <v>0</v>
      </c>
      <c r="G47" s="48">
        <f t="shared" si="1"/>
        <v>0</v>
      </c>
      <c r="H47" s="26"/>
      <c r="I47" s="26"/>
    </row>
    <row r="48" spans="1:9" ht="12.75" customHeight="1">
      <c r="A48" s="21">
        <v>355</v>
      </c>
      <c r="B48" s="34" t="s">
        <v>251</v>
      </c>
      <c r="C48" s="47">
        <v>11000000</v>
      </c>
      <c r="D48" s="35">
        <v>19934355</v>
      </c>
      <c r="E48" s="47">
        <f t="shared" si="19"/>
        <v>25934355</v>
      </c>
      <c r="F48" s="47">
        <f t="shared" si="20"/>
        <v>6000000</v>
      </c>
      <c r="G48" s="48">
        <f t="shared" si="1"/>
        <v>0.30098791759251803</v>
      </c>
      <c r="H48" s="26"/>
      <c r="I48" s="26">
        <v>6000000</v>
      </c>
    </row>
    <row r="49" spans="1:9" ht="12.75" customHeight="1">
      <c r="A49" s="21">
        <v>356</v>
      </c>
      <c r="B49" s="34" t="s">
        <v>252</v>
      </c>
      <c r="C49" s="47">
        <v>0</v>
      </c>
      <c r="D49" s="35">
        <v>225000</v>
      </c>
      <c r="E49" s="47">
        <f t="shared" si="19"/>
        <v>225000</v>
      </c>
      <c r="F49" s="47">
        <f t="shared" si="20"/>
        <v>0</v>
      </c>
      <c r="G49" s="48">
        <f t="shared" si="1"/>
        <v>0</v>
      </c>
      <c r="H49" s="26"/>
      <c r="I49" s="26"/>
    </row>
    <row r="50" spans="1:9" ht="12.75" customHeight="1">
      <c r="A50" s="21">
        <v>357</v>
      </c>
      <c r="B50" s="34" t="s">
        <v>253</v>
      </c>
      <c r="C50" s="47">
        <v>25710000</v>
      </c>
      <c r="D50" s="35">
        <v>16400000</v>
      </c>
      <c r="E50" s="47">
        <f t="shared" si="19"/>
        <v>10400000</v>
      </c>
      <c r="F50" s="47">
        <f t="shared" si="20"/>
        <v>-6000000</v>
      </c>
      <c r="G50" s="48">
        <f t="shared" si="1"/>
        <v>-0.36585365853658536</v>
      </c>
      <c r="H50" s="26"/>
      <c r="I50" s="26">
        <v>-6000000</v>
      </c>
    </row>
    <row r="51" spans="1:9" ht="12.75" customHeight="1">
      <c r="A51" s="21">
        <v>358</v>
      </c>
      <c r="B51" s="34" t="s">
        <v>254</v>
      </c>
      <c r="C51" s="47">
        <v>7800000</v>
      </c>
      <c r="D51" s="35">
        <v>3861648</v>
      </c>
      <c r="E51" s="47">
        <f t="shared" si="19"/>
        <v>11861648</v>
      </c>
      <c r="F51" s="47">
        <f t="shared" si="20"/>
        <v>8000000</v>
      </c>
      <c r="G51" s="48">
        <f t="shared" si="1"/>
        <v>2.0716543817561828</v>
      </c>
      <c r="H51" s="26"/>
      <c r="I51" s="26">
        <v>8000000</v>
      </c>
    </row>
    <row r="52" spans="1:9" ht="12.75" customHeight="1">
      <c r="A52" s="21">
        <v>359</v>
      </c>
      <c r="B52" s="34" t="s">
        <v>255</v>
      </c>
      <c r="C52" s="47">
        <v>1340000</v>
      </c>
      <c r="D52" s="35">
        <v>1589000</v>
      </c>
      <c r="E52" s="47">
        <f t="shared" si="19"/>
        <v>1589000</v>
      </c>
      <c r="F52" s="47">
        <f t="shared" si="20"/>
        <v>0</v>
      </c>
      <c r="G52" s="48">
        <f t="shared" si="1"/>
        <v>0</v>
      </c>
      <c r="H52" s="26"/>
      <c r="I52" s="26"/>
    </row>
    <row r="53" spans="1:9" ht="12.75" customHeight="1">
      <c r="A53" s="16">
        <v>3600</v>
      </c>
      <c r="B53" s="33" t="s">
        <v>256</v>
      </c>
      <c r="C53" s="18">
        <v>74819771</v>
      </c>
      <c r="D53" s="18">
        <v>39575448</v>
      </c>
      <c r="E53" s="18">
        <f t="shared" ref="E53:F53" si="21">SUM(E54:E60)</f>
        <v>55575448</v>
      </c>
      <c r="F53" s="18">
        <f t="shared" si="21"/>
        <v>16000000</v>
      </c>
      <c r="G53" s="19">
        <f t="shared" si="1"/>
        <v>0.40429106450039426</v>
      </c>
      <c r="H53" s="20">
        <f t="shared" ref="H53:I53" si="22">SUM(H54:H60)</f>
        <v>0</v>
      </c>
      <c r="I53" s="20">
        <f t="shared" si="22"/>
        <v>16000000</v>
      </c>
    </row>
    <row r="54" spans="1:9" ht="25.5" customHeight="1">
      <c r="A54" s="21">
        <v>361</v>
      </c>
      <c r="B54" s="34" t="s">
        <v>257</v>
      </c>
      <c r="C54" s="47">
        <v>64673033</v>
      </c>
      <c r="D54" s="35">
        <v>33000000</v>
      </c>
      <c r="E54" s="47">
        <f t="shared" ref="E54:E60" si="23">IF(H54=0,+D54+I54,H54)</f>
        <v>55000000</v>
      </c>
      <c r="F54" s="47">
        <f t="shared" ref="F54:F60" si="24">E54-D54</f>
        <v>22000000</v>
      </c>
      <c r="G54" s="48">
        <f t="shared" si="1"/>
        <v>0.66666666666666663</v>
      </c>
      <c r="H54" s="26"/>
      <c r="I54" s="26">
        <v>22000000</v>
      </c>
    </row>
    <row r="55" spans="1:9" ht="25.5" customHeight="1">
      <c r="A55" s="21">
        <v>362</v>
      </c>
      <c r="B55" s="34" t="s">
        <v>258</v>
      </c>
      <c r="C55" s="47">
        <v>1417000</v>
      </c>
      <c r="D55" s="35">
        <v>0</v>
      </c>
      <c r="E55" s="47">
        <f t="shared" si="23"/>
        <v>-1000000</v>
      </c>
      <c r="F55" s="47">
        <f t="shared" si="24"/>
        <v>-1000000</v>
      </c>
      <c r="G55" s="48">
        <f t="shared" si="1"/>
        <v>1</v>
      </c>
      <c r="H55" s="26"/>
      <c r="I55" s="26">
        <v>-1000000</v>
      </c>
    </row>
    <row r="56" spans="1:9" ht="12.75" customHeight="1">
      <c r="A56" s="21">
        <v>363</v>
      </c>
      <c r="B56" s="34" t="s">
        <v>259</v>
      </c>
      <c r="C56" s="47">
        <v>3166857</v>
      </c>
      <c r="D56" s="35">
        <v>3150448</v>
      </c>
      <c r="E56" s="47">
        <f t="shared" si="23"/>
        <v>2150448</v>
      </c>
      <c r="F56" s="47">
        <f t="shared" si="24"/>
        <v>-1000000</v>
      </c>
      <c r="G56" s="48">
        <f t="shared" si="1"/>
        <v>-0.31741517396890856</v>
      </c>
      <c r="H56" s="26"/>
      <c r="I56" s="26">
        <v>-1000000</v>
      </c>
    </row>
    <row r="57" spans="1:9" ht="12.75" customHeight="1">
      <c r="A57" s="21">
        <v>364</v>
      </c>
      <c r="B57" s="34" t="s">
        <v>260</v>
      </c>
      <c r="C57" s="47">
        <v>150000</v>
      </c>
      <c r="D57" s="35">
        <v>125000</v>
      </c>
      <c r="E57" s="47">
        <f t="shared" si="23"/>
        <v>125000</v>
      </c>
      <c r="F57" s="47">
        <f t="shared" si="24"/>
        <v>0</v>
      </c>
      <c r="G57" s="48">
        <f t="shared" si="1"/>
        <v>0</v>
      </c>
      <c r="H57" s="26"/>
      <c r="I57" s="26"/>
    </row>
    <row r="58" spans="1:9" ht="12.75" customHeight="1">
      <c r="A58" s="21">
        <v>365</v>
      </c>
      <c r="B58" s="34" t="s">
        <v>261</v>
      </c>
      <c r="C58" s="47">
        <v>0</v>
      </c>
      <c r="D58" s="35">
        <v>0</v>
      </c>
      <c r="E58" s="47">
        <f t="shared" si="23"/>
        <v>0</v>
      </c>
      <c r="F58" s="47">
        <f t="shared" si="24"/>
        <v>0</v>
      </c>
      <c r="G58" s="48">
        <f t="shared" si="1"/>
        <v>0</v>
      </c>
      <c r="H58" s="26"/>
      <c r="I58" s="26"/>
    </row>
    <row r="59" spans="1:9" ht="12.75" customHeight="1">
      <c r="A59" s="21">
        <v>366</v>
      </c>
      <c r="B59" s="34" t="s">
        <v>262</v>
      </c>
      <c r="C59" s="47">
        <v>5082891</v>
      </c>
      <c r="D59" s="35">
        <v>3000000</v>
      </c>
      <c r="E59" s="47">
        <f t="shared" si="23"/>
        <v>-1000000</v>
      </c>
      <c r="F59" s="47">
        <f t="shared" si="24"/>
        <v>-4000000</v>
      </c>
      <c r="G59" s="48">
        <f t="shared" si="1"/>
        <v>-1.3333333333333333</v>
      </c>
      <c r="H59" s="26"/>
      <c r="I59" s="26">
        <v>-4000000</v>
      </c>
    </row>
    <row r="60" spans="1:9" ht="12.75" customHeight="1">
      <c r="A60" s="21">
        <v>369</v>
      </c>
      <c r="B60" s="34" t="s">
        <v>263</v>
      </c>
      <c r="C60" s="47">
        <v>329990.40000000002</v>
      </c>
      <c r="D60" s="35">
        <v>300000</v>
      </c>
      <c r="E60" s="47">
        <f t="shared" si="23"/>
        <v>300000</v>
      </c>
      <c r="F60" s="47">
        <f t="shared" si="24"/>
        <v>0</v>
      </c>
      <c r="G60" s="48">
        <f t="shared" si="1"/>
        <v>0</v>
      </c>
      <c r="H60" s="26"/>
      <c r="I60" s="26"/>
    </row>
    <row r="61" spans="1:9" ht="12.75" customHeight="1">
      <c r="A61" s="16">
        <v>3700</v>
      </c>
      <c r="B61" s="33" t="s">
        <v>264</v>
      </c>
      <c r="C61" s="18">
        <v>910000</v>
      </c>
      <c r="D61" s="18">
        <v>1617500</v>
      </c>
      <c r="E61" s="18">
        <f t="shared" ref="E61:F61" si="25">SUM(E62:E70)</f>
        <v>1617500</v>
      </c>
      <c r="F61" s="18">
        <f t="shared" si="25"/>
        <v>0</v>
      </c>
      <c r="G61" s="19">
        <f t="shared" si="1"/>
        <v>0</v>
      </c>
      <c r="H61" s="20">
        <f t="shared" ref="H61:I61" si="26">SUM(H62:H70)</f>
        <v>0</v>
      </c>
      <c r="I61" s="20">
        <f t="shared" si="26"/>
        <v>0</v>
      </c>
    </row>
    <row r="62" spans="1:9" ht="12.75" customHeight="1">
      <c r="A62" s="21">
        <v>371</v>
      </c>
      <c r="B62" s="34" t="s">
        <v>265</v>
      </c>
      <c r="C62" s="47">
        <v>450000</v>
      </c>
      <c r="D62" s="35">
        <v>471000</v>
      </c>
      <c r="E62" s="47">
        <f t="shared" ref="E62:E70" si="27">IF(H62=0,+D62+I62,H62)</f>
        <v>471000</v>
      </c>
      <c r="F62" s="47">
        <f t="shared" ref="F62:F70" si="28">E62-D62</f>
        <v>0</v>
      </c>
      <c r="G62" s="48">
        <f t="shared" si="1"/>
        <v>0</v>
      </c>
      <c r="H62" s="26"/>
      <c r="I62" s="26"/>
    </row>
    <row r="63" spans="1:9" ht="12.75" customHeight="1">
      <c r="A63" s="21">
        <v>372</v>
      </c>
      <c r="B63" s="34" t="s">
        <v>266</v>
      </c>
      <c r="C63" s="47">
        <v>57000</v>
      </c>
      <c r="D63" s="35">
        <v>155500</v>
      </c>
      <c r="E63" s="47">
        <f t="shared" si="27"/>
        <v>155500</v>
      </c>
      <c r="F63" s="47">
        <f t="shared" si="28"/>
        <v>0</v>
      </c>
      <c r="G63" s="48">
        <f t="shared" si="1"/>
        <v>0</v>
      </c>
      <c r="H63" s="26"/>
      <c r="I63" s="26"/>
    </row>
    <row r="64" spans="1:9" ht="12.75" customHeight="1">
      <c r="A64" s="21">
        <v>373</v>
      </c>
      <c r="B64" s="34" t="s">
        <v>267</v>
      </c>
      <c r="C64" s="47">
        <v>0</v>
      </c>
      <c r="D64" s="35">
        <v>0</v>
      </c>
      <c r="E64" s="47">
        <f t="shared" si="27"/>
        <v>0</v>
      </c>
      <c r="F64" s="47">
        <f t="shared" si="28"/>
        <v>0</v>
      </c>
      <c r="G64" s="48">
        <f t="shared" si="1"/>
        <v>0</v>
      </c>
      <c r="H64" s="26"/>
      <c r="I64" s="26"/>
    </row>
    <row r="65" spans="1:9" ht="12.75" customHeight="1">
      <c r="A65" s="21">
        <v>374</v>
      </c>
      <c r="B65" s="34" t="s">
        <v>268</v>
      </c>
      <c r="C65" s="47">
        <v>0</v>
      </c>
      <c r="D65" s="35">
        <v>35000</v>
      </c>
      <c r="E65" s="47">
        <f t="shared" si="27"/>
        <v>35000</v>
      </c>
      <c r="F65" s="47">
        <f t="shared" si="28"/>
        <v>0</v>
      </c>
      <c r="G65" s="48">
        <f t="shared" si="1"/>
        <v>0</v>
      </c>
      <c r="H65" s="26"/>
      <c r="I65" s="26"/>
    </row>
    <row r="66" spans="1:9" ht="12.75" customHeight="1">
      <c r="A66" s="21">
        <v>375</v>
      </c>
      <c r="B66" s="34" t="s">
        <v>269</v>
      </c>
      <c r="C66" s="47">
        <v>163000</v>
      </c>
      <c r="D66" s="35">
        <v>682000</v>
      </c>
      <c r="E66" s="47">
        <f t="shared" si="27"/>
        <v>682000</v>
      </c>
      <c r="F66" s="47">
        <f t="shared" si="28"/>
        <v>0</v>
      </c>
      <c r="G66" s="48">
        <f t="shared" si="1"/>
        <v>0</v>
      </c>
      <c r="H66" s="26"/>
      <c r="I66" s="26"/>
    </row>
    <row r="67" spans="1:9" ht="12.75" customHeight="1">
      <c r="A67" s="21">
        <v>376</v>
      </c>
      <c r="B67" s="34" t="s">
        <v>270</v>
      </c>
      <c r="C67" s="47">
        <v>189000</v>
      </c>
      <c r="D67" s="35">
        <v>0</v>
      </c>
      <c r="E67" s="47">
        <f t="shared" si="27"/>
        <v>0</v>
      </c>
      <c r="F67" s="47">
        <f t="shared" si="28"/>
        <v>0</v>
      </c>
      <c r="G67" s="48">
        <f t="shared" si="1"/>
        <v>0</v>
      </c>
      <c r="H67" s="26"/>
      <c r="I67" s="26"/>
    </row>
    <row r="68" spans="1:9" ht="12.75" customHeight="1">
      <c r="A68" s="21">
        <v>377</v>
      </c>
      <c r="B68" s="34" t="s">
        <v>271</v>
      </c>
      <c r="C68" s="47">
        <v>0</v>
      </c>
      <c r="D68" s="35">
        <v>0</v>
      </c>
      <c r="E68" s="47">
        <f t="shared" si="27"/>
        <v>0</v>
      </c>
      <c r="F68" s="47">
        <f t="shared" si="28"/>
        <v>0</v>
      </c>
      <c r="G68" s="48">
        <f t="shared" si="1"/>
        <v>0</v>
      </c>
      <c r="H68" s="26"/>
      <c r="I68" s="26"/>
    </row>
    <row r="69" spans="1:9" ht="12.75" customHeight="1">
      <c r="A69" s="21">
        <v>378</v>
      </c>
      <c r="B69" s="34" t="s">
        <v>272</v>
      </c>
      <c r="C69" s="47">
        <v>0</v>
      </c>
      <c r="D69" s="35">
        <v>100000</v>
      </c>
      <c r="E69" s="47">
        <f t="shared" si="27"/>
        <v>100000</v>
      </c>
      <c r="F69" s="47">
        <f t="shared" si="28"/>
        <v>0</v>
      </c>
      <c r="G69" s="48">
        <f t="shared" si="1"/>
        <v>0</v>
      </c>
      <c r="H69" s="26"/>
      <c r="I69" s="26"/>
    </row>
    <row r="70" spans="1:9" ht="12.75" customHeight="1">
      <c r="A70" s="21">
        <v>379</v>
      </c>
      <c r="B70" s="34" t="s">
        <v>273</v>
      </c>
      <c r="C70" s="47">
        <v>51000</v>
      </c>
      <c r="D70" s="35">
        <v>174000</v>
      </c>
      <c r="E70" s="47">
        <f t="shared" si="27"/>
        <v>174000</v>
      </c>
      <c r="F70" s="47">
        <f t="shared" si="28"/>
        <v>0</v>
      </c>
      <c r="G70" s="48">
        <f t="shared" si="1"/>
        <v>0</v>
      </c>
      <c r="H70" s="26"/>
      <c r="I70" s="26"/>
    </row>
    <row r="71" spans="1:9" ht="12.75" customHeight="1">
      <c r="A71" s="16">
        <v>3800</v>
      </c>
      <c r="B71" s="33" t="s">
        <v>274</v>
      </c>
      <c r="C71" s="18">
        <v>40966500</v>
      </c>
      <c r="D71" s="18">
        <v>23326772</v>
      </c>
      <c r="E71" s="18">
        <f t="shared" ref="E71:F71" si="29">SUM(E72:E76)</f>
        <v>23328512</v>
      </c>
      <c r="F71" s="18">
        <f t="shared" si="29"/>
        <v>1740</v>
      </c>
      <c r="G71" s="19">
        <f t="shared" si="1"/>
        <v>7.4592403955420837E-5</v>
      </c>
      <c r="H71" s="20">
        <f t="shared" ref="H71:I71" si="30">SUM(H72:H76)</f>
        <v>0</v>
      </c>
      <c r="I71" s="20">
        <f t="shared" si="30"/>
        <v>1740</v>
      </c>
    </row>
    <row r="72" spans="1:9" ht="12.75" customHeight="1">
      <c r="A72" s="21">
        <v>381</v>
      </c>
      <c r="B72" s="34" t="s">
        <v>275</v>
      </c>
      <c r="C72" s="47">
        <v>25000</v>
      </c>
      <c r="D72" s="35">
        <v>200000</v>
      </c>
      <c r="E72" s="47">
        <f t="shared" ref="E72:E76" si="31">IF(H72=0,+D72+I72,H72)</f>
        <v>200000</v>
      </c>
      <c r="F72" s="47">
        <f t="shared" ref="F72:F76" si="32">E72-D72</f>
        <v>0</v>
      </c>
      <c r="G72" s="48">
        <f t="shared" si="1"/>
        <v>0</v>
      </c>
      <c r="H72" s="26"/>
      <c r="I72" s="26"/>
    </row>
    <row r="73" spans="1:9" ht="12.75" customHeight="1">
      <c r="A73" s="21">
        <v>382</v>
      </c>
      <c r="B73" s="34" t="s">
        <v>276</v>
      </c>
      <c r="C73" s="47">
        <v>36000000</v>
      </c>
      <c r="D73" s="35">
        <v>20316772</v>
      </c>
      <c r="E73" s="47">
        <f t="shared" si="31"/>
        <v>20316772</v>
      </c>
      <c r="F73" s="47">
        <f t="shared" si="32"/>
        <v>0</v>
      </c>
      <c r="G73" s="48">
        <f t="shared" si="1"/>
        <v>0</v>
      </c>
      <c r="H73" s="26"/>
      <c r="I73" s="26"/>
    </row>
    <row r="74" spans="1:9" ht="12.75" customHeight="1">
      <c r="A74" s="21">
        <v>383</v>
      </c>
      <c r="B74" s="34" t="s">
        <v>277</v>
      </c>
      <c r="C74" s="47">
        <v>128000</v>
      </c>
      <c r="D74" s="35">
        <v>210000</v>
      </c>
      <c r="E74" s="47">
        <f t="shared" si="31"/>
        <v>210000</v>
      </c>
      <c r="F74" s="47">
        <f t="shared" si="32"/>
        <v>0</v>
      </c>
      <c r="G74" s="48">
        <f t="shared" si="1"/>
        <v>0</v>
      </c>
      <c r="H74" s="26"/>
      <c r="I74" s="26"/>
    </row>
    <row r="75" spans="1:9" ht="12.75" customHeight="1">
      <c r="A75" s="21">
        <v>384</v>
      </c>
      <c r="B75" s="34" t="s">
        <v>278</v>
      </c>
      <c r="C75" s="47">
        <v>4813500</v>
      </c>
      <c r="D75" s="35">
        <v>2300000</v>
      </c>
      <c r="E75" s="47">
        <f t="shared" si="31"/>
        <v>2300000</v>
      </c>
      <c r="F75" s="47">
        <f t="shared" si="32"/>
        <v>0</v>
      </c>
      <c r="G75" s="48">
        <f t="shared" si="1"/>
        <v>0</v>
      </c>
      <c r="H75" s="26"/>
      <c r="I75" s="26"/>
    </row>
    <row r="76" spans="1:9" ht="12.75" customHeight="1">
      <c r="A76" s="21">
        <v>385</v>
      </c>
      <c r="B76" s="34" t="s">
        <v>279</v>
      </c>
      <c r="C76" s="47">
        <v>0</v>
      </c>
      <c r="D76" s="35">
        <v>300000</v>
      </c>
      <c r="E76" s="47">
        <f t="shared" si="31"/>
        <v>301740</v>
      </c>
      <c r="F76" s="47">
        <f t="shared" si="32"/>
        <v>1740</v>
      </c>
      <c r="G76" s="48">
        <f t="shared" si="1"/>
        <v>5.7999999999999996E-3</v>
      </c>
      <c r="H76" s="26"/>
      <c r="I76" s="26">
        <v>1740</v>
      </c>
    </row>
    <row r="77" spans="1:9" ht="12.75" customHeight="1">
      <c r="A77" s="16">
        <v>3900</v>
      </c>
      <c r="B77" s="33" t="s">
        <v>280</v>
      </c>
      <c r="C77" s="18">
        <v>34589395.760000005</v>
      </c>
      <c r="D77" s="18">
        <v>8539500</v>
      </c>
      <c r="E77" s="18">
        <f t="shared" ref="E77:F77" si="33">SUM(E78:E84)</f>
        <v>9239500</v>
      </c>
      <c r="F77" s="18">
        <f t="shared" si="33"/>
        <v>700000</v>
      </c>
      <c r="G77" s="19">
        <f t="shared" si="1"/>
        <v>8.1972012412904735E-2</v>
      </c>
      <c r="H77" s="20">
        <f t="shared" ref="H77:I77" si="34">SUM(H78:H84)</f>
        <v>0</v>
      </c>
      <c r="I77" s="20">
        <f t="shared" si="34"/>
        <v>700000</v>
      </c>
    </row>
    <row r="78" spans="1:9" ht="12.75" customHeight="1">
      <c r="A78" s="21">
        <v>391</v>
      </c>
      <c r="B78" s="34" t="s">
        <v>281</v>
      </c>
      <c r="C78" s="47">
        <v>0</v>
      </c>
      <c r="D78" s="35">
        <v>0</v>
      </c>
      <c r="E78" s="47">
        <f t="shared" ref="E78:E84" si="35">IF(H78=0,+D78+I78,H78)</f>
        <v>0</v>
      </c>
      <c r="F78" s="47">
        <f t="shared" ref="F78:F84" si="36">E78-D78</f>
        <v>0</v>
      </c>
      <c r="G78" s="48">
        <f t="shared" si="1"/>
        <v>0</v>
      </c>
      <c r="H78" s="26"/>
      <c r="I78" s="26"/>
    </row>
    <row r="79" spans="1:9" ht="12.75" customHeight="1">
      <c r="A79" s="21">
        <v>392</v>
      </c>
      <c r="B79" s="34" t="s">
        <v>282</v>
      </c>
      <c r="C79" s="47">
        <v>1289274</v>
      </c>
      <c r="D79" s="35">
        <v>2639500</v>
      </c>
      <c r="E79" s="47">
        <f t="shared" si="35"/>
        <v>3339500</v>
      </c>
      <c r="F79" s="47">
        <f t="shared" si="36"/>
        <v>700000</v>
      </c>
      <c r="G79" s="48">
        <f t="shared" si="1"/>
        <v>0.26520174275430952</v>
      </c>
      <c r="H79" s="26"/>
      <c r="I79" s="26">
        <v>700000</v>
      </c>
    </row>
    <row r="80" spans="1:9" ht="12.75" customHeight="1">
      <c r="A80" s="21">
        <v>393</v>
      </c>
      <c r="B80" s="34" t="s">
        <v>283</v>
      </c>
      <c r="C80" s="47">
        <v>0</v>
      </c>
      <c r="D80" s="35">
        <v>0</v>
      </c>
      <c r="E80" s="47">
        <f t="shared" si="35"/>
        <v>0</v>
      </c>
      <c r="F80" s="47">
        <f t="shared" si="36"/>
        <v>0</v>
      </c>
      <c r="G80" s="48">
        <f t="shared" si="1"/>
        <v>0</v>
      </c>
      <c r="H80" s="26"/>
      <c r="I80" s="26"/>
    </row>
    <row r="81" spans="1:9" ht="12.75" customHeight="1">
      <c r="A81" s="21">
        <v>394</v>
      </c>
      <c r="B81" s="34" t="s">
        <v>284</v>
      </c>
      <c r="C81" s="47">
        <v>9818361</v>
      </c>
      <c r="D81" s="35">
        <v>4000000</v>
      </c>
      <c r="E81" s="47">
        <f t="shared" si="35"/>
        <v>4000000</v>
      </c>
      <c r="F81" s="47">
        <f t="shared" si="36"/>
        <v>0</v>
      </c>
      <c r="G81" s="48">
        <f t="shared" si="1"/>
        <v>0</v>
      </c>
      <c r="H81" s="26"/>
      <c r="I81" s="26"/>
    </row>
    <row r="82" spans="1:9" ht="12.75" customHeight="1">
      <c r="A82" s="21">
        <v>395</v>
      </c>
      <c r="B82" s="34" t="s">
        <v>285</v>
      </c>
      <c r="C82" s="47">
        <v>20481761.160000004</v>
      </c>
      <c r="D82" s="35">
        <v>750000</v>
      </c>
      <c r="E82" s="47">
        <f t="shared" si="35"/>
        <v>750000</v>
      </c>
      <c r="F82" s="47">
        <f t="shared" si="36"/>
        <v>0</v>
      </c>
      <c r="G82" s="48">
        <f t="shared" si="1"/>
        <v>0</v>
      </c>
      <c r="H82" s="26"/>
      <c r="I82" s="26"/>
    </row>
    <row r="83" spans="1:9" ht="12.75" customHeight="1">
      <c r="A83" s="28">
        <v>396</v>
      </c>
      <c r="B83" s="49" t="s">
        <v>286</v>
      </c>
      <c r="C83" s="47">
        <v>3000000</v>
      </c>
      <c r="D83" s="35">
        <v>1150000</v>
      </c>
      <c r="E83" s="47">
        <f t="shared" si="35"/>
        <v>1150000</v>
      </c>
      <c r="F83" s="47">
        <f t="shared" si="36"/>
        <v>0</v>
      </c>
      <c r="G83" s="48">
        <f t="shared" si="1"/>
        <v>0</v>
      </c>
      <c r="H83" s="26"/>
      <c r="I83" s="26"/>
    </row>
    <row r="84" spans="1:9">
      <c r="A84" s="21">
        <v>398</v>
      </c>
      <c r="B84" s="34" t="s">
        <v>287</v>
      </c>
      <c r="C84" s="47">
        <v>0</v>
      </c>
      <c r="D84" s="35">
        <v>0</v>
      </c>
      <c r="E84" s="47">
        <f t="shared" si="35"/>
        <v>0</v>
      </c>
      <c r="F84" s="47">
        <f t="shared" si="36"/>
        <v>0</v>
      </c>
      <c r="G84" s="48">
        <f t="shared" si="1"/>
        <v>0</v>
      </c>
      <c r="H84" s="26"/>
      <c r="I84" s="26"/>
    </row>
    <row r="85" spans="1:9">
      <c r="A85" s="51"/>
      <c r="B85" s="52"/>
      <c r="C85" s="53"/>
      <c r="D85" s="54"/>
      <c r="E85" s="53"/>
      <c r="F85" s="53"/>
      <c r="G85" s="55"/>
      <c r="H85" s="55"/>
      <c r="I85" s="55"/>
    </row>
    <row r="86" spans="1:9">
      <c r="A86" s="51"/>
      <c r="B86" s="52"/>
      <c r="C86" s="53"/>
      <c r="D86" s="54"/>
      <c r="E86" s="53"/>
      <c r="F86" s="53"/>
      <c r="G86" s="55"/>
      <c r="H86" s="55"/>
      <c r="I86" s="5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62"/>
  <sheetViews>
    <sheetView showGridLines="0" workbookViewId="0">
      <pane ySplit="1" topLeftCell="A2" activePane="bottomLeft" state="frozen"/>
      <selection pane="bottomLeft" activeCell="D2" sqref="D2:D58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5703125" style="7" hidden="1" customWidth="1"/>
    <col min="8" max="9" width="12.5703125" style="7" hidden="1" customWidth="1"/>
    <col min="10" max="16384" width="15.140625" style="7"/>
  </cols>
  <sheetData>
    <row r="1" spans="1:9" ht="45.7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4000</v>
      </c>
      <c r="B2" s="32" t="s">
        <v>90</v>
      </c>
      <c r="C2" s="13">
        <v>973898224.13</v>
      </c>
      <c r="D2" s="13">
        <v>916742229</v>
      </c>
      <c r="E2" s="13">
        <f t="shared" ref="E2:F2" si="0">E3+E13+E19+E29+E38+E42+E49+E55</f>
        <v>941008429</v>
      </c>
      <c r="F2" s="13">
        <f t="shared" si="0"/>
        <v>24266200</v>
      </c>
      <c r="G2" s="14">
        <f t="shared" ref="G2:G58" si="1">IF(F2=0,0,IF(D2=0,1,+F2/D2))</f>
        <v>2.6470036213418504E-2</v>
      </c>
      <c r="H2" s="15">
        <f t="shared" ref="H2:I2" si="2">H3+H13+H19+H29+H38+H42+H49+H55</f>
        <v>0</v>
      </c>
      <c r="I2" s="15">
        <f t="shared" si="2"/>
        <v>24266200</v>
      </c>
    </row>
    <row r="3" spans="1:9" ht="12.75" customHeight="1">
      <c r="A3" s="16">
        <v>4100</v>
      </c>
      <c r="B3" s="33" t="s">
        <v>288</v>
      </c>
      <c r="C3" s="18">
        <v>14000000</v>
      </c>
      <c r="D3" s="18">
        <v>20000000</v>
      </c>
      <c r="E3" s="18">
        <f t="shared" ref="E3:F3" si="3">SUM(E4:E12)</f>
        <v>17000000</v>
      </c>
      <c r="F3" s="18">
        <f t="shared" si="3"/>
        <v>-3000000</v>
      </c>
      <c r="G3" s="19">
        <f t="shared" si="1"/>
        <v>-0.15</v>
      </c>
      <c r="H3" s="20">
        <f t="shared" ref="H3:I3" si="4">SUM(H4:H12)</f>
        <v>0</v>
      </c>
      <c r="I3" s="20">
        <f t="shared" si="4"/>
        <v>-3000000</v>
      </c>
    </row>
    <row r="4" spans="1:9" ht="12.75" customHeight="1">
      <c r="A4" s="21">
        <v>411</v>
      </c>
      <c r="B4" s="34" t="s">
        <v>289</v>
      </c>
      <c r="C4" s="56">
        <v>0</v>
      </c>
      <c r="D4" s="35">
        <v>0</v>
      </c>
      <c r="E4" s="56">
        <f t="shared" ref="E4:E12" si="5">IF(H4=0,+D4+I4,H4)</f>
        <v>0</v>
      </c>
      <c r="F4" s="56">
        <f t="shared" ref="F4:F12" si="6">E4-D4</f>
        <v>0</v>
      </c>
      <c r="G4" s="57">
        <f t="shared" si="1"/>
        <v>0</v>
      </c>
      <c r="H4" s="26"/>
      <c r="I4" s="26"/>
    </row>
    <row r="5" spans="1:9" ht="12.75" customHeight="1">
      <c r="A5" s="21">
        <v>412</v>
      </c>
      <c r="B5" s="34" t="s">
        <v>290</v>
      </c>
      <c r="C5" s="56">
        <v>0</v>
      </c>
      <c r="D5" s="35">
        <v>0</v>
      </c>
      <c r="E5" s="56">
        <f t="shared" si="5"/>
        <v>0</v>
      </c>
      <c r="F5" s="56">
        <f t="shared" si="6"/>
        <v>0</v>
      </c>
      <c r="G5" s="57">
        <f t="shared" si="1"/>
        <v>0</v>
      </c>
      <c r="H5" s="26"/>
      <c r="I5" s="26"/>
    </row>
    <row r="6" spans="1:9" ht="12.75" customHeight="1">
      <c r="A6" s="21">
        <v>413</v>
      </c>
      <c r="B6" s="34" t="s">
        <v>291</v>
      </c>
      <c r="C6" s="56">
        <v>0</v>
      </c>
      <c r="D6" s="35">
        <v>0</v>
      </c>
      <c r="E6" s="56">
        <f t="shared" si="5"/>
        <v>0</v>
      </c>
      <c r="F6" s="56">
        <f t="shared" si="6"/>
        <v>0</v>
      </c>
      <c r="G6" s="57">
        <f t="shared" si="1"/>
        <v>0</v>
      </c>
      <c r="H6" s="26"/>
      <c r="I6" s="26"/>
    </row>
    <row r="7" spans="1:9" ht="12.75" customHeight="1">
      <c r="A7" s="21">
        <v>414</v>
      </c>
      <c r="B7" s="34" t="s">
        <v>292</v>
      </c>
      <c r="C7" s="56">
        <v>0</v>
      </c>
      <c r="D7" s="35">
        <v>0</v>
      </c>
      <c r="E7" s="56">
        <f t="shared" si="5"/>
        <v>0</v>
      </c>
      <c r="F7" s="56">
        <f t="shared" si="6"/>
        <v>0</v>
      </c>
      <c r="G7" s="57">
        <f t="shared" si="1"/>
        <v>0</v>
      </c>
      <c r="H7" s="26"/>
      <c r="I7" s="26"/>
    </row>
    <row r="8" spans="1:9" ht="25.5" customHeight="1">
      <c r="A8" s="21">
        <v>415</v>
      </c>
      <c r="B8" s="34" t="s">
        <v>293</v>
      </c>
      <c r="C8" s="56">
        <v>0</v>
      </c>
      <c r="D8" s="35">
        <v>0</v>
      </c>
      <c r="E8" s="56">
        <f t="shared" si="5"/>
        <v>0</v>
      </c>
      <c r="F8" s="56">
        <f t="shared" si="6"/>
        <v>0</v>
      </c>
      <c r="G8" s="57">
        <f t="shared" si="1"/>
        <v>0</v>
      </c>
      <c r="H8" s="26"/>
      <c r="I8" s="26"/>
    </row>
    <row r="9" spans="1:9" ht="25.5" customHeight="1">
      <c r="A9" s="21">
        <v>416</v>
      </c>
      <c r="B9" s="34" t="s">
        <v>294</v>
      </c>
      <c r="C9" s="56">
        <v>0</v>
      </c>
      <c r="D9" s="35">
        <v>0</v>
      </c>
      <c r="E9" s="56">
        <f t="shared" si="5"/>
        <v>0</v>
      </c>
      <c r="F9" s="56">
        <f t="shared" si="6"/>
        <v>0</v>
      </c>
      <c r="G9" s="57">
        <f t="shared" si="1"/>
        <v>0</v>
      </c>
      <c r="H9" s="26"/>
      <c r="I9" s="26"/>
    </row>
    <row r="10" spans="1:9" ht="25.5" customHeight="1">
      <c r="A10" s="21">
        <v>417</v>
      </c>
      <c r="B10" s="34" t="s">
        <v>295</v>
      </c>
      <c r="C10" s="56">
        <v>14000000</v>
      </c>
      <c r="D10" s="35">
        <v>20000000</v>
      </c>
      <c r="E10" s="56">
        <f t="shared" si="5"/>
        <v>17000000</v>
      </c>
      <c r="F10" s="56">
        <f t="shared" si="6"/>
        <v>-3000000</v>
      </c>
      <c r="G10" s="57">
        <f t="shared" si="1"/>
        <v>-0.15</v>
      </c>
      <c r="H10" s="26"/>
      <c r="I10" s="26">
        <v>-3000000</v>
      </c>
    </row>
    <row r="11" spans="1:9" ht="12.75" customHeight="1">
      <c r="A11" s="21">
        <v>418</v>
      </c>
      <c r="B11" s="34" t="s">
        <v>296</v>
      </c>
      <c r="C11" s="56">
        <v>0</v>
      </c>
      <c r="D11" s="35">
        <v>0</v>
      </c>
      <c r="E11" s="56">
        <f t="shared" si="5"/>
        <v>0</v>
      </c>
      <c r="F11" s="56">
        <f t="shared" si="6"/>
        <v>0</v>
      </c>
      <c r="G11" s="57">
        <f t="shared" si="1"/>
        <v>0</v>
      </c>
      <c r="H11" s="26"/>
      <c r="I11" s="26"/>
    </row>
    <row r="12" spans="1:9" ht="12.75" customHeight="1">
      <c r="A12" s="21">
        <v>419</v>
      </c>
      <c r="B12" s="34" t="s">
        <v>297</v>
      </c>
      <c r="C12" s="56">
        <v>0</v>
      </c>
      <c r="D12" s="35">
        <v>0</v>
      </c>
      <c r="E12" s="56">
        <f t="shared" si="5"/>
        <v>0</v>
      </c>
      <c r="F12" s="56">
        <f t="shared" si="6"/>
        <v>0</v>
      </c>
      <c r="G12" s="57">
        <f t="shared" si="1"/>
        <v>0</v>
      </c>
      <c r="H12" s="26"/>
      <c r="I12" s="26"/>
    </row>
    <row r="13" spans="1:9" ht="12.75" customHeight="1">
      <c r="A13" s="16">
        <v>4200</v>
      </c>
      <c r="B13" s="33" t="s">
        <v>298</v>
      </c>
      <c r="C13" s="18">
        <v>676183188.84000003</v>
      </c>
      <c r="D13" s="18">
        <v>608710465</v>
      </c>
      <c r="E13" s="18">
        <f t="shared" ref="E13:F13" si="7">SUM(E14:E18)</f>
        <v>665210465</v>
      </c>
      <c r="F13" s="18">
        <f t="shared" si="7"/>
        <v>56500000</v>
      </c>
      <c r="G13" s="19">
        <f t="shared" si="1"/>
        <v>9.2819169783782185E-2</v>
      </c>
      <c r="H13" s="20">
        <f t="shared" ref="H13:I13" si="8">SUM(H14:H18)</f>
        <v>0</v>
      </c>
      <c r="I13" s="20">
        <f t="shared" si="8"/>
        <v>56500000</v>
      </c>
    </row>
    <row r="14" spans="1:9" ht="14.25" customHeight="1">
      <c r="A14" s="21">
        <v>421</v>
      </c>
      <c r="B14" s="34" t="s">
        <v>299</v>
      </c>
      <c r="C14" s="56">
        <v>581272265</v>
      </c>
      <c r="D14" s="35">
        <v>598710465</v>
      </c>
      <c r="E14" s="56">
        <f t="shared" ref="E14:E18" si="9">IF(H14=0,+D14+I14,H14)</f>
        <v>604210465</v>
      </c>
      <c r="F14" s="56">
        <f t="shared" ref="F14:F18" si="10">E14-D14</f>
        <v>5500000</v>
      </c>
      <c r="G14" s="57">
        <f t="shared" si="1"/>
        <v>9.1864103294068862E-3</v>
      </c>
      <c r="H14" s="26"/>
      <c r="I14" s="26">
        <v>5500000</v>
      </c>
    </row>
    <row r="15" spans="1:9" ht="14.25" customHeight="1">
      <c r="A15" s="21">
        <v>422</v>
      </c>
      <c r="B15" s="34" t="s">
        <v>300</v>
      </c>
      <c r="C15" s="56">
        <v>20000000</v>
      </c>
      <c r="D15" s="35">
        <v>0</v>
      </c>
      <c r="E15" s="56">
        <f t="shared" si="9"/>
        <v>-15000000</v>
      </c>
      <c r="F15" s="56">
        <f t="shared" si="10"/>
        <v>-15000000</v>
      </c>
      <c r="G15" s="57">
        <f t="shared" si="1"/>
        <v>1</v>
      </c>
      <c r="H15" s="26"/>
      <c r="I15" s="26">
        <v>-15000000</v>
      </c>
    </row>
    <row r="16" spans="1:9" ht="12.75" customHeight="1">
      <c r="A16" s="21">
        <v>423</v>
      </c>
      <c r="B16" s="34" t="s">
        <v>301</v>
      </c>
      <c r="C16" s="56">
        <v>0</v>
      </c>
      <c r="D16" s="35">
        <v>0</v>
      </c>
      <c r="E16" s="56">
        <f t="shared" si="9"/>
        <v>0</v>
      </c>
      <c r="F16" s="56">
        <f t="shared" si="10"/>
        <v>0</v>
      </c>
      <c r="G16" s="57">
        <f t="shared" si="1"/>
        <v>0</v>
      </c>
      <c r="H16" s="26"/>
      <c r="I16" s="26"/>
    </row>
    <row r="17" spans="1:9" ht="12.75" customHeight="1">
      <c r="A17" s="28">
        <v>424</v>
      </c>
      <c r="B17" s="49" t="s">
        <v>302</v>
      </c>
      <c r="C17" s="58">
        <v>72410924</v>
      </c>
      <c r="D17" s="35">
        <v>10000000</v>
      </c>
      <c r="E17" s="56">
        <f t="shared" si="9"/>
        <v>76000000</v>
      </c>
      <c r="F17" s="56">
        <f t="shared" si="10"/>
        <v>66000000</v>
      </c>
      <c r="G17" s="57">
        <f t="shared" si="1"/>
        <v>6.6</v>
      </c>
      <c r="H17" s="26"/>
      <c r="I17" s="26">
        <v>66000000</v>
      </c>
    </row>
    <row r="18" spans="1:9" ht="12.75" customHeight="1">
      <c r="A18" s="21">
        <v>425</v>
      </c>
      <c r="B18" s="34" t="s">
        <v>303</v>
      </c>
      <c r="C18" s="56">
        <v>2500000</v>
      </c>
      <c r="D18" s="35">
        <v>0</v>
      </c>
      <c r="E18" s="56">
        <f t="shared" si="9"/>
        <v>0</v>
      </c>
      <c r="F18" s="56">
        <f t="shared" si="10"/>
        <v>0</v>
      </c>
      <c r="G18" s="57">
        <f t="shared" si="1"/>
        <v>0</v>
      </c>
      <c r="H18" s="26"/>
      <c r="I18" s="26"/>
    </row>
    <row r="19" spans="1:9" ht="12.75" customHeight="1">
      <c r="A19" s="16">
        <v>4300</v>
      </c>
      <c r="B19" s="33" t="s">
        <v>304</v>
      </c>
      <c r="C19" s="18">
        <v>44020000</v>
      </c>
      <c r="D19" s="18">
        <v>12400000</v>
      </c>
      <c r="E19" s="18">
        <f t="shared" ref="E19:F19" si="11">SUM(E20:E28)</f>
        <v>17900000</v>
      </c>
      <c r="F19" s="18">
        <f t="shared" si="11"/>
        <v>5500000</v>
      </c>
      <c r="G19" s="19">
        <f t="shared" si="1"/>
        <v>0.44354838709677419</v>
      </c>
      <c r="H19" s="20">
        <f t="shared" ref="H19:I19" si="12">SUM(H20:H28)</f>
        <v>0</v>
      </c>
      <c r="I19" s="20">
        <f t="shared" si="12"/>
        <v>5500000</v>
      </c>
    </row>
    <row r="20" spans="1:9" ht="12.75" customHeight="1">
      <c r="A20" s="21">
        <v>431</v>
      </c>
      <c r="B20" s="34" t="s">
        <v>305</v>
      </c>
      <c r="C20" s="56">
        <v>12120000</v>
      </c>
      <c r="D20" s="35">
        <v>8400000</v>
      </c>
      <c r="E20" s="56">
        <f t="shared" ref="E20:E28" si="13">IF(H20=0,+D20+I20,H20)</f>
        <v>8400000</v>
      </c>
      <c r="F20" s="56">
        <f t="shared" ref="F20:F28" si="14">E20-D20</f>
        <v>0</v>
      </c>
      <c r="G20" s="57">
        <f t="shared" si="1"/>
        <v>0</v>
      </c>
      <c r="H20" s="26"/>
      <c r="I20" s="26"/>
    </row>
    <row r="21" spans="1:9" ht="12.75" customHeight="1">
      <c r="A21" s="21">
        <v>432</v>
      </c>
      <c r="B21" s="34" t="s">
        <v>306</v>
      </c>
      <c r="C21" s="56">
        <v>0</v>
      </c>
      <c r="D21" s="35">
        <v>0</v>
      </c>
      <c r="E21" s="56">
        <f t="shared" si="13"/>
        <v>0</v>
      </c>
      <c r="F21" s="56">
        <f t="shared" si="14"/>
        <v>0</v>
      </c>
      <c r="G21" s="57">
        <f t="shared" si="1"/>
        <v>0</v>
      </c>
      <c r="H21" s="26"/>
      <c r="I21" s="26"/>
    </row>
    <row r="22" spans="1:9" ht="12.75" customHeight="1">
      <c r="A22" s="21">
        <v>433</v>
      </c>
      <c r="B22" s="34" t="s">
        <v>307</v>
      </c>
      <c r="C22" s="56">
        <v>8000000</v>
      </c>
      <c r="D22" s="35">
        <v>0</v>
      </c>
      <c r="E22" s="56">
        <f t="shared" si="13"/>
        <v>5000000</v>
      </c>
      <c r="F22" s="56">
        <f t="shared" si="14"/>
        <v>5000000</v>
      </c>
      <c r="G22" s="57">
        <f t="shared" si="1"/>
        <v>1</v>
      </c>
      <c r="H22" s="26"/>
      <c r="I22" s="26">
        <v>5000000</v>
      </c>
    </row>
    <row r="23" spans="1:9" ht="12.75" customHeight="1">
      <c r="A23" s="21">
        <v>434</v>
      </c>
      <c r="B23" s="34" t="s">
        <v>308</v>
      </c>
      <c r="C23" s="56">
        <v>0</v>
      </c>
      <c r="D23" s="35">
        <v>0</v>
      </c>
      <c r="E23" s="56">
        <f t="shared" si="13"/>
        <v>0</v>
      </c>
      <c r="F23" s="56">
        <f t="shared" si="14"/>
        <v>0</v>
      </c>
      <c r="G23" s="57">
        <f t="shared" si="1"/>
        <v>0</v>
      </c>
      <c r="H23" s="26"/>
      <c r="I23" s="26"/>
    </row>
    <row r="24" spans="1:9" ht="12.75" customHeight="1">
      <c r="A24" s="21">
        <v>435</v>
      </c>
      <c r="B24" s="34" t="s">
        <v>309</v>
      </c>
      <c r="C24" s="56">
        <v>0</v>
      </c>
      <c r="D24" s="35">
        <v>0</v>
      </c>
      <c r="E24" s="56">
        <f t="shared" si="13"/>
        <v>0</v>
      </c>
      <c r="F24" s="56">
        <f t="shared" si="14"/>
        <v>0</v>
      </c>
      <c r="G24" s="57">
        <f t="shared" si="1"/>
        <v>0</v>
      </c>
      <c r="H24" s="26"/>
      <c r="I24" s="26"/>
    </row>
    <row r="25" spans="1:9" ht="12.75" customHeight="1">
      <c r="A25" s="21">
        <v>436</v>
      </c>
      <c r="B25" s="34" t="s">
        <v>310</v>
      </c>
      <c r="C25" s="56">
        <v>0</v>
      </c>
      <c r="D25" s="35">
        <v>0</v>
      </c>
      <c r="E25" s="56">
        <f t="shared" si="13"/>
        <v>0</v>
      </c>
      <c r="F25" s="56">
        <f t="shared" si="14"/>
        <v>0</v>
      </c>
      <c r="G25" s="57">
        <f t="shared" si="1"/>
        <v>0</v>
      </c>
      <c r="H25" s="26"/>
      <c r="I25" s="26"/>
    </row>
    <row r="26" spans="1:9" ht="12.75" customHeight="1">
      <c r="A26" s="21">
        <v>437</v>
      </c>
      <c r="B26" s="34" t="s">
        <v>311</v>
      </c>
      <c r="C26" s="56">
        <v>0</v>
      </c>
      <c r="D26" s="35">
        <v>0</v>
      </c>
      <c r="E26" s="56">
        <f t="shared" si="13"/>
        <v>0</v>
      </c>
      <c r="F26" s="56">
        <f t="shared" si="14"/>
        <v>0</v>
      </c>
      <c r="G26" s="57">
        <f t="shared" si="1"/>
        <v>0</v>
      </c>
      <c r="H26" s="26"/>
      <c r="I26" s="26"/>
    </row>
    <row r="27" spans="1:9" ht="12.75" customHeight="1">
      <c r="A27" s="21">
        <v>438</v>
      </c>
      <c r="B27" s="34" t="s">
        <v>312</v>
      </c>
      <c r="C27" s="56">
        <v>0</v>
      </c>
      <c r="D27" s="35">
        <v>0</v>
      </c>
      <c r="E27" s="56">
        <f t="shared" si="13"/>
        <v>0</v>
      </c>
      <c r="F27" s="56">
        <f t="shared" si="14"/>
        <v>0</v>
      </c>
      <c r="G27" s="57">
        <f t="shared" si="1"/>
        <v>0</v>
      </c>
      <c r="H27" s="26"/>
      <c r="I27" s="26"/>
    </row>
    <row r="28" spans="1:9" ht="12.75" customHeight="1">
      <c r="A28" s="21">
        <v>439</v>
      </c>
      <c r="B28" s="34" t="s">
        <v>313</v>
      </c>
      <c r="C28" s="56">
        <v>23900000</v>
      </c>
      <c r="D28" s="35">
        <v>4000000</v>
      </c>
      <c r="E28" s="56">
        <f t="shared" si="13"/>
        <v>4500000</v>
      </c>
      <c r="F28" s="56">
        <f t="shared" si="14"/>
        <v>500000</v>
      </c>
      <c r="G28" s="57">
        <f t="shared" si="1"/>
        <v>0.125</v>
      </c>
      <c r="H28" s="26"/>
      <c r="I28" s="26">
        <v>500000</v>
      </c>
    </row>
    <row r="29" spans="1:9" ht="12.75" customHeight="1">
      <c r="A29" s="16">
        <v>4400</v>
      </c>
      <c r="B29" s="33" t="s">
        <v>314</v>
      </c>
      <c r="C29" s="18">
        <v>191495035.28999999</v>
      </c>
      <c r="D29" s="18">
        <v>202301764</v>
      </c>
      <c r="E29" s="18">
        <f t="shared" ref="E29:F29" si="15">SUM(E30:E37)</f>
        <v>168767964</v>
      </c>
      <c r="F29" s="18">
        <f t="shared" si="15"/>
        <v>-33533800</v>
      </c>
      <c r="G29" s="19">
        <f t="shared" si="1"/>
        <v>-0.16576128322835584</v>
      </c>
      <c r="H29" s="20">
        <f t="shared" ref="H29:I29" si="16">SUM(H30:H37)</f>
        <v>0</v>
      </c>
      <c r="I29" s="20">
        <f t="shared" si="16"/>
        <v>-33533800</v>
      </c>
    </row>
    <row r="30" spans="1:9" ht="12.75" customHeight="1">
      <c r="A30" s="21">
        <v>441</v>
      </c>
      <c r="B30" s="34" t="s">
        <v>315</v>
      </c>
      <c r="C30" s="56">
        <v>112495035.28999999</v>
      </c>
      <c r="D30" s="35">
        <v>174050648</v>
      </c>
      <c r="E30" s="56">
        <f t="shared" ref="E30:E37" si="17">IF(H30=0,+D30+I30,H30)</f>
        <v>154050648</v>
      </c>
      <c r="F30" s="56">
        <f t="shared" ref="F30:F37" si="18">E30-D30</f>
        <v>-20000000</v>
      </c>
      <c r="G30" s="57">
        <f t="shared" si="1"/>
        <v>-0.11490908094751821</v>
      </c>
      <c r="H30" s="26"/>
      <c r="I30" s="26">
        <v>-20000000</v>
      </c>
    </row>
    <row r="31" spans="1:9" ht="12.75" customHeight="1">
      <c r="A31" s="21">
        <v>442</v>
      </c>
      <c r="B31" s="34" t="s">
        <v>316</v>
      </c>
      <c r="C31" s="56">
        <v>56000000</v>
      </c>
      <c r="D31" s="35">
        <v>17751116</v>
      </c>
      <c r="E31" s="56">
        <f t="shared" si="17"/>
        <v>1751116</v>
      </c>
      <c r="F31" s="56">
        <f t="shared" si="18"/>
        <v>-16000000</v>
      </c>
      <c r="G31" s="57">
        <f t="shared" si="1"/>
        <v>-0.90135177979795744</v>
      </c>
      <c r="H31" s="26"/>
      <c r="I31" s="26">
        <v>-16000000</v>
      </c>
    </row>
    <row r="32" spans="1:9" ht="12.75" customHeight="1">
      <c r="A32" s="21">
        <v>443</v>
      </c>
      <c r="B32" s="34" t="s">
        <v>317</v>
      </c>
      <c r="C32" s="56">
        <v>8000000</v>
      </c>
      <c r="D32" s="35">
        <v>6500000</v>
      </c>
      <c r="E32" s="56">
        <f t="shared" si="17"/>
        <v>6500000</v>
      </c>
      <c r="F32" s="56">
        <f t="shared" si="18"/>
        <v>0</v>
      </c>
      <c r="G32" s="57">
        <f t="shared" si="1"/>
        <v>0</v>
      </c>
      <c r="H32" s="26"/>
      <c r="I32" s="26"/>
    </row>
    <row r="33" spans="1:9" ht="12.75" customHeight="1">
      <c r="A33" s="21">
        <v>444</v>
      </c>
      <c r="B33" s="34" t="s">
        <v>318</v>
      </c>
      <c r="C33" s="56">
        <v>0</v>
      </c>
      <c r="D33" s="35">
        <v>0</v>
      </c>
      <c r="E33" s="56">
        <f t="shared" si="17"/>
        <v>0</v>
      </c>
      <c r="F33" s="56">
        <f t="shared" si="18"/>
        <v>0</v>
      </c>
      <c r="G33" s="57">
        <f t="shared" si="1"/>
        <v>0</v>
      </c>
      <c r="H33" s="26"/>
      <c r="I33" s="26"/>
    </row>
    <row r="34" spans="1:9" ht="12.75" customHeight="1">
      <c r="A34" s="21">
        <v>445</v>
      </c>
      <c r="B34" s="34" t="s">
        <v>319</v>
      </c>
      <c r="C34" s="56">
        <v>0</v>
      </c>
      <c r="D34" s="35">
        <v>4000000</v>
      </c>
      <c r="E34" s="56">
        <f t="shared" si="17"/>
        <v>4776000</v>
      </c>
      <c r="F34" s="56">
        <f t="shared" si="18"/>
        <v>776000</v>
      </c>
      <c r="G34" s="57">
        <f t="shared" si="1"/>
        <v>0.19400000000000001</v>
      </c>
      <c r="H34" s="26"/>
      <c r="I34" s="26">
        <v>776000</v>
      </c>
    </row>
    <row r="35" spans="1:9" ht="12.75" customHeight="1">
      <c r="A35" s="21">
        <v>446</v>
      </c>
      <c r="B35" s="34" t="s">
        <v>320</v>
      </c>
      <c r="C35" s="56">
        <v>0</v>
      </c>
      <c r="D35" s="35">
        <v>0</v>
      </c>
      <c r="E35" s="56">
        <f t="shared" si="17"/>
        <v>0</v>
      </c>
      <c r="F35" s="56">
        <f t="shared" si="18"/>
        <v>0</v>
      </c>
      <c r="G35" s="57">
        <f t="shared" si="1"/>
        <v>0</v>
      </c>
      <c r="H35" s="26"/>
      <c r="I35" s="26"/>
    </row>
    <row r="36" spans="1:9" ht="12.75" customHeight="1">
      <c r="A36" s="21">
        <v>447</v>
      </c>
      <c r="B36" s="34" t="s">
        <v>321</v>
      </c>
      <c r="C36" s="56">
        <v>0</v>
      </c>
      <c r="D36" s="35">
        <v>0</v>
      </c>
      <c r="E36" s="56">
        <f t="shared" si="17"/>
        <v>0</v>
      </c>
      <c r="F36" s="56">
        <f t="shared" si="18"/>
        <v>0</v>
      </c>
      <c r="G36" s="57">
        <f t="shared" si="1"/>
        <v>0</v>
      </c>
      <c r="H36" s="26"/>
      <c r="I36" s="26"/>
    </row>
    <row r="37" spans="1:9" ht="12.75" customHeight="1">
      <c r="A37" s="21">
        <v>448</v>
      </c>
      <c r="B37" s="34" t="s">
        <v>322</v>
      </c>
      <c r="C37" s="56">
        <v>15000000</v>
      </c>
      <c r="D37" s="35">
        <v>0</v>
      </c>
      <c r="E37" s="56">
        <f t="shared" si="17"/>
        <v>1690200</v>
      </c>
      <c r="F37" s="56">
        <f t="shared" si="18"/>
        <v>1690200</v>
      </c>
      <c r="G37" s="57">
        <f t="shared" si="1"/>
        <v>1</v>
      </c>
      <c r="H37" s="26"/>
      <c r="I37" s="26">
        <v>1690200</v>
      </c>
    </row>
    <row r="38" spans="1:9" ht="12.75" customHeight="1">
      <c r="A38" s="16">
        <v>4500</v>
      </c>
      <c r="B38" s="33" t="s">
        <v>323</v>
      </c>
      <c r="C38" s="18">
        <v>0</v>
      </c>
      <c r="D38" s="18">
        <v>0</v>
      </c>
      <c r="E38" s="18">
        <f t="shared" ref="E38:F38" si="19">SUM(E39:E41)</f>
        <v>0</v>
      </c>
      <c r="F38" s="18">
        <f t="shared" si="19"/>
        <v>0</v>
      </c>
      <c r="G38" s="19">
        <f t="shared" si="1"/>
        <v>0</v>
      </c>
      <c r="H38" s="20">
        <f t="shared" ref="H38:I38" si="20">SUM(H39:H41)</f>
        <v>0</v>
      </c>
      <c r="I38" s="20">
        <f t="shared" si="20"/>
        <v>0</v>
      </c>
    </row>
    <row r="39" spans="1:9" ht="12.75" customHeight="1">
      <c r="A39" s="21">
        <v>451</v>
      </c>
      <c r="B39" s="34" t="s">
        <v>324</v>
      </c>
      <c r="C39" s="56">
        <v>0</v>
      </c>
      <c r="D39" s="35">
        <v>0</v>
      </c>
      <c r="E39" s="56">
        <f t="shared" ref="E39:E41" si="21">IF(H39=0,+D39+I39,H39)</f>
        <v>0</v>
      </c>
      <c r="F39" s="56">
        <f t="shared" ref="F39:F41" si="22">E39-D39</f>
        <v>0</v>
      </c>
      <c r="G39" s="57">
        <f t="shared" si="1"/>
        <v>0</v>
      </c>
      <c r="H39" s="26"/>
      <c r="I39" s="26"/>
    </row>
    <row r="40" spans="1:9" ht="12.75" customHeight="1">
      <c r="A40" s="21">
        <v>452</v>
      </c>
      <c r="B40" s="34" t="s">
        <v>325</v>
      </c>
      <c r="C40" s="56">
        <v>0</v>
      </c>
      <c r="D40" s="35">
        <v>0</v>
      </c>
      <c r="E40" s="56">
        <f t="shared" si="21"/>
        <v>0</v>
      </c>
      <c r="F40" s="56">
        <f t="shared" si="22"/>
        <v>0</v>
      </c>
      <c r="G40" s="57">
        <f t="shared" si="1"/>
        <v>0</v>
      </c>
      <c r="H40" s="26"/>
      <c r="I40" s="26"/>
    </row>
    <row r="41" spans="1:9" ht="12.75" customHeight="1">
      <c r="A41" s="21">
        <v>459</v>
      </c>
      <c r="B41" s="34" t="s">
        <v>326</v>
      </c>
      <c r="C41" s="56">
        <v>0</v>
      </c>
      <c r="D41" s="35">
        <v>0</v>
      </c>
      <c r="E41" s="56">
        <f t="shared" si="21"/>
        <v>0</v>
      </c>
      <c r="F41" s="56">
        <f t="shared" si="22"/>
        <v>0</v>
      </c>
      <c r="G41" s="57">
        <f t="shared" si="1"/>
        <v>0</v>
      </c>
      <c r="H41" s="26"/>
      <c r="I41" s="26"/>
    </row>
    <row r="42" spans="1:9" ht="12.75" customHeight="1">
      <c r="A42" s="16">
        <v>4600</v>
      </c>
      <c r="B42" s="33" t="s">
        <v>327</v>
      </c>
      <c r="C42" s="18">
        <v>0</v>
      </c>
      <c r="D42" s="18">
        <v>50000000</v>
      </c>
      <c r="E42" s="18">
        <f t="shared" ref="E42:F42" si="23">SUM(E43:E48)</f>
        <v>50000000</v>
      </c>
      <c r="F42" s="18">
        <f t="shared" si="23"/>
        <v>0</v>
      </c>
      <c r="G42" s="19">
        <f t="shared" si="1"/>
        <v>0</v>
      </c>
      <c r="H42" s="20">
        <f t="shared" ref="H42:I42" si="24">SUM(H43:H48)</f>
        <v>0</v>
      </c>
      <c r="I42" s="20">
        <f t="shared" si="24"/>
        <v>0</v>
      </c>
    </row>
    <row r="43" spans="1:9" ht="12.75" customHeight="1">
      <c r="A43" s="21">
        <v>461</v>
      </c>
      <c r="B43" s="34" t="s">
        <v>328</v>
      </c>
      <c r="C43" s="56">
        <v>0</v>
      </c>
      <c r="D43" s="35">
        <v>0</v>
      </c>
      <c r="E43" s="56">
        <f t="shared" ref="E43:E48" si="25">IF(H43=0,+D43+I43,H43)</f>
        <v>0</v>
      </c>
      <c r="F43" s="56">
        <f t="shared" ref="F43:F48" si="26">E43-D43</f>
        <v>0</v>
      </c>
      <c r="G43" s="57">
        <f t="shared" si="1"/>
        <v>0</v>
      </c>
      <c r="H43" s="26"/>
      <c r="I43" s="26"/>
    </row>
    <row r="44" spans="1:9" ht="12.75" customHeight="1">
      <c r="A44" s="21">
        <v>462</v>
      </c>
      <c r="B44" s="34" t="s">
        <v>329</v>
      </c>
      <c r="C44" s="56">
        <v>0</v>
      </c>
      <c r="D44" s="35">
        <v>0</v>
      </c>
      <c r="E44" s="56">
        <f t="shared" si="25"/>
        <v>0</v>
      </c>
      <c r="F44" s="56">
        <f t="shared" si="26"/>
        <v>0</v>
      </c>
      <c r="G44" s="57">
        <f t="shared" si="1"/>
        <v>0</v>
      </c>
      <c r="H44" s="26"/>
      <c r="I44" s="26"/>
    </row>
    <row r="45" spans="1:9" ht="12.75" customHeight="1">
      <c r="A45" s="21">
        <v>463</v>
      </c>
      <c r="B45" s="34" t="s">
        <v>330</v>
      </c>
      <c r="C45" s="56">
        <v>0</v>
      </c>
      <c r="D45" s="35">
        <v>0</v>
      </c>
      <c r="E45" s="56">
        <f t="shared" si="25"/>
        <v>0</v>
      </c>
      <c r="F45" s="56">
        <f t="shared" si="26"/>
        <v>0</v>
      </c>
      <c r="G45" s="57">
        <f t="shared" si="1"/>
        <v>0</v>
      </c>
      <c r="H45" s="26"/>
      <c r="I45" s="26"/>
    </row>
    <row r="46" spans="1:9" ht="25.5" customHeight="1">
      <c r="A46" s="21">
        <v>464</v>
      </c>
      <c r="B46" s="59" t="s">
        <v>331</v>
      </c>
      <c r="C46" s="56">
        <v>0</v>
      </c>
      <c r="D46" s="35">
        <v>50000000</v>
      </c>
      <c r="E46" s="56">
        <f t="shared" si="25"/>
        <v>50000000</v>
      </c>
      <c r="F46" s="56">
        <f t="shared" si="26"/>
        <v>0</v>
      </c>
      <c r="G46" s="57">
        <f t="shared" si="1"/>
        <v>0</v>
      </c>
      <c r="H46" s="26"/>
      <c r="I46" s="26"/>
    </row>
    <row r="47" spans="1:9" ht="25.5" customHeight="1">
      <c r="A47" s="21">
        <v>465</v>
      </c>
      <c r="B47" s="34" t="s">
        <v>332</v>
      </c>
      <c r="C47" s="56">
        <v>0</v>
      </c>
      <c r="D47" s="35">
        <v>0</v>
      </c>
      <c r="E47" s="56">
        <f t="shared" si="25"/>
        <v>0</v>
      </c>
      <c r="F47" s="56">
        <f t="shared" si="26"/>
        <v>0</v>
      </c>
      <c r="G47" s="57">
        <f t="shared" si="1"/>
        <v>0</v>
      </c>
      <c r="H47" s="26"/>
      <c r="I47" s="26"/>
    </row>
    <row r="48" spans="1:9" ht="12.75" customHeight="1">
      <c r="A48" s="21">
        <v>466</v>
      </c>
      <c r="B48" s="34" t="s">
        <v>333</v>
      </c>
      <c r="C48" s="56">
        <v>0</v>
      </c>
      <c r="D48" s="35">
        <v>0</v>
      </c>
      <c r="E48" s="56">
        <f t="shared" si="25"/>
        <v>0</v>
      </c>
      <c r="F48" s="56">
        <f t="shared" si="26"/>
        <v>0</v>
      </c>
      <c r="G48" s="57">
        <f t="shared" si="1"/>
        <v>0</v>
      </c>
      <c r="H48" s="26"/>
      <c r="I48" s="26"/>
    </row>
    <row r="49" spans="1:9" ht="12.75" customHeight="1">
      <c r="A49" s="16">
        <v>4800</v>
      </c>
      <c r="B49" s="33" t="s">
        <v>334</v>
      </c>
      <c r="C49" s="18">
        <v>47000000</v>
      </c>
      <c r="D49" s="18">
        <v>23330000</v>
      </c>
      <c r="E49" s="18">
        <f t="shared" ref="E49:F49" si="27">SUM(E50:E54)</f>
        <v>23330000</v>
      </c>
      <c r="F49" s="18">
        <f t="shared" si="27"/>
        <v>0</v>
      </c>
      <c r="G49" s="19">
        <f t="shared" si="1"/>
        <v>0</v>
      </c>
      <c r="H49" s="20">
        <f t="shared" ref="H49:I49" si="28">SUM(H50:H54)</f>
        <v>0</v>
      </c>
      <c r="I49" s="20">
        <f t="shared" si="28"/>
        <v>0</v>
      </c>
    </row>
    <row r="50" spans="1:9" ht="12.75" customHeight="1">
      <c r="A50" s="21">
        <v>481</v>
      </c>
      <c r="B50" s="34" t="s">
        <v>335</v>
      </c>
      <c r="C50" s="56">
        <v>24000000</v>
      </c>
      <c r="D50" s="35">
        <v>7330000</v>
      </c>
      <c r="E50" s="56">
        <f t="shared" ref="E50:E54" si="29">IF(H50=0,+D50+I50,H50)</f>
        <v>7330000</v>
      </c>
      <c r="F50" s="56">
        <f t="shared" ref="F50:F54" si="30">E50-D50</f>
        <v>0</v>
      </c>
      <c r="G50" s="57">
        <f t="shared" si="1"/>
        <v>0</v>
      </c>
      <c r="H50" s="26"/>
      <c r="I50" s="26"/>
    </row>
    <row r="51" spans="1:9" ht="12.75" customHeight="1">
      <c r="A51" s="21">
        <v>482</v>
      </c>
      <c r="B51" s="34" t="s">
        <v>336</v>
      </c>
      <c r="C51" s="56">
        <v>0</v>
      </c>
      <c r="D51" s="35">
        <v>0</v>
      </c>
      <c r="E51" s="56">
        <f t="shared" si="29"/>
        <v>0</v>
      </c>
      <c r="F51" s="56">
        <f t="shared" si="30"/>
        <v>0</v>
      </c>
      <c r="G51" s="57">
        <f t="shared" si="1"/>
        <v>0</v>
      </c>
      <c r="H51" s="26"/>
      <c r="I51" s="26"/>
    </row>
    <row r="52" spans="1:9" ht="12.75" customHeight="1">
      <c r="A52" s="21">
        <v>483</v>
      </c>
      <c r="B52" s="34" t="s">
        <v>337</v>
      </c>
      <c r="C52" s="56">
        <v>0</v>
      </c>
      <c r="D52" s="35">
        <v>0</v>
      </c>
      <c r="E52" s="56">
        <f t="shared" si="29"/>
        <v>0</v>
      </c>
      <c r="F52" s="56">
        <f t="shared" si="30"/>
        <v>0</v>
      </c>
      <c r="G52" s="57">
        <f t="shared" si="1"/>
        <v>0</v>
      </c>
      <c r="H52" s="26"/>
      <c r="I52" s="26"/>
    </row>
    <row r="53" spans="1:9" ht="12.75" customHeight="1">
      <c r="A53" s="21">
        <v>484</v>
      </c>
      <c r="B53" s="34" t="s">
        <v>338</v>
      </c>
      <c r="C53" s="56">
        <v>23000000</v>
      </c>
      <c r="D53" s="35">
        <v>16000000</v>
      </c>
      <c r="E53" s="56">
        <f t="shared" si="29"/>
        <v>16000000</v>
      </c>
      <c r="F53" s="56">
        <f t="shared" si="30"/>
        <v>0</v>
      </c>
      <c r="G53" s="57">
        <f t="shared" si="1"/>
        <v>0</v>
      </c>
      <c r="H53" s="26"/>
      <c r="I53" s="26"/>
    </row>
    <row r="54" spans="1:9" ht="12.75" customHeight="1">
      <c r="A54" s="21">
        <v>485</v>
      </c>
      <c r="B54" s="34" t="s">
        <v>339</v>
      </c>
      <c r="C54" s="56">
        <v>0</v>
      </c>
      <c r="D54" s="35">
        <v>0</v>
      </c>
      <c r="E54" s="56">
        <f t="shared" si="29"/>
        <v>0</v>
      </c>
      <c r="F54" s="56">
        <f t="shared" si="30"/>
        <v>0</v>
      </c>
      <c r="G54" s="57">
        <f t="shared" si="1"/>
        <v>0</v>
      </c>
      <c r="H54" s="26"/>
      <c r="I54" s="26"/>
    </row>
    <row r="55" spans="1:9" ht="12.75" customHeight="1">
      <c r="A55" s="16">
        <v>4900</v>
      </c>
      <c r="B55" s="33" t="s">
        <v>340</v>
      </c>
      <c r="C55" s="18">
        <v>1200000</v>
      </c>
      <c r="D55" s="18">
        <v>0</v>
      </c>
      <c r="E55" s="18">
        <f t="shared" ref="E55:F55" si="31">SUM(E56:E58)</f>
        <v>-1200000</v>
      </c>
      <c r="F55" s="18">
        <f t="shared" si="31"/>
        <v>-1200000</v>
      </c>
      <c r="G55" s="19">
        <f t="shared" si="1"/>
        <v>1</v>
      </c>
      <c r="H55" s="20">
        <f t="shared" ref="H55:I55" si="32">SUM(H56:H58)</f>
        <v>0</v>
      </c>
      <c r="I55" s="20">
        <f t="shared" si="32"/>
        <v>-1200000</v>
      </c>
    </row>
    <row r="56" spans="1:9" ht="12.75" customHeight="1">
      <c r="A56" s="21">
        <v>491</v>
      </c>
      <c r="B56" s="34" t="s">
        <v>341</v>
      </c>
      <c r="C56" s="56">
        <v>0</v>
      </c>
      <c r="D56" s="35">
        <v>0</v>
      </c>
      <c r="E56" s="56">
        <f t="shared" ref="E56:E58" si="33">IF(H56=0,+D56+I56,H56)</f>
        <v>0</v>
      </c>
      <c r="F56" s="56">
        <f t="shared" ref="F56:F58" si="34">E56-D56</f>
        <v>0</v>
      </c>
      <c r="G56" s="57">
        <f t="shared" si="1"/>
        <v>0</v>
      </c>
      <c r="H56" s="26"/>
      <c r="I56" s="26"/>
    </row>
    <row r="57" spans="1:9" ht="12.75" customHeight="1">
      <c r="A57" s="21">
        <v>492</v>
      </c>
      <c r="B57" s="34" t="s">
        <v>342</v>
      </c>
      <c r="C57" s="56">
        <v>1200000</v>
      </c>
      <c r="D57" s="35">
        <v>0</v>
      </c>
      <c r="E57" s="56">
        <f t="shared" si="33"/>
        <v>-1200000</v>
      </c>
      <c r="F57" s="56">
        <f t="shared" si="34"/>
        <v>-1200000</v>
      </c>
      <c r="G57" s="57">
        <f t="shared" si="1"/>
        <v>1</v>
      </c>
      <c r="H57" s="26"/>
      <c r="I57" s="26">
        <v>-1200000</v>
      </c>
    </row>
    <row r="58" spans="1:9" ht="12.75" customHeight="1">
      <c r="A58" s="21">
        <v>493</v>
      </c>
      <c r="B58" s="34" t="s">
        <v>343</v>
      </c>
      <c r="C58" s="56">
        <v>0</v>
      </c>
      <c r="D58" s="35">
        <v>0</v>
      </c>
      <c r="E58" s="56">
        <f t="shared" si="33"/>
        <v>0</v>
      </c>
      <c r="F58" s="56">
        <f t="shared" si="34"/>
        <v>0</v>
      </c>
      <c r="G58" s="57">
        <f t="shared" si="1"/>
        <v>0</v>
      </c>
      <c r="H58" s="26"/>
      <c r="I58" s="26"/>
    </row>
    <row r="59" spans="1:9">
      <c r="A59" s="60"/>
      <c r="B59" s="61"/>
      <c r="C59" s="62"/>
      <c r="D59" s="62"/>
      <c r="E59" s="62"/>
      <c r="F59" s="63"/>
      <c r="G59" s="63"/>
      <c r="H59" s="63"/>
      <c r="I59" s="63"/>
    </row>
    <row r="60" spans="1:9">
      <c r="A60" s="60"/>
      <c r="B60" s="61"/>
      <c r="C60" s="62"/>
      <c r="D60" s="62"/>
      <c r="E60" s="62"/>
      <c r="F60" s="63"/>
      <c r="G60" s="63"/>
      <c r="H60" s="63"/>
      <c r="I60" s="63"/>
    </row>
    <row r="61" spans="1:9">
      <c r="A61" s="60"/>
      <c r="B61" s="61"/>
      <c r="C61" s="62"/>
      <c r="D61" s="62"/>
      <c r="E61" s="62"/>
      <c r="F61" s="63"/>
      <c r="G61" s="63"/>
      <c r="H61" s="63"/>
      <c r="I61" s="63"/>
    </row>
    <row r="62" spans="1:9">
      <c r="A62" s="60"/>
      <c r="B62" s="61"/>
      <c r="C62" s="62"/>
      <c r="D62" s="62"/>
      <c r="E62" s="62"/>
      <c r="F62" s="63"/>
      <c r="G62" s="63"/>
      <c r="H62" s="63"/>
      <c r="I62" s="6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I63"/>
  <sheetViews>
    <sheetView showGridLines="0" workbookViewId="0">
      <pane ySplit="1" topLeftCell="A2" activePane="bottomLeft" state="frozen"/>
      <selection pane="bottomLeft" activeCell="D2" sqref="D2:D60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6.28515625" style="7" hidden="1" customWidth="1"/>
    <col min="8" max="9" width="14.85546875" style="7" hidden="1" customWidth="1"/>
    <col min="10" max="16384" width="15.140625" style="7"/>
  </cols>
  <sheetData>
    <row r="1" spans="1:9" ht="45.7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5000</v>
      </c>
      <c r="B2" s="32" t="s">
        <v>91</v>
      </c>
      <c r="C2" s="13">
        <v>90154966.140000001</v>
      </c>
      <c r="D2" s="13">
        <v>311120459.36445379</v>
      </c>
      <c r="E2" s="13">
        <f t="shared" ref="E2:F2" si="0">E3+E10+E15+E18+E25+E36+E46+E51+E27</f>
        <v>308557107.36445379</v>
      </c>
      <c r="F2" s="13">
        <f t="shared" si="0"/>
        <v>-2563352</v>
      </c>
      <c r="G2" s="14">
        <f t="shared" ref="G2:G60" si="1">IF(F2=0,0,IF(D2=0,1,+F2/D2))</f>
        <v>-8.2390981462174741E-3</v>
      </c>
      <c r="H2" s="15">
        <f t="shared" ref="H2:I2" si="2">H3+H10+H15+H18+H25+H36+H46+H51+H27</f>
        <v>0</v>
      </c>
      <c r="I2" s="15">
        <f t="shared" si="2"/>
        <v>-2563352</v>
      </c>
    </row>
    <row r="3" spans="1:9" ht="12.75" customHeight="1">
      <c r="A3" s="16">
        <v>5100</v>
      </c>
      <c r="B3" s="33" t="s">
        <v>344</v>
      </c>
      <c r="C3" s="18">
        <v>47692079.990000002</v>
      </c>
      <c r="D3" s="18">
        <v>14167525</v>
      </c>
      <c r="E3" s="18">
        <f t="shared" ref="E3:F3" si="3">SUM(E4:E9)</f>
        <v>10997525</v>
      </c>
      <c r="F3" s="18">
        <f t="shared" si="3"/>
        <v>-3170000</v>
      </c>
      <c r="G3" s="19">
        <f t="shared" si="1"/>
        <v>-0.22375114919507819</v>
      </c>
      <c r="H3" s="20">
        <f t="shared" ref="H3:I3" si="4">SUM(H4:H9)</f>
        <v>0</v>
      </c>
      <c r="I3" s="20">
        <f t="shared" si="4"/>
        <v>-3170000</v>
      </c>
    </row>
    <row r="4" spans="1:9" ht="12.75" customHeight="1">
      <c r="A4" s="21">
        <v>511</v>
      </c>
      <c r="B4" s="34" t="s">
        <v>345</v>
      </c>
      <c r="C4" s="47">
        <v>4900000</v>
      </c>
      <c r="D4" s="35">
        <v>4400000</v>
      </c>
      <c r="E4" s="47">
        <f t="shared" ref="E4:E9" si="5">IF(H4=0,+D4+I4,H4)</f>
        <v>400000</v>
      </c>
      <c r="F4" s="56">
        <f t="shared" ref="F4:F9" si="6">E4-D4</f>
        <v>-4000000</v>
      </c>
      <c r="G4" s="48">
        <f t="shared" si="1"/>
        <v>-0.90909090909090906</v>
      </c>
      <c r="H4" s="26"/>
      <c r="I4" s="26">
        <v>-4000000</v>
      </c>
    </row>
    <row r="5" spans="1:9" ht="12.75" customHeight="1">
      <c r="A5" s="21">
        <v>512</v>
      </c>
      <c r="B5" s="34" t="s">
        <v>346</v>
      </c>
      <c r="C5" s="47">
        <v>587080</v>
      </c>
      <c r="D5" s="35">
        <v>200000</v>
      </c>
      <c r="E5" s="47">
        <f t="shared" si="5"/>
        <v>200000</v>
      </c>
      <c r="F5" s="56">
        <f t="shared" si="6"/>
        <v>0</v>
      </c>
      <c r="G5" s="48">
        <f t="shared" si="1"/>
        <v>0</v>
      </c>
      <c r="H5" s="26"/>
      <c r="I5" s="26"/>
    </row>
    <row r="6" spans="1:9" ht="12.75" customHeight="1">
      <c r="A6" s="21">
        <v>513</v>
      </c>
      <c r="B6" s="34" t="s">
        <v>347</v>
      </c>
      <c r="C6" s="47">
        <v>105000</v>
      </c>
      <c r="D6" s="35">
        <v>0</v>
      </c>
      <c r="E6" s="47">
        <f t="shared" si="5"/>
        <v>0</v>
      </c>
      <c r="F6" s="56">
        <f t="shared" si="6"/>
        <v>0</v>
      </c>
      <c r="G6" s="48">
        <f t="shared" si="1"/>
        <v>0</v>
      </c>
      <c r="H6" s="26"/>
      <c r="I6" s="26"/>
    </row>
    <row r="7" spans="1:9" ht="12.75" customHeight="1">
      <c r="A7" s="21">
        <v>514</v>
      </c>
      <c r="B7" s="34" t="s">
        <v>348</v>
      </c>
      <c r="C7" s="47">
        <v>0</v>
      </c>
      <c r="D7" s="35">
        <v>0</v>
      </c>
      <c r="E7" s="47">
        <f t="shared" si="5"/>
        <v>0</v>
      </c>
      <c r="F7" s="56">
        <f t="shared" si="6"/>
        <v>0</v>
      </c>
      <c r="G7" s="48">
        <f t="shared" si="1"/>
        <v>0</v>
      </c>
      <c r="H7" s="26"/>
      <c r="I7" s="26"/>
    </row>
    <row r="8" spans="1:9" ht="12.75" customHeight="1">
      <c r="A8" s="21">
        <v>515</v>
      </c>
      <c r="B8" s="34" t="s">
        <v>349</v>
      </c>
      <c r="C8" s="47">
        <v>2100000</v>
      </c>
      <c r="D8" s="35">
        <v>8630000</v>
      </c>
      <c r="E8" s="47">
        <f t="shared" si="5"/>
        <v>7130000</v>
      </c>
      <c r="F8" s="56">
        <f t="shared" si="6"/>
        <v>-1500000</v>
      </c>
      <c r="G8" s="48">
        <f t="shared" si="1"/>
        <v>-0.17381228273464658</v>
      </c>
      <c r="H8" s="26"/>
      <c r="I8" s="26">
        <v>-1500000</v>
      </c>
    </row>
    <row r="9" spans="1:9" ht="12.75" customHeight="1">
      <c r="A9" s="21">
        <v>519</v>
      </c>
      <c r="B9" s="34" t="s">
        <v>350</v>
      </c>
      <c r="C9" s="47">
        <v>40000000</v>
      </c>
      <c r="D9" s="35">
        <v>937525</v>
      </c>
      <c r="E9" s="47">
        <f t="shared" si="5"/>
        <v>3267525</v>
      </c>
      <c r="F9" s="56">
        <f t="shared" si="6"/>
        <v>2330000</v>
      </c>
      <c r="G9" s="48">
        <f t="shared" si="1"/>
        <v>2.485267059545079</v>
      </c>
      <c r="H9" s="26"/>
      <c r="I9" s="26">
        <v>2330000</v>
      </c>
    </row>
    <row r="10" spans="1:9" ht="12.75" customHeight="1">
      <c r="A10" s="16">
        <v>5200</v>
      </c>
      <c r="B10" s="33" t="s">
        <v>351</v>
      </c>
      <c r="C10" s="18">
        <v>1152000</v>
      </c>
      <c r="D10" s="18">
        <v>2251343</v>
      </c>
      <c r="E10" s="18">
        <f t="shared" ref="E10:F10" si="7">SUM(E11:E14)</f>
        <v>2251343</v>
      </c>
      <c r="F10" s="18">
        <f t="shared" si="7"/>
        <v>0</v>
      </c>
      <c r="G10" s="19">
        <f t="shared" si="1"/>
        <v>0</v>
      </c>
      <c r="H10" s="20">
        <f t="shared" ref="H10:I10" si="8">SUM(H11:H14)</f>
        <v>0</v>
      </c>
      <c r="I10" s="20">
        <f t="shared" si="8"/>
        <v>0</v>
      </c>
    </row>
    <row r="11" spans="1:9" ht="12.75" customHeight="1">
      <c r="A11" s="21">
        <v>521</v>
      </c>
      <c r="B11" s="34" t="s">
        <v>352</v>
      </c>
      <c r="C11" s="47">
        <v>150000</v>
      </c>
      <c r="D11" s="35">
        <v>380000</v>
      </c>
      <c r="E11" s="47">
        <f t="shared" ref="E11:E14" si="9">IF(H11=0,+D11+I11,H11)</f>
        <v>380000</v>
      </c>
      <c r="F11" s="56">
        <f t="shared" ref="F11:F14" si="10">E11-D11</f>
        <v>0</v>
      </c>
      <c r="G11" s="48">
        <f t="shared" si="1"/>
        <v>0</v>
      </c>
      <c r="H11" s="26"/>
      <c r="I11" s="26"/>
    </row>
    <row r="12" spans="1:9" ht="12.75" customHeight="1">
      <c r="A12" s="21">
        <v>522</v>
      </c>
      <c r="B12" s="34" t="s">
        <v>353</v>
      </c>
      <c r="C12" s="47">
        <v>0</v>
      </c>
      <c r="D12" s="35">
        <v>0</v>
      </c>
      <c r="E12" s="47">
        <f t="shared" si="9"/>
        <v>0</v>
      </c>
      <c r="F12" s="56">
        <f t="shared" si="10"/>
        <v>0</v>
      </c>
      <c r="G12" s="48">
        <f t="shared" si="1"/>
        <v>0</v>
      </c>
      <c r="H12" s="26"/>
      <c r="I12" s="26"/>
    </row>
    <row r="13" spans="1:9" ht="12.75" customHeight="1">
      <c r="A13" s="21">
        <v>523</v>
      </c>
      <c r="B13" s="34" t="s">
        <v>354</v>
      </c>
      <c r="C13" s="47">
        <v>400000</v>
      </c>
      <c r="D13" s="35">
        <v>1150000</v>
      </c>
      <c r="E13" s="47">
        <f t="shared" si="9"/>
        <v>1150000</v>
      </c>
      <c r="F13" s="56">
        <f t="shared" si="10"/>
        <v>0</v>
      </c>
      <c r="G13" s="48">
        <f t="shared" si="1"/>
        <v>0</v>
      </c>
      <c r="H13" s="26"/>
      <c r="I13" s="26"/>
    </row>
    <row r="14" spans="1:9" ht="12.75" customHeight="1">
      <c r="A14" s="21">
        <v>529</v>
      </c>
      <c r="B14" s="34" t="s">
        <v>355</v>
      </c>
      <c r="C14" s="47">
        <v>602000</v>
      </c>
      <c r="D14" s="35">
        <v>721343</v>
      </c>
      <c r="E14" s="47">
        <f t="shared" si="9"/>
        <v>721343</v>
      </c>
      <c r="F14" s="56">
        <f t="shared" si="10"/>
        <v>0</v>
      </c>
      <c r="G14" s="48">
        <f t="shared" si="1"/>
        <v>0</v>
      </c>
      <c r="H14" s="26"/>
      <c r="I14" s="26"/>
    </row>
    <row r="15" spans="1:9" ht="12.75" customHeight="1">
      <c r="A15" s="16">
        <v>5300</v>
      </c>
      <c r="B15" s="33" t="s">
        <v>356</v>
      </c>
      <c r="C15" s="18">
        <v>187000</v>
      </c>
      <c r="D15" s="18">
        <v>4588457.13</v>
      </c>
      <c r="E15" s="18">
        <f t="shared" ref="E15:F15" si="11">SUM(E16:E17)</f>
        <v>4501457.13</v>
      </c>
      <c r="F15" s="18">
        <f t="shared" si="11"/>
        <v>-87000</v>
      </c>
      <c r="G15" s="19">
        <f t="shared" si="1"/>
        <v>-1.8960621737355101E-2</v>
      </c>
      <c r="H15" s="20">
        <f t="shared" ref="H15:I15" si="12">SUM(H16:H17)</f>
        <v>0</v>
      </c>
      <c r="I15" s="20">
        <f t="shared" si="12"/>
        <v>-87000</v>
      </c>
    </row>
    <row r="16" spans="1:9" ht="12.75" customHeight="1">
      <c r="A16" s="21">
        <v>531</v>
      </c>
      <c r="B16" s="34" t="s">
        <v>357</v>
      </c>
      <c r="C16" s="47">
        <v>87000</v>
      </c>
      <c r="D16" s="35">
        <v>3038457.13</v>
      </c>
      <c r="E16" s="47">
        <f t="shared" ref="E16:E17" si="13">IF(H16=0,+D16+I16,H16)</f>
        <v>2951457.13</v>
      </c>
      <c r="F16" s="56">
        <f t="shared" ref="F16:F17" si="14">E16-D16</f>
        <v>-87000</v>
      </c>
      <c r="G16" s="48">
        <f t="shared" si="1"/>
        <v>-2.8632952935557791E-2</v>
      </c>
      <c r="H16" s="26"/>
      <c r="I16" s="26">
        <v>-87000</v>
      </c>
    </row>
    <row r="17" spans="1:9" ht="12.75" customHeight="1">
      <c r="A17" s="21">
        <v>532</v>
      </c>
      <c r="B17" s="34" t="s">
        <v>358</v>
      </c>
      <c r="C17" s="47">
        <v>100000</v>
      </c>
      <c r="D17" s="35">
        <v>1550000</v>
      </c>
      <c r="E17" s="47">
        <f t="shared" si="13"/>
        <v>1550000</v>
      </c>
      <c r="F17" s="56">
        <f t="shared" si="14"/>
        <v>0</v>
      </c>
      <c r="G17" s="48">
        <f t="shared" si="1"/>
        <v>0</v>
      </c>
      <c r="H17" s="26"/>
      <c r="I17" s="26"/>
    </row>
    <row r="18" spans="1:9" ht="12.75" customHeight="1">
      <c r="A18" s="16">
        <v>5400</v>
      </c>
      <c r="B18" s="33" t="s">
        <v>359</v>
      </c>
      <c r="C18" s="18">
        <v>2824720</v>
      </c>
      <c r="D18" s="18">
        <v>107557258.37795293</v>
      </c>
      <c r="E18" s="18">
        <f t="shared" ref="E18:F18" si="15">SUM(E19:E24)</f>
        <v>126457258.37795293</v>
      </c>
      <c r="F18" s="18">
        <f t="shared" si="15"/>
        <v>18900000</v>
      </c>
      <c r="G18" s="19">
        <f t="shared" si="1"/>
        <v>0.17572035848650935</v>
      </c>
      <c r="H18" s="20">
        <f t="shared" ref="H18:I18" si="16">SUM(H19:H24)</f>
        <v>0</v>
      </c>
      <c r="I18" s="20">
        <f t="shared" si="16"/>
        <v>18900000</v>
      </c>
    </row>
    <row r="19" spans="1:9" ht="12.75" customHeight="1">
      <c r="A19" s="21">
        <v>541</v>
      </c>
      <c r="B19" s="34" t="s">
        <v>360</v>
      </c>
      <c r="C19" s="47">
        <v>2000000</v>
      </c>
      <c r="D19" s="35">
        <v>87900000</v>
      </c>
      <c r="E19" s="47">
        <f t="shared" ref="E19:E24" si="17">IF(H19=0,+D19+I19,H19)</f>
        <v>106800000</v>
      </c>
      <c r="F19" s="56">
        <f t="shared" ref="F19:F24" si="18">E19-D19</f>
        <v>18900000</v>
      </c>
      <c r="G19" s="48">
        <f t="shared" si="1"/>
        <v>0.21501706484641639</v>
      </c>
      <c r="H19" s="26"/>
      <c r="I19" s="26">
        <v>18900000</v>
      </c>
    </row>
    <row r="20" spans="1:9" ht="12.75" customHeight="1">
      <c r="A20" s="21">
        <v>542</v>
      </c>
      <c r="B20" s="34" t="s">
        <v>361</v>
      </c>
      <c r="C20" s="47">
        <v>824720</v>
      </c>
      <c r="D20" s="35">
        <v>2724720</v>
      </c>
      <c r="E20" s="47">
        <f t="shared" si="17"/>
        <v>2724720</v>
      </c>
      <c r="F20" s="56">
        <f t="shared" si="18"/>
        <v>0</v>
      </c>
      <c r="G20" s="48">
        <f t="shared" si="1"/>
        <v>0</v>
      </c>
      <c r="H20" s="26"/>
      <c r="I20" s="26"/>
    </row>
    <row r="21" spans="1:9" ht="12.75" customHeight="1">
      <c r="A21" s="21">
        <v>543</v>
      </c>
      <c r="B21" s="34" t="s">
        <v>362</v>
      </c>
      <c r="C21" s="47">
        <v>0</v>
      </c>
      <c r="D21" s="35">
        <v>0</v>
      </c>
      <c r="E21" s="47">
        <f t="shared" si="17"/>
        <v>0</v>
      </c>
      <c r="F21" s="56">
        <f t="shared" si="18"/>
        <v>0</v>
      </c>
      <c r="G21" s="48">
        <f t="shared" si="1"/>
        <v>0</v>
      </c>
      <c r="H21" s="26"/>
      <c r="I21" s="26"/>
    </row>
    <row r="22" spans="1:9" ht="12.75" customHeight="1">
      <c r="A22" s="21">
        <v>544</v>
      </c>
      <c r="B22" s="34" t="s">
        <v>363</v>
      </c>
      <c r="C22" s="47">
        <v>0</v>
      </c>
      <c r="D22" s="35">
        <v>0</v>
      </c>
      <c r="E22" s="47">
        <f t="shared" si="17"/>
        <v>0</v>
      </c>
      <c r="F22" s="56">
        <f t="shared" si="18"/>
        <v>0</v>
      </c>
      <c r="G22" s="48">
        <f t="shared" si="1"/>
        <v>0</v>
      </c>
      <c r="H22" s="26"/>
      <c r="I22" s="26"/>
    </row>
    <row r="23" spans="1:9" ht="12.75" customHeight="1">
      <c r="A23" s="21">
        <v>545</v>
      </c>
      <c r="B23" s="34" t="s">
        <v>364</v>
      </c>
      <c r="C23" s="47">
        <v>0</v>
      </c>
      <c r="D23" s="35">
        <v>0</v>
      </c>
      <c r="E23" s="47">
        <f t="shared" si="17"/>
        <v>0</v>
      </c>
      <c r="F23" s="56">
        <f t="shared" si="18"/>
        <v>0</v>
      </c>
      <c r="G23" s="48">
        <f t="shared" si="1"/>
        <v>0</v>
      </c>
      <c r="H23" s="26"/>
      <c r="I23" s="26"/>
    </row>
    <row r="24" spans="1:9" ht="12.75" customHeight="1">
      <c r="A24" s="21">
        <v>549</v>
      </c>
      <c r="B24" s="34" t="s">
        <v>365</v>
      </c>
      <c r="C24" s="47">
        <v>0</v>
      </c>
      <c r="D24" s="35">
        <v>16932538.377952941</v>
      </c>
      <c r="E24" s="47">
        <f t="shared" si="17"/>
        <v>16932538.377952941</v>
      </c>
      <c r="F24" s="56">
        <f t="shared" si="18"/>
        <v>0</v>
      </c>
      <c r="G24" s="48">
        <f t="shared" si="1"/>
        <v>0</v>
      </c>
      <c r="H24" s="26"/>
      <c r="I24" s="26"/>
    </row>
    <row r="25" spans="1:9" ht="12.75" customHeight="1">
      <c r="A25" s="16">
        <v>5500</v>
      </c>
      <c r="B25" s="33" t="s">
        <v>366</v>
      </c>
      <c r="C25" s="18">
        <v>0</v>
      </c>
      <c r="D25" s="18">
        <v>26777732.106500648</v>
      </c>
      <c r="E25" s="18">
        <f t="shared" ref="E25:F25" si="19">SUM(E26)</f>
        <v>26777732.106500648</v>
      </c>
      <c r="F25" s="18">
        <f t="shared" si="19"/>
        <v>0</v>
      </c>
      <c r="G25" s="19">
        <f t="shared" si="1"/>
        <v>0</v>
      </c>
      <c r="H25" s="20">
        <f t="shared" ref="H25:I25" si="20">SUM(H26)</f>
        <v>0</v>
      </c>
      <c r="I25" s="20">
        <f t="shared" si="20"/>
        <v>0</v>
      </c>
    </row>
    <row r="26" spans="1:9" ht="12.75" customHeight="1">
      <c r="A26" s="21">
        <v>551</v>
      </c>
      <c r="B26" s="34" t="s">
        <v>367</v>
      </c>
      <c r="C26" s="47">
        <v>0</v>
      </c>
      <c r="D26" s="35">
        <v>26777732.106500648</v>
      </c>
      <c r="E26" s="47">
        <f>IF(H26=0,+D26+I26,H26)</f>
        <v>26777732.106500648</v>
      </c>
      <c r="F26" s="56">
        <f>E26-D26</f>
        <v>0</v>
      </c>
      <c r="G26" s="48">
        <f t="shared" si="1"/>
        <v>0</v>
      </c>
      <c r="H26" s="26"/>
      <c r="I26" s="26"/>
    </row>
    <row r="27" spans="1:9" ht="12.75" customHeight="1">
      <c r="A27" s="16">
        <v>5600</v>
      </c>
      <c r="B27" s="33" t="s">
        <v>368</v>
      </c>
      <c r="C27" s="18">
        <v>10631478.15</v>
      </c>
      <c r="D27" s="18">
        <v>85911417.75999999</v>
      </c>
      <c r="E27" s="18">
        <f t="shared" ref="E27:F27" si="21">SUM(E28:E35)</f>
        <v>81038753.75999999</v>
      </c>
      <c r="F27" s="18">
        <f t="shared" si="21"/>
        <v>-4872664</v>
      </c>
      <c r="G27" s="19">
        <f t="shared" si="1"/>
        <v>-5.671730402136016E-2</v>
      </c>
      <c r="H27" s="20">
        <f t="shared" ref="H27:I27" si="22">SUM(H28:H35)</f>
        <v>0</v>
      </c>
      <c r="I27" s="20">
        <f t="shared" si="22"/>
        <v>-4872664</v>
      </c>
    </row>
    <row r="28" spans="1:9" ht="12.75" customHeight="1">
      <c r="A28" s="21">
        <v>561</v>
      </c>
      <c r="B28" s="34" t="s">
        <v>369</v>
      </c>
      <c r="C28" s="47">
        <v>1039664.15</v>
      </c>
      <c r="D28" s="35">
        <v>39630</v>
      </c>
      <c r="E28" s="47">
        <f t="shared" ref="E28:E35" si="23">IF(H28=0,+D28+I28,H28)</f>
        <v>-1000034</v>
      </c>
      <c r="F28" s="56">
        <f t="shared" ref="F28:F35" si="24">E28-D28</f>
        <v>-1039664</v>
      </c>
      <c r="G28" s="48">
        <f t="shared" si="1"/>
        <v>-26.234266969467576</v>
      </c>
      <c r="H28" s="26"/>
      <c r="I28" s="26">
        <v>-1039664</v>
      </c>
    </row>
    <row r="29" spans="1:9" ht="12.75" customHeight="1">
      <c r="A29" s="21">
        <v>562</v>
      </c>
      <c r="B29" s="34" t="s">
        <v>370</v>
      </c>
      <c r="C29" s="47">
        <v>1500000</v>
      </c>
      <c r="D29" s="35">
        <v>1250000</v>
      </c>
      <c r="E29" s="47">
        <f t="shared" si="23"/>
        <v>-250000</v>
      </c>
      <c r="F29" s="56">
        <f t="shared" si="24"/>
        <v>-1500000</v>
      </c>
      <c r="G29" s="48">
        <f t="shared" si="1"/>
        <v>-1.2</v>
      </c>
      <c r="H29" s="26"/>
      <c r="I29" s="26">
        <v>-1500000</v>
      </c>
    </row>
    <row r="30" spans="1:9" ht="12.75" customHeight="1">
      <c r="A30" s="28">
        <v>563</v>
      </c>
      <c r="B30" s="49" t="s">
        <v>371</v>
      </c>
      <c r="C30" s="47">
        <v>0</v>
      </c>
      <c r="D30" s="47">
        <v>27673405.859999999</v>
      </c>
      <c r="E30" s="47">
        <f t="shared" si="23"/>
        <v>27673405.859999999</v>
      </c>
      <c r="F30" s="56">
        <f t="shared" si="24"/>
        <v>0</v>
      </c>
      <c r="G30" s="48">
        <f t="shared" si="1"/>
        <v>0</v>
      </c>
      <c r="H30" s="26"/>
      <c r="I30" s="26"/>
    </row>
    <row r="31" spans="1:9" ht="12.75" customHeight="1">
      <c r="A31" s="28">
        <v>564</v>
      </c>
      <c r="B31" s="49" t="s">
        <v>372</v>
      </c>
      <c r="C31" s="23">
        <v>97000</v>
      </c>
      <c r="D31" s="35">
        <v>2994050</v>
      </c>
      <c r="E31" s="47">
        <f t="shared" si="23"/>
        <v>2897050</v>
      </c>
      <c r="F31" s="56">
        <f t="shared" si="24"/>
        <v>-97000</v>
      </c>
      <c r="G31" s="48">
        <f t="shared" si="1"/>
        <v>-3.2397588550625404E-2</v>
      </c>
      <c r="H31" s="26"/>
      <c r="I31" s="26">
        <v>-97000</v>
      </c>
    </row>
    <row r="32" spans="1:9" ht="12.75" customHeight="1">
      <c r="A32" s="28">
        <v>565</v>
      </c>
      <c r="B32" s="49" t="s">
        <v>373</v>
      </c>
      <c r="C32" s="23">
        <v>701000</v>
      </c>
      <c r="D32" s="35">
        <v>39239764.399999999</v>
      </c>
      <c r="E32" s="47">
        <f t="shared" si="23"/>
        <v>39039764.399999999</v>
      </c>
      <c r="F32" s="56">
        <f t="shared" si="24"/>
        <v>-200000</v>
      </c>
      <c r="G32" s="48">
        <f t="shared" si="1"/>
        <v>-5.0968705612309947E-3</v>
      </c>
      <c r="H32" s="26"/>
      <c r="I32" s="26">
        <v>-200000</v>
      </c>
    </row>
    <row r="33" spans="1:9" ht="12.75" customHeight="1">
      <c r="A33" s="28">
        <v>566</v>
      </c>
      <c r="B33" s="49" t="s">
        <v>374</v>
      </c>
      <c r="C33" s="23">
        <v>1665414</v>
      </c>
      <c r="D33" s="35">
        <v>305431.5</v>
      </c>
      <c r="E33" s="47">
        <f t="shared" si="23"/>
        <v>2269431.5</v>
      </c>
      <c r="F33" s="56">
        <f t="shared" si="24"/>
        <v>1964000</v>
      </c>
      <c r="G33" s="48">
        <f t="shared" si="1"/>
        <v>6.4302470439362018</v>
      </c>
      <c r="H33" s="26"/>
      <c r="I33" s="26">
        <v>1964000</v>
      </c>
    </row>
    <row r="34" spans="1:9" ht="12.75" customHeight="1">
      <c r="A34" s="28">
        <v>567</v>
      </c>
      <c r="B34" s="49" t="s">
        <v>375</v>
      </c>
      <c r="C34" s="23">
        <v>5600000</v>
      </c>
      <c r="D34" s="35">
        <v>3696217</v>
      </c>
      <c r="E34" s="47">
        <f t="shared" si="23"/>
        <v>-303783</v>
      </c>
      <c r="F34" s="56">
        <f t="shared" si="24"/>
        <v>-4000000</v>
      </c>
      <c r="G34" s="48">
        <f t="shared" si="1"/>
        <v>-1.0821875447247822</v>
      </c>
      <c r="H34" s="26"/>
      <c r="I34" s="26">
        <v>-4000000</v>
      </c>
    </row>
    <row r="35" spans="1:9" ht="12.75" customHeight="1">
      <c r="A35" s="21">
        <v>569</v>
      </c>
      <c r="B35" s="34" t="s">
        <v>376</v>
      </c>
      <c r="C35" s="47">
        <v>28400</v>
      </c>
      <c r="D35" s="35">
        <v>10712919</v>
      </c>
      <c r="E35" s="47">
        <f t="shared" si="23"/>
        <v>10712919</v>
      </c>
      <c r="F35" s="56">
        <f t="shared" si="24"/>
        <v>0</v>
      </c>
      <c r="G35" s="48">
        <f t="shared" si="1"/>
        <v>0</v>
      </c>
      <c r="H35" s="26"/>
      <c r="I35" s="26"/>
    </row>
    <row r="36" spans="1:9" ht="12.75" customHeight="1">
      <c r="A36" s="16">
        <v>5700</v>
      </c>
      <c r="B36" s="33" t="s">
        <v>377</v>
      </c>
      <c r="C36" s="18">
        <v>0</v>
      </c>
      <c r="D36" s="18">
        <v>222500</v>
      </c>
      <c r="E36" s="18">
        <f t="shared" ref="E36:F36" si="25">SUM(E37:E45)</f>
        <v>222500</v>
      </c>
      <c r="F36" s="18">
        <f t="shared" si="25"/>
        <v>0</v>
      </c>
      <c r="G36" s="19">
        <f t="shared" si="1"/>
        <v>0</v>
      </c>
      <c r="H36" s="20">
        <f t="shared" ref="H36:I36" si="26">SUM(H37:H45)</f>
        <v>0</v>
      </c>
      <c r="I36" s="20">
        <f t="shared" si="26"/>
        <v>0</v>
      </c>
    </row>
    <row r="37" spans="1:9" ht="12.75" customHeight="1">
      <c r="A37" s="21">
        <v>571</v>
      </c>
      <c r="B37" s="34" t="s">
        <v>378</v>
      </c>
      <c r="C37" s="47">
        <v>0</v>
      </c>
      <c r="D37" s="35">
        <v>0</v>
      </c>
      <c r="E37" s="47">
        <f t="shared" ref="E37:E45" si="27">IF(H37=0,+D37+I37,H37)</f>
        <v>0</v>
      </c>
      <c r="F37" s="56">
        <f t="shared" ref="F37:F45" si="28">E37-D37</f>
        <v>0</v>
      </c>
      <c r="G37" s="48">
        <f t="shared" si="1"/>
        <v>0</v>
      </c>
      <c r="H37" s="26"/>
      <c r="I37" s="26"/>
    </row>
    <row r="38" spans="1:9" ht="12.75" customHeight="1">
      <c r="A38" s="21">
        <v>572</v>
      </c>
      <c r="B38" s="34" t="s">
        <v>379</v>
      </c>
      <c r="C38" s="47">
        <v>0</v>
      </c>
      <c r="D38" s="35">
        <v>0</v>
      </c>
      <c r="E38" s="47">
        <f t="shared" si="27"/>
        <v>0</v>
      </c>
      <c r="F38" s="56">
        <f t="shared" si="28"/>
        <v>0</v>
      </c>
      <c r="G38" s="48">
        <f t="shared" si="1"/>
        <v>0</v>
      </c>
      <c r="H38" s="26"/>
      <c r="I38" s="26"/>
    </row>
    <row r="39" spans="1:9" ht="12.75" customHeight="1">
      <c r="A39" s="21">
        <v>573</v>
      </c>
      <c r="B39" s="34" t="s">
        <v>380</v>
      </c>
      <c r="C39" s="47">
        <v>0</v>
      </c>
      <c r="D39" s="35">
        <v>0</v>
      </c>
      <c r="E39" s="47">
        <f t="shared" si="27"/>
        <v>0</v>
      </c>
      <c r="F39" s="56">
        <f t="shared" si="28"/>
        <v>0</v>
      </c>
      <c r="G39" s="48">
        <f t="shared" si="1"/>
        <v>0</v>
      </c>
      <c r="H39" s="26"/>
      <c r="I39" s="26"/>
    </row>
    <row r="40" spans="1:9" ht="12.75" customHeight="1">
      <c r="A40" s="21">
        <v>574</v>
      </c>
      <c r="B40" s="34" t="s">
        <v>381</v>
      </c>
      <c r="C40" s="47">
        <v>0</v>
      </c>
      <c r="D40" s="35">
        <v>0</v>
      </c>
      <c r="E40" s="47">
        <f t="shared" si="27"/>
        <v>0</v>
      </c>
      <c r="F40" s="56">
        <f t="shared" si="28"/>
        <v>0</v>
      </c>
      <c r="G40" s="48">
        <f t="shared" si="1"/>
        <v>0</v>
      </c>
      <c r="H40" s="26"/>
      <c r="I40" s="26"/>
    </row>
    <row r="41" spans="1:9" ht="12.75" customHeight="1">
      <c r="A41" s="21">
        <v>575</v>
      </c>
      <c r="B41" s="34" t="s">
        <v>382</v>
      </c>
      <c r="C41" s="47">
        <v>0</v>
      </c>
      <c r="D41" s="35">
        <v>0</v>
      </c>
      <c r="E41" s="47">
        <f t="shared" si="27"/>
        <v>0</v>
      </c>
      <c r="F41" s="56">
        <f t="shared" si="28"/>
        <v>0</v>
      </c>
      <c r="G41" s="48">
        <f t="shared" si="1"/>
        <v>0</v>
      </c>
      <c r="H41" s="26"/>
      <c r="I41" s="26"/>
    </row>
    <row r="42" spans="1:9" ht="12.75" customHeight="1">
      <c r="A42" s="21">
        <v>576</v>
      </c>
      <c r="B42" s="34" t="s">
        <v>383</v>
      </c>
      <c r="C42" s="47">
        <v>0</v>
      </c>
      <c r="D42" s="35">
        <v>0</v>
      </c>
      <c r="E42" s="47">
        <f t="shared" si="27"/>
        <v>0</v>
      </c>
      <c r="F42" s="56">
        <f t="shared" si="28"/>
        <v>0</v>
      </c>
      <c r="G42" s="48">
        <f t="shared" si="1"/>
        <v>0</v>
      </c>
      <c r="H42" s="26"/>
      <c r="I42" s="26"/>
    </row>
    <row r="43" spans="1:9" ht="12.75" customHeight="1">
      <c r="A43" s="21">
        <v>577</v>
      </c>
      <c r="B43" s="34" t="s">
        <v>384</v>
      </c>
      <c r="C43" s="47">
        <v>0</v>
      </c>
      <c r="D43" s="35">
        <v>0</v>
      </c>
      <c r="E43" s="47">
        <f t="shared" si="27"/>
        <v>0</v>
      </c>
      <c r="F43" s="56">
        <f t="shared" si="28"/>
        <v>0</v>
      </c>
      <c r="G43" s="48">
        <f t="shared" si="1"/>
        <v>0</v>
      </c>
      <c r="H43" s="26"/>
      <c r="I43" s="26"/>
    </row>
    <row r="44" spans="1:9" ht="12.75" customHeight="1">
      <c r="A44" s="21">
        <v>578</v>
      </c>
      <c r="B44" s="34" t="s">
        <v>385</v>
      </c>
      <c r="C44" s="47">
        <v>0</v>
      </c>
      <c r="D44" s="35">
        <v>222500</v>
      </c>
      <c r="E44" s="47">
        <f t="shared" si="27"/>
        <v>222500</v>
      </c>
      <c r="F44" s="56">
        <f t="shared" si="28"/>
        <v>0</v>
      </c>
      <c r="G44" s="48">
        <f t="shared" si="1"/>
        <v>0</v>
      </c>
      <c r="H44" s="26"/>
      <c r="I44" s="26"/>
    </row>
    <row r="45" spans="1:9" ht="12.75" customHeight="1">
      <c r="A45" s="21">
        <v>579</v>
      </c>
      <c r="B45" s="34" t="s">
        <v>386</v>
      </c>
      <c r="C45" s="47">
        <v>0</v>
      </c>
      <c r="D45" s="35">
        <v>0</v>
      </c>
      <c r="E45" s="47">
        <f t="shared" si="27"/>
        <v>0</v>
      </c>
      <c r="F45" s="56">
        <f t="shared" si="28"/>
        <v>0</v>
      </c>
      <c r="G45" s="48">
        <f t="shared" si="1"/>
        <v>0</v>
      </c>
      <c r="H45" s="26"/>
      <c r="I45" s="26"/>
    </row>
    <row r="46" spans="1:9" ht="12.75" customHeight="1">
      <c r="A46" s="16">
        <v>5800</v>
      </c>
      <c r="B46" s="33" t="s">
        <v>387</v>
      </c>
      <c r="C46" s="18">
        <v>20000000</v>
      </c>
      <c r="D46" s="18">
        <v>20000000</v>
      </c>
      <c r="E46" s="18">
        <f t="shared" ref="E46:F46" si="29">SUM(E47:E50)</f>
        <v>12034000</v>
      </c>
      <c r="F46" s="18">
        <f t="shared" si="29"/>
        <v>-7966000</v>
      </c>
      <c r="G46" s="19">
        <f t="shared" si="1"/>
        <v>-0.39829999999999999</v>
      </c>
      <c r="H46" s="20">
        <f t="shared" ref="H46:I46" si="30">SUM(H47:H50)</f>
        <v>0</v>
      </c>
      <c r="I46" s="20">
        <f t="shared" si="30"/>
        <v>-7966000</v>
      </c>
    </row>
    <row r="47" spans="1:9" ht="12.75" customHeight="1">
      <c r="A47" s="21">
        <v>581</v>
      </c>
      <c r="B47" s="34" t="s">
        <v>388</v>
      </c>
      <c r="C47" s="47">
        <v>4000000</v>
      </c>
      <c r="D47" s="35">
        <v>0</v>
      </c>
      <c r="E47" s="47">
        <f t="shared" ref="E47:E50" si="31">IF(H47=0,+D47+I47,H47)</f>
        <v>2034000</v>
      </c>
      <c r="F47" s="56">
        <f t="shared" ref="F47:F50" si="32">E47-D47</f>
        <v>2034000</v>
      </c>
      <c r="G47" s="48">
        <f t="shared" si="1"/>
        <v>1</v>
      </c>
      <c r="H47" s="26"/>
      <c r="I47" s="26">
        <v>2034000</v>
      </c>
    </row>
    <row r="48" spans="1:9" ht="12.75" customHeight="1">
      <c r="A48" s="21">
        <v>582</v>
      </c>
      <c r="B48" s="34" t="s">
        <v>389</v>
      </c>
      <c r="C48" s="47">
        <v>0</v>
      </c>
      <c r="D48" s="35">
        <v>0</v>
      </c>
      <c r="E48" s="47">
        <f t="shared" si="31"/>
        <v>0</v>
      </c>
      <c r="F48" s="56">
        <f t="shared" si="32"/>
        <v>0</v>
      </c>
      <c r="G48" s="48">
        <f t="shared" si="1"/>
        <v>0</v>
      </c>
      <c r="H48" s="26"/>
      <c r="I48" s="26"/>
    </row>
    <row r="49" spans="1:9" ht="12.75" customHeight="1">
      <c r="A49" s="28">
        <v>583</v>
      </c>
      <c r="B49" s="49" t="s">
        <v>390</v>
      </c>
      <c r="C49" s="23">
        <v>15000000</v>
      </c>
      <c r="D49" s="35">
        <v>0</v>
      </c>
      <c r="E49" s="47">
        <f t="shared" si="31"/>
        <v>-10000000</v>
      </c>
      <c r="F49" s="56">
        <f t="shared" si="32"/>
        <v>-10000000</v>
      </c>
      <c r="G49" s="48">
        <f t="shared" si="1"/>
        <v>1</v>
      </c>
      <c r="H49" s="26"/>
      <c r="I49" s="26">
        <v>-10000000</v>
      </c>
    </row>
    <row r="50" spans="1:9" ht="12.75" customHeight="1">
      <c r="A50" s="21">
        <v>589</v>
      </c>
      <c r="B50" s="34" t="s">
        <v>391</v>
      </c>
      <c r="C50" s="47">
        <v>1000000</v>
      </c>
      <c r="D50" s="35">
        <v>20000000</v>
      </c>
      <c r="E50" s="47">
        <f t="shared" si="31"/>
        <v>20000000</v>
      </c>
      <c r="F50" s="56">
        <f t="shared" si="32"/>
        <v>0</v>
      </c>
      <c r="G50" s="48">
        <f t="shared" si="1"/>
        <v>0</v>
      </c>
      <c r="H50" s="26"/>
      <c r="I50" s="26"/>
    </row>
    <row r="51" spans="1:9" ht="12.75" customHeight="1">
      <c r="A51" s="16">
        <v>5900</v>
      </c>
      <c r="B51" s="33" t="s">
        <v>392</v>
      </c>
      <c r="C51" s="18">
        <v>7667688</v>
      </c>
      <c r="D51" s="18">
        <v>49644225.990000203</v>
      </c>
      <c r="E51" s="18">
        <f t="shared" ref="E51:F51" si="33">SUM(E52:E60)</f>
        <v>44276537.990000203</v>
      </c>
      <c r="F51" s="18">
        <f t="shared" si="33"/>
        <v>-5367688</v>
      </c>
      <c r="G51" s="19">
        <f t="shared" si="1"/>
        <v>-0.10812310783294736</v>
      </c>
      <c r="H51" s="20">
        <f t="shared" ref="H51:I51" si="34">SUM(H52:H60)</f>
        <v>0</v>
      </c>
      <c r="I51" s="20">
        <f t="shared" si="34"/>
        <v>-5367688</v>
      </c>
    </row>
    <row r="52" spans="1:9" ht="12.75" customHeight="1">
      <c r="A52" s="21">
        <v>591</v>
      </c>
      <c r="B52" s="34" t="s">
        <v>393</v>
      </c>
      <c r="C52" s="47">
        <v>3800000</v>
      </c>
      <c r="D52" s="35">
        <v>36140225.990000203</v>
      </c>
      <c r="E52" s="47">
        <f t="shared" ref="E52:E60" si="35">IF(H52=0,+D52+I52,H52)</f>
        <v>32340225.990000203</v>
      </c>
      <c r="F52" s="56">
        <f t="shared" ref="F52:F60" si="36">E52-D52</f>
        <v>-3800000</v>
      </c>
      <c r="G52" s="48">
        <f t="shared" si="1"/>
        <v>-0.10514599441219429</v>
      </c>
      <c r="H52" s="26"/>
      <c r="I52" s="26">
        <v>-3800000</v>
      </c>
    </row>
    <row r="53" spans="1:9" ht="12.75" customHeight="1">
      <c r="A53" s="21">
        <v>592</v>
      </c>
      <c r="B53" s="34" t="s">
        <v>394</v>
      </c>
      <c r="C53" s="47">
        <v>0</v>
      </c>
      <c r="D53" s="35">
        <v>0</v>
      </c>
      <c r="E53" s="47">
        <f t="shared" si="35"/>
        <v>0</v>
      </c>
      <c r="F53" s="56">
        <f t="shared" si="36"/>
        <v>0</v>
      </c>
      <c r="G53" s="48">
        <f t="shared" si="1"/>
        <v>0</v>
      </c>
      <c r="H53" s="26"/>
      <c r="I53" s="26"/>
    </row>
    <row r="54" spans="1:9" ht="12.75" customHeight="1">
      <c r="A54" s="21">
        <v>593</v>
      </c>
      <c r="B54" s="34" t="s">
        <v>395</v>
      </c>
      <c r="C54" s="47">
        <v>0</v>
      </c>
      <c r="D54" s="35">
        <v>0</v>
      </c>
      <c r="E54" s="47">
        <f t="shared" si="35"/>
        <v>0</v>
      </c>
      <c r="F54" s="56">
        <f t="shared" si="36"/>
        <v>0</v>
      </c>
      <c r="G54" s="48">
        <f t="shared" si="1"/>
        <v>0</v>
      </c>
      <c r="H54" s="26"/>
      <c r="I54" s="26"/>
    </row>
    <row r="55" spans="1:9" ht="12.75" customHeight="1">
      <c r="A55" s="21">
        <v>594</v>
      </c>
      <c r="B55" s="34" t="s">
        <v>396</v>
      </c>
      <c r="C55" s="47">
        <v>0</v>
      </c>
      <c r="D55" s="35">
        <v>0</v>
      </c>
      <c r="E55" s="47">
        <f t="shared" si="35"/>
        <v>0</v>
      </c>
      <c r="F55" s="56">
        <f t="shared" si="36"/>
        <v>0</v>
      </c>
      <c r="G55" s="48">
        <f t="shared" si="1"/>
        <v>0</v>
      </c>
      <c r="H55" s="26"/>
      <c r="I55" s="26"/>
    </row>
    <row r="56" spans="1:9" ht="12.75" customHeight="1">
      <c r="A56" s="21">
        <v>595</v>
      </c>
      <c r="B56" s="34" t="s">
        <v>397</v>
      </c>
      <c r="C56" s="47">
        <v>0</v>
      </c>
      <c r="D56" s="35">
        <v>4000</v>
      </c>
      <c r="E56" s="47">
        <f t="shared" si="35"/>
        <v>4000</v>
      </c>
      <c r="F56" s="56">
        <f t="shared" si="36"/>
        <v>0</v>
      </c>
      <c r="G56" s="48">
        <f t="shared" si="1"/>
        <v>0</v>
      </c>
      <c r="H56" s="26"/>
      <c r="I56" s="26"/>
    </row>
    <row r="57" spans="1:9" ht="12.75" customHeight="1">
      <c r="A57" s="21">
        <v>596</v>
      </c>
      <c r="B57" s="34" t="s">
        <v>398</v>
      </c>
      <c r="C57" s="47">
        <v>0</v>
      </c>
      <c r="D57" s="35">
        <v>0</v>
      </c>
      <c r="E57" s="47">
        <f t="shared" si="35"/>
        <v>0</v>
      </c>
      <c r="F57" s="56">
        <f t="shared" si="36"/>
        <v>0</v>
      </c>
      <c r="G57" s="48">
        <f t="shared" si="1"/>
        <v>0</v>
      </c>
      <c r="H57" s="26"/>
      <c r="I57" s="26"/>
    </row>
    <row r="58" spans="1:9" ht="12.75" customHeight="1">
      <c r="A58" s="21">
        <v>597</v>
      </c>
      <c r="B58" s="34" t="s">
        <v>399</v>
      </c>
      <c r="C58" s="47">
        <v>3867688</v>
      </c>
      <c r="D58" s="35">
        <v>13500000</v>
      </c>
      <c r="E58" s="47">
        <f t="shared" si="35"/>
        <v>11932312</v>
      </c>
      <c r="F58" s="56">
        <f t="shared" si="36"/>
        <v>-1567688</v>
      </c>
      <c r="G58" s="48">
        <f t="shared" si="1"/>
        <v>-0.11612503703703704</v>
      </c>
      <c r="H58" s="26"/>
      <c r="I58" s="26">
        <v>-1567688</v>
      </c>
    </row>
    <row r="59" spans="1:9" ht="12.75" customHeight="1">
      <c r="A59" s="21">
        <v>598</v>
      </c>
      <c r="B59" s="34" t="s">
        <v>400</v>
      </c>
      <c r="C59" s="47">
        <v>0</v>
      </c>
      <c r="D59" s="35">
        <v>0</v>
      </c>
      <c r="E59" s="47">
        <f t="shared" si="35"/>
        <v>0</v>
      </c>
      <c r="F59" s="56">
        <f t="shared" si="36"/>
        <v>0</v>
      </c>
      <c r="G59" s="48">
        <f t="shared" si="1"/>
        <v>0</v>
      </c>
      <c r="H59" s="26"/>
      <c r="I59" s="26"/>
    </row>
    <row r="60" spans="1:9" ht="12.75" customHeight="1">
      <c r="A60" s="21">
        <v>599</v>
      </c>
      <c r="B60" s="34" t="s">
        <v>401</v>
      </c>
      <c r="C60" s="47">
        <v>0</v>
      </c>
      <c r="D60" s="35">
        <v>0</v>
      </c>
      <c r="E60" s="47">
        <f t="shared" si="35"/>
        <v>0</v>
      </c>
      <c r="F60" s="56">
        <f t="shared" si="36"/>
        <v>0</v>
      </c>
      <c r="G60" s="48">
        <f t="shared" si="1"/>
        <v>0</v>
      </c>
      <c r="H60" s="26"/>
      <c r="I60" s="26"/>
    </row>
    <row r="61" spans="1:9">
      <c r="A61" s="60"/>
      <c r="B61" s="61"/>
      <c r="C61" s="64"/>
      <c r="D61" s="64"/>
      <c r="E61" s="64"/>
      <c r="F61" s="65"/>
      <c r="G61" s="65"/>
      <c r="H61" s="65"/>
      <c r="I61" s="65"/>
    </row>
    <row r="62" spans="1:9">
      <c r="A62" s="60"/>
      <c r="B62" s="61"/>
      <c r="C62" s="64"/>
      <c r="D62" s="64"/>
      <c r="E62" s="64"/>
      <c r="F62" s="65"/>
      <c r="G62" s="65"/>
      <c r="H62" s="65"/>
      <c r="I62" s="65"/>
    </row>
    <row r="63" spans="1:9">
      <c r="A63" s="60"/>
      <c r="B63" s="61"/>
      <c r="C63" s="64"/>
      <c r="D63" s="64"/>
      <c r="E63" s="64"/>
      <c r="F63" s="65"/>
      <c r="G63" s="65"/>
      <c r="H63" s="65"/>
      <c r="I63" s="65"/>
    </row>
  </sheetData>
  <conditionalFormatting sqref="C4:C9 E4:E9 C11:C14 E11:E14 C16:C17 E16:E17 C19:C24 E19:E24 C26 E26 C28:C29 E28:E35 C31:C35 C37:C45 E37:E45 E47:E50 C48:C50 E52:E60 C53:C60">
    <cfRule type="containsBlanks" dxfId="0" priority="1">
      <formula>LEN(TRIM(C4))=0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I24"/>
  <sheetViews>
    <sheetView showGridLines="0" workbookViewId="0">
      <pane ySplit="1" topLeftCell="A2" activePane="bottomLeft" state="frozen"/>
      <selection pane="bottomLeft" activeCell="D2" sqref="D2:D23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3" style="7" customWidth="1"/>
    <col min="7" max="7" width="7.42578125" style="7" hidden="1" customWidth="1"/>
    <col min="8" max="9" width="13.42578125" style="7" hidden="1" customWidth="1"/>
    <col min="10" max="16384" width="15.140625" style="7"/>
  </cols>
  <sheetData>
    <row r="1" spans="1:9" ht="46.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6000</v>
      </c>
      <c r="B2" s="32" t="s">
        <v>92</v>
      </c>
      <c r="C2" s="13">
        <v>545138908.98000002</v>
      </c>
      <c r="D2" s="13">
        <v>737968790.20000029</v>
      </c>
      <c r="E2" s="13">
        <f t="shared" ref="E2:F2" si="0">E3+E12+E21</f>
        <v>729568790.20000029</v>
      </c>
      <c r="F2" s="13">
        <f t="shared" si="0"/>
        <v>-8400000</v>
      </c>
      <c r="G2" s="14">
        <f t="shared" ref="G2:G23" si="1">IF(F2=0,0,IF(D2=0,1,+F2/D2))</f>
        <v>-1.1382595187695509E-2</v>
      </c>
      <c r="H2" s="15">
        <f t="shared" ref="H2:I2" si="2">H3+H12+H21</f>
        <v>0</v>
      </c>
      <c r="I2" s="15">
        <f t="shared" si="2"/>
        <v>-8400000</v>
      </c>
    </row>
    <row r="3" spans="1:9" ht="12.75" customHeight="1">
      <c r="A3" s="16">
        <v>6100</v>
      </c>
      <c r="B3" s="33" t="s">
        <v>402</v>
      </c>
      <c r="C3" s="18">
        <v>545138908.98000002</v>
      </c>
      <c r="D3" s="18">
        <v>737968790.20000029</v>
      </c>
      <c r="E3" s="18">
        <f t="shared" ref="E3:F3" si="3">SUM(E4:E11)</f>
        <v>729568790.20000029</v>
      </c>
      <c r="F3" s="18">
        <f t="shared" si="3"/>
        <v>-8400000</v>
      </c>
      <c r="G3" s="19">
        <f t="shared" si="1"/>
        <v>-1.1382595187695509E-2</v>
      </c>
      <c r="H3" s="20">
        <f t="shared" ref="H3:I3" si="4">SUM(H4:H11)</f>
        <v>0</v>
      </c>
      <c r="I3" s="20">
        <f t="shared" si="4"/>
        <v>-8400000</v>
      </c>
    </row>
    <row r="4" spans="1:9" ht="12.75" customHeight="1">
      <c r="A4" s="21">
        <v>611</v>
      </c>
      <c r="B4" s="34" t="s">
        <v>403</v>
      </c>
      <c r="C4" s="66">
        <v>0</v>
      </c>
      <c r="D4" s="35">
        <v>0</v>
      </c>
      <c r="E4" s="66">
        <f t="shared" ref="E4:E11" si="5">IF(H4=0,+D4+I4,H4)</f>
        <v>0</v>
      </c>
      <c r="F4" s="56">
        <f t="shared" ref="F4:F11" si="6">E4-D4</f>
        <v>0</v>
      </c>
      <c r="G4" s="48">
        <f t="shared" si="1"/>
        <v>0</v>
      </c>
      <c r="H4" s="26"/>
      <c r="I4" s="26"/>
    </row>
    <row r="5" spans="1:9">
      <c r="A5" s="21">
        <v>612</v>
      </c>
      <c r="B5" s="34" t="s">
        <v>404</v>
      </c>
      <c r="C5" s="66">
        <v>104680623</v>
      </c>
      <c r="D5" s="35">
        <v>97487176.084812</v>
      </c>
      <c r="E5" s="66">
        <f t="shared" si="5"/>
        <v>102687176.084812</v>
      </c>
      <c r="F5" s="56">
        <f t="shared" si="6"/>
        <v>5200000</v>
      </c>
      <c r="G5" s="48">
        <f t="shared" si="1"/>
        <v>5.3340349047305446E-2</v>
      </c>
      <c r="H5" s="26"/>
      <c r="I5" s="26">
        <v>5200000</v>
      </c>
    </row>
    <row r="6" spans="1:9" ht="25.5" customHeight="1">
      <c r="A6" s="21">
        <v>613</v>
      </c>
      <c r="B6" s="34" t="s">
        <v>405</v>
      </c>
      <c r="C6" s="66">
        <v>18514690</v>
      </c>
      <c r="D6" s="35">
        <v>79958696.027487695</v>
      </c>
      <c r="E6" s="66">
        <f t="shared" si="5"/>
        <v>79958696.027487695</v>
      </c>
      <c r="F6" s="56">
        <f t="shared" si="6"/>
        <v>0</v>
      </c>
      <c r="G6" s="48">
        <f t="shared" si="1"/>
        <v>0</v>
      </c>
      <c r="H6" s="26"/>
      <c r="I6" s="26"/>
    </row>
    <row r="7" spans="1:9">
      <c r="A7" s="21">
        <v>614</v>
      </c>
      <c r="B7" s="34" t="s">
        <v>406</v>
      </c>
      <c r="C7" s="66">
        <v>372141265.30000001</v>
      </c>
      <c r="D7" s="35">
        <v>487217249.866171</v>
      </c>
      <c r="E7" s="66">
        <f t="shared" si="5"/>
        <v>478617249.866171</v>
      </c>
      <c r="F7" s="56">
        <f t="shared" si="6"/>
        <v>-8600000</v>
      </c>
      <c r="G7" s="48">
        <f t="shared" si="1"/>
        <v>-1.7651263378630891E-2</v>
      </c>
      <c r="H7" s="26"/>
      <c r="I7" s="26">
        <v>-8600000</v>
      </c>
    </row>
    <row r="8" spans="1:9">
      <c r="A8" s="21">
        <v>615</v>
      </c>
      <c r="B8" s="34" t="s">
        <v>407</v>
      </c>
      <c r="C8" s="66">
        <v>49802331</v>
      </c>
      <c r="D8" s="35">
        <v>73305668.221529603</v>
      </c>
      <c r="E8" s="66">
        <f t="shared" si="5"/>
        <v>68305668.221529603</v>
      </c>
      <c r="F8" s="56">
        <f t="shared" si="6"/>
        <v>-5000000</v>
      </c>
      <c r="G8" s="48">
        <f t="shared" si="1"/>
        <v>-6.8207549583887681E-2</v>
      </c>
      <c r="H8" s="26"/>
      <c r="I8" s="26">
        <v>-5000000</v>
      </c>
    </row>
    <row r="9" spans="1:9" ht="12.75" customHeight="1">
      <c r="A9" s="21">
        <v>616</v>
      </c>
      <c r="B9" s="34" t="s">
        <v>408</v>
      </c>
      <c r="C9" s="66"/>
      <c r="D9" s="35">
        <v>0</v>
      </c>
      <c r="E9" s="66">
        <f t="shared" si="5"/>
        <v>0</v>
      </c>
      <c r="F9" s="56">
        <f t="shared" si="6"/>
        <v>0</v>
      </c>
      <c r="G9" s="48">
        <f t="shared" si="1"/>
        <v>0</v>
      </c>
      <c r="H9" s="26"/>
      <c r="I9" s="26"/>
    </row>
    <row r="10" spans="1:9">
      <c r="A10" s="21">
        <v>617</v>
      </c>
      <c r="B10" s="34" t="s">
        <v>409</v>
      </c>
      <c r="C10" s="66"/>
      <c r="D10" s="35">
        <v>0</v>
      </c>
      <c r="E10" s="66">
        <f t="shared" si="5"/>
        <v>0</v>
      </c>
      <c r="F10" s="56">
        <f t="shared" si="6"/>
        <v>0</v>
      </c>
      <c r="G10" s="48">
        <f t="shared" si="1"/>
        <v>0</v>
      </c>
      <c r="H10" s="26"/>
      <c r="I10" s="26"/>
    </row>
    <row r="11" spans="1:9">
      <c r="A11" s="21">
        <v>619</v>
      </c>
      <c r="B11" s="34" t="s">
        <v>410</v>
      </c>
      <c r="C11" s="66"/>
      <c r="D11" s="35">
        <v>0</v>
      </c>
      <c r="E11" s="66">
        <f t="shared" si="5"/>
        <v>0</v>
      </c>
      <c r="F11" s="56">
        <f t="shared" si="6"/>
        <v>0</v>
      </c>
      <c r="G11" s="48">
        <f t="shared" si="1"/>
        <v>0</v>
      </c>
      <c r="H11" s="26"/>
      <c r="I11" s="26"/>
    </row>
    <row r="12" spans="1:9" ht="12.75" customHeight="1">
      <c r="A12" s="16">
        <v>6200</v>
      </c>
      <c r="B12" s="33" t="s">
        <v>411</v>
      </c>
      <c r="C12" s="18">
        <v>0</v>
      </c>
      <c r="D12" s="18">
        <v>0</v>
      </c>
      <c r="E12" s="18">
        <f t="shared" ref="E12:F12" si="7">SUM(E13:E20)</f>
        <v>0</v>
      </c>
      <c r="F12" s="18">
        <f t="shared" si="7"/>
        <v>0</v>
      </c>
      <c r="G12" s="19">
        <f t="shared" si="1"/>
        <v>0</v>
      </c>
      <c r="H12" s="20">
        <f t="shared" ref="H12:I12" si="8">SUM(H13:H20)</f>
        <v>0</v>
      </c>
      <c r="I12" s="20">
        <f t="shared" si="8"/>
        <v>0</v>
      </c>
    </row>
    <row r="13" spans="1:9" ht="12.75" customHeight="1">
      <c r="A13" s="21">
        <v>621</v>
      </c>
      <c r="B13" s="34" t="s">
        <v>403</v>
      </c>
      <c r="C13" s="66"/>
      <c r="D13" s="35">
        <v>0</v>
      </c>
      <c r="E13" s="66">
        <f t="shared" ref="E13:E20" si="9">IF(H13=0,+D13+I13,H13)</f>
        <v>0</v>
      </c>
      <c r="F13" s="56">
        <f t="shared" ref="F13:F20" si="10">E13-D13</f>
        <v>0</v>
      </c>
      <c r="G13" s="48">
        <f t="shared" si="1"/>
        <v>0</v>
      </c>
      <c r="H13" s="26"/>
      <c r="I13" s="26"/>
    </row>
    <row r="14" spans="1:9">
      <c r="A14" s="21">
        <v>622</v>
      </c>
      <c r="B14" s="34" t="s">
        <v>412</v>
      </c>
      <c r="C14" s="66"/>
      <c r="D14" s="35">
        <v>0</v>
      </c>
      <c r="E14" s="66">
        <f t="shared" si="9"/>
        <v>0</v>
      </c>
      <c r="F14" s="56">
        <f t="shared" si="10"/>
        <v>0</v>
      </c>
      <c r="G14" s="48">
        <f t="shared" si="1"/>
        <v>0</v>
      </c>
      <c r="H14" s="26"/>
      <c r="I14" s="26"/>
    </row>
    <row r="15" spans="1:9" ht="25.5" customHeight="1">
      <c r="A15" s="21">
        <v>623</v>
      </c>
      <c r="B15" s="34" t="s">
        <v>413</v>
      </c>
      <c r="C15" s="66"/>
      <c r="D15" s="35">
        <v>0</v>
      </c>
      <c r="E15" s="66">
        <f t="shared" si="9"/>
        <v>0</v>
      </c>
      <c r="F15" s="56">
        <f t="shared" si="10"/>
        <v>0</v>
      </c>
      <c r="G15" s="48">
        <f t="shared" si="1"/>
        <v>0</v>
      </c>
      <c r="H15" s="26"/>
      <c r="I15" s="26"/>
    </row>
    <row r="16" spans="1:9">
      <c r="A16" s="21">
        <v>624</v>
      </c>
      <c r="B16" s="34" t="s">
        <v>406</v>
      </c>
      <c r="C16" s="66"/>
      <c r="D16" s="35">
        <v>0</v>
      </c>
      <c r="E16" s="66">
        <f t="shared" si="9"/>
        <v>0</v>
      </c>
      <c r="F16" s="56">
        <f t="shared" si="10"/>
        <v>0</v>
      </c>
      <c r="G16" s="48">
        <f t="shared" si="1"/>
        <v>0</v>
      </c>
      <c r="H16" s="26"/>
      <c r="I16" s="26"/>
    </row>
    <row r="17" spans="1:9">
      <c r="A17" s="21">
        <v>625</v>
      </c>
      <c r="B17" s="34" t="s">
        <v>407</v>
      </c>
      <c r="C17" s="66"/>
      <c r="D17" s="35">
        <v>0</v>
      </c>
      <c r="E17" s="66">
        <f t="shared" si="9"/>
        <v>0</v>
      </c>
      <c r="F17" s="56">
        <f t="shared" si="10"/>
        <v>0</v>
      </c>
      <c r="G17" s="48">
        <f t="shared" si="1"/>
        <v>0</v>
      </c>
      <c r="H17" s="26"/>
      <c r="I17" s="26"/>
    </row>
    <row r="18" spans="1:9">
      <c r="A18" s="21">
        <v>626</v>
      </c>
      <c r="B18" s="34" t="s">
        <v>408</v>
      </c>
      <c r="C18" s="66"/>
      <c r="D18" s="35">
        <v>0</v>
      </c>
      <c r="E18" s="66">
        <f t="shared" si="9"/>
        <v>0</v>
      </c>
      <c r="F18" s="56">
        <f t="shared" si="10"/>
        <v>0</v>
      </c>
      <c r="G18" s="48">
        <f t="shared" si="1"/>
        <v>0</v>
      </c>
      <c r="H18" s="26"/>
      <c r="I18" s="26"/>
    </row>
    <row r="19" spans="1:9">
      <c r="A19" s="21">
        <v>627</v>
      </c>
      <c r="B19" s="34" t="s">
        <v>409</v>
      </c>
      <c r="C19" s="66"/>
      <c r="D19" s="35">
        <v>0</v>
      </c>
      <c r="E19" s="66">
        <f t="shared" si="9"/>
        <v>0</v>
      </c>
      <c r="F19" s="56">
        <f t="shared" si="10"/>
        <v>0</v>
      </c>
      <c r="G19" s="48">
        <f t="shared" si="1"/>
        <v>0</v>
      </c>
      <c r="H19" s="26"/>
      <c r="I19" s="26"/>
    </row>
    <row r="20" spans="1:9" ht="12.75" customHeight="1">
      <c r="A20" s="21">
        <v>629</v>
      </c>
      <c r="B20" s="34" t="s">
        <v>414</v>
      </c>
      <c r="C20" s="66"/>
      <c r="D20" s="35">
        <v>0</v>
      </c>
      <c r="E20" s="66">
        <f t="shared" si="9"/>
        <v>0</v>
      </c>
      <c r="F20" s="56">
        <f t="shared" si="10"/>
        <v>0</v>
      </c>
      <c r="G20" s="48">
        <f t="shared" si="1"/>
        <v>0</v>
      </c>
      <c r="H20" s="26"/>
      <c r="I20" s="26"/>
    </row>
    <row r="21" spans="1:9" ht="12.75" customHeight="1">
      <c r="A21" s="16">
        <v>6300</v>
      </c>
      <c r="B21" s="33" t="s">
        <v>415</v>
      </c>
      <c r="C21" s="18">
        <v>0</v>
      </c>
      <c r="D21" s="18">
        <v>0</v>
      </c>
      <c r="E21" s="18">
        <f t="shared" ref="E21:F21" si="11">SUM(E22:E23)</f>
        <v>0</v>
      </c>
      <c r="F21" s="18">
        <f t="shared" si="11"/>
        <v>0</v>
      </c>
      <c r="G21" s="19">
        <f t="shared" si="1"/>
        <v>0</v>
      </c>
      <c r="H21" s="20">
        <f t="shared" ref="H21:I21" si="12">SUM(H22:H23)</f>
        <v>0</v>
      </c>
      <c r="I21" s="20">
        <f t="shared" si="12"/>
        <v>0</v>
      </c>
    </row>
    <row r="22" spans="1:9" ht="25.5" customHeight="1">
      <c r="A22" s="21">
        <v>631</v>
      </c>
      <c r="B22" s="34" t="s">
        <v>416</v>
      </c>
      <c r="C22" s="66"/>
      <c r="D22" s="35">
        <v>0</v>
      </c>
      <c r="E22" s="66">
        <f t="shared" ref="E22:E23" si="13">IF(H22=0,+D22+I22,H22)</f>
        <v>0</v>
      </c>
      <c r="F22" s="56">
        <f t="shared" ref="F22:F23" si="14">E22-D22</f>
        <v>0</v>
      </c>
      <c r="G22" s="48">
        <f t="shared" si="1"/>
        <v>0</v>
      </c>
      <c r="H22" s="26"/>
      <c r="I22" s="26"/>
    </row>
    <row r="23" spans="1:9" ht="25.5" customHeight="1">
      <c r="A23" s="21">
        <v>632</v>
      </c>
      <c r="B23" s="34" t="s">
        <v>417</v>
      </c>
      <c r="C23" s="66"/>
      <c r="D23" s="35">
        <v>0</v>
      </c>
      <c r="E23" s="66">
        <f t="shared" si="13"/>
        <v>0</v>
      </c>
      <c r="F23" s="56">
        <f t="shared" si="14"/>
        <v>0</v>
      </c>
      <c r="G23" s="48">
        <f t="shared" si="1"/>
        <v>0</v>
      </c>
      <c r="H23" s="26"/>
      <c r="I23" s="26"/>
    </row>
    <row r="24" spans="1:9">
      <c r="A24" s="67"/>
      <c r="B24" s="68"/>
      <c r="C24" s="69"/>
      <c r="D24" s="69"/>
      <c r="E24" s="69"/>
      <c r="F24" s="70"/>
      <c r="G24" s="70"/>
      <c r="H24" s="70"/>
      <c r="I24" s="7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I7"/>
  <sheetViews>
    <sheetView showGridLines="0" workbookViewId="0">
      <pane ySplit="1" topLeftCell="A2" activePane="bottomLeft" state="frozen"/>
      <selection activeCell="A21" activeCellId="2" sqref="A3 A12 A21"/>
      <selection pane="bottomLeft" activeCell="D2" sqref="D2:D6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5703125" style="7" hidden="1" customWidth="1"/>
    <col min="8" max="9" width="15.42578125" style="7" hidden="1" customWidth="1"/>
    <col min="10" max="16384" width="15.140625" style="7"/>
  </cols>
  <sheetData>
    <row r="1" spans="1:9" ht="43.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7000</v>
      </c>
      <c r="B2" s="32" t="s">
        <v>93</v>
      </c>
      <c r="C2" s="13">
        <v>12030820.83</v>
      </c>
      <c r="D2" s="13">
        <v>0</v>
      </c>
      <c r="E2" s="13">
        <f t="shared" ref="E2:F2" si="0">E3</f>
        <v>-6000000</v>
      </c>
      <c r="F2" s="13">
        <f t="shared" si="0"/>
        <v>-6000000</v>
      </c>
      <c r="G2" s="14">
        <f t="shared" ref="G2:G6" si="1">IF(F2=0,0,IF(D2=0,1,+F2/D2))</f>
        <v>1</v>
      </c>
      <c r="H2" s="15">
        <f t="shared" ref="H2:I2" si="2">H3</f>
        <v>0</v>
      </c>
      <c r="I2" s="15">
        <f t="shared" si="2"/>
        <v>-6000000</v>
      </c>
    </row>
    <row r="3" spans="1:9" ht="12.75" customHeight="1">
      <c r="A3" s="16">
        <v>7900</v>
      </c>
      <c r="B3" s="33" t="s">
        <v>418</v>
      </c>
      <c r="C3" s="18">
        <v>12030820.83</v>
      </c>
      <c r="D3" s="18">
        <v>0</v>
      </c>
      <c r="E3" s="18">
        <f t="shared" ref="E3:F3" si="3">SUM(E4:E6)</f>
        <v>-6000000</v>
      </c>
      <c r="F3" s="18">
        <f t="shared" si="3"/>
        <v>-6000000</v>
      </c>
      <c r="G3" s="19">
        <f t="shared" si="1"/>
        <v>1</v>
      </c>
      <c r="H3" s="20">
        <f t="shared" ref="H3:I3" si="4">SUM(H4:H6)</f>
        <v>0</v>
      </c>
      <c r="I3" s="20">
        <f t="shared" si="4"/>
        <v>-6000000</v>
      </c>
    </row>
    <row r="4" spans="1:9" ht="12.75" customHeight="1">
      <c r="A4" s="21">
        <v>791</v>
      </c>
      <c r="B4" s="34" t="s">
        <v>419</v>
      </c>
      <c r="C4" s="47">
        <v>0</v>
      </c>
      <c r="D4" s="35">
        <v>0</v>
      </c>
      <c r="E4" s="23">
        <f t="shared" ref="E4:E6" si="5">IF(H4=0,+D4+I4,H4)</f>
        <v>0</v>
      </c>
      <c r="F4" s="24">
        <f t="shared" ref="F4:F6" si="6">E4-D4</f>
        <v>0</v>
      </c>
      <c r="G4" s="25">
        <f t="shared" si="1"/>
        <v>0</v>
      </c>
      <c r="H4" s="26"/>
      <c r="I4" s="26"/>
    </row>
    <row r="5" spans="1:9" ht="12.75" customHeight="1">
      <c r="A5" s="21">
        <v>792</v>
      </c>
      <c r="B5" s="34" t="s">
        <v>420</v>
      </c>
      <c r="C5" s="47">
        <v>0</v>
      </c>
      <c r="D5" s="35">
        <v>0</v>
      </c>
      <c r="E5" s="23">
        <f t="shared" si="5"/>
        <v>0</v>
      </c>
      <c r="F5" s="24">
        <f t="shared" si="6"/>
        <v>0</v>
      </c>
      <c r="G5" s="25">
        <f t="shared" si="1"/>
        <v>0</v>
      </c>
      <c r="H5" s="26"/>
      <c r="I5" s="26"/>
    </row>
    <row r="6" spans="1:9" ht="12.75" customHeight="1">
      <c r="A6" s="21">
        <v>799</v>
      </c>
      <c r="B6" s="34" t="s">
        <v>421</v>
      </c>
      <c r="C6" s="47">
        <v>12030821</v>
      </c>
      <c r="D6" s="35">
        <v>0</v>
      </c>
      <c r="E6" s="23">
        <f t="shared" si="5"/>
        <v>-6000000</v>
      </c>
      <c r="F6" s="24">
        <f t="shared" si="6"/>
        <v>-6000000</v>
      </c>
      <c r="G6" s="25">
        <f t="shared" si="1"/>
        <v>1</v>
      </c>
      <c r="H6" s="26"/>
      <c r="I6" s="26">
        <v>-6000000</v>
      </c>
    </row>
    <row r="7" spans="1:9">
      <c r="A7" s="60"/>
      <c r="B7" s="61"/>
      <c r="C7" s="64"/>
      <c r="D7" s="64"/>
      <c r="E7" s="64"/>
      <c r="F7" s="71"/>
      <c r="G7" s="71"/>
      <c r="H7" s="71"/>
      <c r="I7" s="7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I15"/>
  <sheetViews>
    <sheetView showGridLines="0" workbookViewId="0">
      <pane ySplit="1" topLeftCell="A2" activePane="bottomLeft" state="frozen"/>
      <selection pane="bottomLeft" activeCell="D2" sqref="D2:D12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5703125" style="7" hidden="1" customWidth="1"/>
    <col min="8" max="9" width="15.7109375" style="7" hidden="1" customWidth="1"/>
    <col min="10" max="16384" width="15.140625" style="7"/>
  </cols>
  <sheetData>
    <row r="1" spans="1:9" ht="44.2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9000</v>
      </c>
      <c r="B2" s="32" t="s">
        <v>94</v>
      </c>
      <c r="C2" s="13">
        <v>108300000</v>
      </c>
      <c r="D2" s="13">
        <v>107273303.31999999</v>
      </c>
      <c r="E2" s="13">
        <f t="shared" ref="E2:F2" si="0">E3+E5+E7+E9+E11</f>
        <v>103873303.31999999</v>
      </c>
      <c r="F2" s="13">
        <f t="shared" si="0"/>
        <v>-3400000</v>
      </c>
      <c r="G2" s="14">
        <f t="shared" ref="G2:G12" si="1">IF(F2=0,0,IF(D2=0,1,+F2/D2))</f>
        <v>-3.1694745055605135E-2</v>
      </c>
      <c r="H2" s="15">
        <f t="shared" ref="H2:I2" si="2">H3+H5+H7+H9+H11</f>
        <v>0</v>
      </c>
      <c r="I2" s="15">
        <f t="shared" si="2"/>
        <v>-3400000</v>
      </c>
    </row>
    <row r="3" spans="1:9">
      <c r="A3" s="16">
        <v>9100</v>
      </c>
      <c r="B3" s="33" t="s">
        <v>422</v>
      </c>
      <c r="C3" s="18">
        <v>48000000</v>
      </c>
      <c r="D3" s="18">
        <v>39853303.32</v>
      </c>
      <c r="E3" s="18">
        <f t="shared" ref="E3:F3" si="3">E4</f>
        <v>29853303.32</v>
      </c>
      <c r="F3" s="18">
        <f t="shared" si="3"/>
        <v>-10000000</v>
      </c>
      <c r="G3" s="19">
        <f t="shared" si="1"/>
        <v>-0.25092022911389622</v>
      </c>
      <c r="H3" s="20">
        <f t="shared" ref="H3:I3" si="4">H4</f>
        <v>0</v>
      </c>
      <c r="I3" s="20">
        <f t="shared" si="4"/>
        <v>-10000000</v>
      </c>
    </row>
    <row r="4" spans="1:9">
      <c r="A4" s="21">
        <v>911</v>
      </c>
      <c r="B4" s="34" t="s">
        <v>423</v>
      </c>
      <c r="C4" s="47">
        <v>48000000</v>
      </c>
      <c r="D4" s="35">
        <v>39853303.32</v>
      </c>
      <c r="E4" s="23">
        <f>IF(H4=0,+D4+I4,H4)</f>
        <v>29853303.32</v>
      </c>
      <c r="F4" s="24">
        <f>E4-D4</f>
        <v>-10000000</v>
      </c>
      <c r="G4" s="25">
        <f t="shared" si="1"/>
        <v>-0.25092022911389622</v>
      </c>
      <c r="H4" s="26"/>
      <c r="I4" s="26">
        <v>-10000000</v>
      </c>
    </row>
    <row r="5" spans="1:9">
      <c r="A5" s="16">
        <v>9200</v>
      </c>
      <c r="B5" s="33" t="s">
        <v>424</v>
      </c>
      <c r="C5" s="18">
        <v>54000000</v>
      </c>
      <c r="D5" s="18">
        <v>52500000</v>
      </c>
      <c r="E5" s="18">
        <f t="shared" ref="E5:F5" si="5">E6</f>
        <v>46500000</v>
      </c>
      <c r="F5" s="18">
        <f t="shared" si="5"/>
        <v>-6000000</v>
      </c>
      <c r="G5" s="19">
        <f t="shared" si="1"/>
        <v>-0.11428571428571428</v>
      </c>
      <c r="H5" s="20">
        <f t="shared" ref="H5:I5" si="6">H6</f>
        <v>0</v>
      </c>
      <c r="I5" s="20">
        <f t="shared" si="6"/>
        <v>-6000000</v>
      </c>
    </row>
    <row r="6" spans="1:9">
      <c r="A6" s="21">
        <v>921</v>
      </c>
      <c r="B6" s="34" t="s">
        <v>425</v>
      </c>
      <c r="C6" s="47">
        <v>54000000</v>
      </c>
      <c r="D6" s="35">
        <v>52500000</v>
      </c>
      <c r="E6" s="23">
        <f>IF(H6=0,+D6+I6,H6)</f>
        <v>46500000</v>
      </c>
      <c r="F6" s="24">
        <f>E6-D6</f>
        <v>-6000000</v>
      </c>
      <c r="G6" s="25">
        <f t="shared" si="1"/>
        <v>-0.11428571428571428</v>
      </c>
      <c r="H6" s="26"/>
      <c r="I6" s="26">
        <v>-6000000</v>
      </c>
    </row>
    <row r="7" spans="1:9">
      <c r="A7" s="16">
        <v>9400</v>
      </c>
      <c r="B7" s="33" t="s">
        <v>426</v>
      </c>
      <c r="C7" s="18">
        <v>3000000</v>
      </c>
      <c r="D7" s="18">
        <v>420000</v>
      </c>
      <c r="E7" s="18">
        <f t="shared" ref="E7:F7" si="7">E8</f>
        <v>420000</v>
      </c>
      <c r="F7" s="18">
        <f t="shared" si="7"/>
        <v>0</v>
      </c>
      <c r="G7" s="19">
        <f t="shared" si="1"/>
        <v>0</v>
      </c>
      <c r="H7" s="20">
        <f t="shared" ref="H7:I7" si="8">H8</f>
        <v>0</v>
      </c>
      <c r="I7" s="20">
        <f t="shared" si="8"/>
        <v>0</v>
      </c>
    </row>
    <row r="8" spans="1:9">
      <c r="A8" s="21">
        <v>941</v>
      </c>
      <c r="B8" s="34" t="s">
        <v>427</v>
      </c>
      <c r="C8" s="47">
        <v>3000000</v>
      </c>
      <c r="D8" s="35">
        <v>420000</v>
      </c>
      <c r="E8" s="23">
        <f>IF(H8=0,+D8+I8,H8)</f>
        <v>420000</v>
      </c>
      <c r="F8" s="24">
        <f>E8-D8</f>
        <v>0</v>
      </c>
      <c r="G8" s="25">
        <f t="shared" si="1"/>
        <v>0</v>
      </c>
      <c r="H8" s="26"/>
      <c r="I8" s="26"/>
    </row>
    <row r="9" spans="1:9">
      <c r="A9" s="16">
        <v>9500</v>
      </c>
      <c r="B9" s="33" t="s">
        <v>428</v>
      </c>
      <c r="C9" s="18">
        <v>1800000</v>
      </c>
      <c r="D9" s="18">
        <v>14400000</v>
      </c>
      <c r="E9" s="18">
        <f t="shared" ref="E9:F9" si="9">E10</f>
        <v>27000000</v>
      </c>
      <c r="F9" s="18">
        <f t="shared" si="9"/>
        <v>12600000</v>
      </c>
      <c r="G9" s="19">
        <f t="shared" si="1"/>
        <v>0.875</v>
      </c>
      <c r="H9" s="20">
        <f t="shared" ref="H9:I9" si="10">H10</f>
        <v>0</v>
      </c>
      <c r="I9" s="20">
        <f t="shared" si="10"/>
        <v>12600000</v>
      </c>
    </row>
    <row r="10" spans="1:9">
      <c r="A10" s="21">
        <v>951</v>
      </c>
      <c r="B10" s="34" t="s">
        <v>429</v>
      </c>
      <c r="C10" s="47">
        <v>1800000</v>
      </c>
      <c r="D10" s="35">
        <v>14400000</v>
      </c>
      <c r="E10" s="23">
        <f>IF(H10=0,+D10+I10,H10)</f>
        <v>27000000</v>
      </c>
      <c r="F10" s="24">
        <f>E10-D10</f>
        <v>12600000</v>
      </c>
      <c r="G10" s="25">
        <f t="shared" si="1"/>
        <v>0.875</v>
      </c>
      <c r="H10" s="26"/>
      <c r="I10" s="26">
        <v>12600000</v>
      </c>
    </row>
    <row r="11" spans="1:9">
      <c r="A11" s="16">
        <v>9900</v>
      </c>
      <c r="B11" s="33" t="s">
        <v>430</v>
      </c>
      <c r="C11" s="18">
        <v>1500000</v>
      </c>
      <c r="D11" s="18">
        <v>100000</v>
      </c>
      <c r="E11" s="18">
        <f t="shared" ref="E11:F11" si="11">E12</f>
        <v>100000</v>
      </c>
      <c r="F11" s="18">
        <f t="shared" si="11"/>
        <v>0</v>
      </c>
      <c r="G11" s="19">
        <f t="shared" si="1"/>
        <v>0</v>
      </c>
      <c r="H11" s="20">
        <f t="shared" ref="H11:I11" si="12">H12</f>
        <v>0</v>
      </c>
      <c r="I11" s="20">
        <f t="shared" si="12"/>
        <v>0</v>
      </c>
    </row>
    <row r="12" spans="1:9">
      <c r="A12" s="21">
        <v>991</v>
      </c>
      <c r="B12" s="34" t="s">
        <v>431</v>
      </c>
      <c r="C12" s="47">
        <v>1500000</v>
      </c>
      <c r="D12" s="35">
        <v>100000</v>
      </c>
      <c r="E12" s="23">
        <f>IF(H12=0,+D12+I12,H12)</f>
        <v>100000</v>
      </c>
      <c r="F12" s="24">
        <f>E12-D12</f>
        <v>0</v>
      </c>
      <c r="G12" s="25">
        <f t="shared" si="1"/>
        <v>0</v>
      </c>
      <c r="H12" s="26"/>
      <c r="I12" s="26"/>
    </row>
    <row r="13" spans="1:9">
      <c r="A13" s="72"/>
      <c r="B13" s="73"/>
      <c r="C13" s="74"/>
      <c r="D13" s="74"/>
      <c r="E13" s="74"/>
      <c r="F13" s="69"/>
      <c r="G13" s="69"/>
      <c r="H13" s="69"/>
      <c r="I13" s="69"/>
    </row>
    <row r="14" spans="1:9">
      <c r="A14" s="75"/>
      <c r="B14" s="76"/>
      <c r="C14" s="77"/>
      <c r="D14" s="77"/>
      <c r="E14" s="77"/>
      <c r="F14" s="69"/>
      <c r="G14" s="69"/>
      <c r="H14" s="69"/>
      <c r="I14" s="69"/>
    </row>
    <row r="15" spans="1:9">
      <c r="A15" s="75"/>
      <c r="B15" s="76"/>
      <c r="C15" s="77"/>
      <c r="D15" s="77"/>
      <c r="E15" s="77"/>
      <c r="F15" s="69"/>
      <c r="G15" s="69"/>
      <c r="H15" s="69"/>
      <c r="I15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Presupuesto base 2018</vt:lpstr>
      <vt:lpstr>Capitulo 1000</vt:lpstr>
      <vt:lpstr>Capitulo 2000</vt:lpstr>
      <vt:lpstr>Capitulo 3000</vt:lpstr>
      <vt:lpstr>Capitulo 4000</vt:lpstr>
      <vt:lpstr>Capitulo 5000</vt:lpstr>
      <vt:lpstr>Capitulo 6000</vt:lpstr>
      <vt:lpstr>Capitulo 7000</vt:lpstr>
      <vt:lpstr>Capitulo 9000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Miguel Flores Preciado</dc:creator>
  <cp:lastModifiedBy>cgloria</cp:lastModifiedBy>
  <cp:revision/>
  <dcterms:created xsi:type="dcterms:W3CDTF">2016-01-04T20:21:53Z</dcterms:created>
  <dcterms:modified xsi:type="dcterms:W3CDTF">2018-02-20T17:12:24Z</dcterms:modified>
</cp:coreProperties>
</file>