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5" windowWidth="20550" windowHeight="766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25725"/>
</workbook>
</file>

<file path=xl/calcChain.xml><?xml version="1.0" encoding="utf-8"?>
<calcChain xmlns="http://schemas.openxmlformats.org/spreadsheetml/2006/main">
  <c r="I45" i="4"/>
  <c r="I44"/>
  <c r="I43"/>
  <c r="I42"/>
  <c r="J42" s="1"/>
  <c r="I40"/>
  <c r="I39"/>
  <c r="J39" s="1"/>
  <c r="J38" s="1"/>
  <c r="I37"/>
  <c r="J37" s="1"/>
  <c r="I36"/>
  <c r="I35"/>
  <c r="J35" s="1"/>
  <c r="H45"/>
  <c r="H44"/>
  <c r="H43"/>
  <c r="H42"/>
  <c r="H40"/>
  <c r="H39"/>
  <c r="H37"/>
  <c r="H36"/>
  <c r="H35"/>
  <c r="J43"/>
  <c r="J40"/>
  <c r="J52"/>
  <c r="J47"/>
  <c r="J53"/>
  <c r="J50"/>
  <c r="J49"/>
  <c r="J48"/>
  <c r="J45"/>
  <c r="J44"/>
  <c r="J36"/>
  <c r="F41"/>
  <c r="F38"/>
  <c r="E55"/>
  <c r="G50"/>
  <c r="G49"/>
  <c r="G48"/>
  <c r="G45"/>
  <c r="G44"/>
  <c r="G43"/>
  <c r="G42"/>
  <c r="G41"/>
  <c r="G40"/>
  <c r="G39"/>
  <c r="G37"/>
  <c r="G36"/>
  <c r="G35"/>
  <c r="F34"/>
  <c r="F55" s="1"/>
  <c r="G55" s="1"/>
  <c r="E34"/>
  <c r="E45"/>
  <c r="E44"/>
  <c r="E41"/>
  <c r="E43"/>
  <c r="E42"/>
  <c r="E38"/>
  <c r="E40"/>
  <c r="E39"/>
  <c r="E37"/>
  <c r="E36"/>
  <c r="E35"/>
  <c r="I20"/>
  <c r="H20"/>
  <c r="H41" s="1"/>
  <c r="I17"/>
  <c r="I38" s="1"/>
  <c r="H17"/>
  <c r="H38" s="1"/>
  <c r="J14"/>
  <c r="J15"/>
  <c r="J16"/>
  <c r="J18"/>
  <c r="J17" s="1"/>
  <c r="J19"/>
  <c r="J20"/>
  <c r="J21"/>
  <c r="J22"/>
  <c r="J23"/>
  <c r="J24"/>
  <c r="J25"/>
  <c r="J26"/>
  <c r="J27"/>
  <c r="G28"/>
  <c r="F28"/>
  <c r="E28"/>
  <c r="G21"/>
  <c r="G22"/>
  <c r="G23"/>
  <c r="G24"/>
  <c r="G25"/>
  <c r="G26"/>
  <c r="E20"/>
  <c r="E17"/>
  <c r="G14"/>
  <c r="G15"/>
  <c r="G16"/>
  <c r="G17"/>
  <c r="G18"/>
  <c r="G19"/>
  <c r="G20"/>
  <c r="J13"/>
  <c r="G13"/>
  <c r="I28" l="1"/>
  <c r="J28" s="1"/>
  <c r="J41"/>
  <c r="H34"/>
  <c r="H55" s="1"/>
  <c r="I41"/>
  <c r="I34" s="1"/>
  <c r="H28"/>
  <c r="G38"/>
  <c r="G34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J34" i="4" l="1"/>
  <c r="J55" s="1"/>
  <c r="I55"/>
</calcChain>
</file>

<file path=xl/sharedStrings.xml><?xml version="1.0" encoding="utf-8"?>
<sst xmlns="http://schemas.openxmlformats.org/spreadsheetml/2006/main" count="140" uniqueCount="48">
  <si>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</si>
  <si>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</si>
  <si>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</si>
  <si>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</si>
  <si>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</si>
  <si>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</si>
  <si>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</si>
  <si>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</si>
  <si>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</si>
  <si>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</si>
  <si>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</si>
  <si>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</si>
  <si>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</si>
  <si>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</si>
  <si>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</si>
  <si>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</si>
  <si>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</si>
  <si>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</si>
  <si>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</si>
  <si>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</si>
  <si>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</si>
  <si>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</si>
  <si>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</si>
  <si>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</si>
  <si>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</si>
  <si>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</si>
  <si>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</si>
  <si>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</si>
  <si>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</si>
  <si>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</si>
  <si>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</si>
  <si>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</si>
  <si>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</si>
  <si>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</si>
  <si>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</si>
  <si>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</si>
  <si>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</si>
  <si>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</si>
  <si>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</si>
  <si>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</si>
  <si>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</si>
  <si>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</si>
  <si>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</si>
  <si>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</si>
  <si>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</si>
  <si>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</si>
  <si>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MUNICIPIO DE ZAPOPAN</t>
  </si>
  <si>
    <t>Del 1 de Enero al 31 de Marzo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</si>
</sst>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46" t="s">
        <v>0</v>
      </c>
      <c r="C3" s="147"/>
      <c r="D3" s="147"/>
      <c r="E3" s="147"/>
      <c r="F3" s="147"/>
      <c r="G3" s="147"/>
      <c r="H3" s="147"/>
      <c r="I3" s="147"/>
      <c r="J3" s="148"/>
    </row>
    <row r="4" spans="2:10">
      <c r="B4" s="149" t="s">
        <v>1</v>
      </c>
      <c r="C4" s="150"/>
      <c r="D4" s="150"/>
      <c r="E4" s="150"/>
      <c r="F4" s="150"/>
      <c r="G4" s="150"/>
      <c r="H4" s="150"/>
      <c r="I4" s="150"/>
      <c r="J4" s="151"/>
    </row>
    <row r="5" spans="2:10">
      <c r="B5" s="152" t="s">
        <v>2</v>
      </c>
      <c r="C5" s="153"/>
      <c r="D5" s="153"/>
      <c r="E5" s="153"/>
      <c r="F5" s="153"/>
      <c r="G5" s="153"/>
      <c r="H5" s="153"/>
      <c r="I5" s="153"/>
      <c r="J5" s="154"/>
    </row>
    <row r="6" spans="2:10">
      <c r="B6" s="155" t="s">
        <v>3</v>
      </c>
      <c r="C6" s="156"/>
      <c r="D6" s="156"/>
      <c r="E6" s="156"/>
      <c r="F6" s="156"/>
      <c r="G6" s="156"/>
      <c r="H6" s="156"/>
      <c r="I6" s="156"/>
      <c r="J6" s="157"/>
    </row>
    <row r="7" spans="2:10">
      <c r="B7" s="67"/>
      <c r="C7" s="67"/>
      <c r="D7" s="67"/>
      <c r="E7" s="68"/>
      <c r="F7" s="69"/>
      <c r="G7" s="69"/>
      <c r="H7" s="69"/>
      <c r="I7" s="69"/>
      <c r="J7" s="69"/>
    </row>
    <row r="8" spans="2:10">
      <c r="B8" s="136" t="s">
        <v>4</v>
      </c>
      <c r="C8" s="137"/>
      <c r="D8" s="137"/>
      <c r="E8" s="158" t="s">
        <v>5</v>
      </c>
      <c r="F8" s="159"/>
      <c r="G8" s="159"/>
      <c r="H8" s="159"/>
      <c r="I8" s="160"/>
      <c r="J8" s="161" t="s">
        <v>6</v>
      </c>
    </row>
    <row r="9" spans="2:10" ht="24.75">
      <c r="B9" s="137"/>
      <c r="C9" s="137"/>
      <c r="D9" s="13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1"/>
    </row>
    <row r="10" spans="2:10">
      <c r="B10" s="138"/>
      <c r="C10" s="138"/>
      <c r="D10" s="13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43" t="s">
        <v>18</v>
      </c>
      <c r="C12" s="144"/>
      <c r="D12" s="145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43" t="s">
        <v>19</v>
      </c>
      <c r="C13" s="144"/>
      <c r="D13" s="145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43" t="s">
        <v>20</v>
      </c>
      <c r="C14" s="144"/>
      <c r="D14" s="145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43" t="s">
        <v>21</v>
      </c>
      <c r="C15" s="144"/>
      <c r="D15" s="145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43" t="s">
        <v>22</v>
      </c>
      <c r="C16" s="144"/>
      <c r="D16" s="145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44" t="s">
        <v>23</v>
      </c>
      <c r="D17" s="145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44" t="s">
        <v>24</v>
      </c>
      <c r="D18" s="145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43" t="s">
        <v>25</v>
      </c>
      <c r="C19" s="144"/>
      <c r="D19" s="145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44" t="s">
        <v>23</v>
      </c>
      <c r="D20" s="145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44" t="s">
        <v>24</v>
      </c>
      <c r="D21" s="145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43" t="s">
        <v>26</v>
      </c>
      <c r="C22" s="144"/>
      <c r="D22" s="145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43" t="s">
        <v>27</v>
      </c>
      <c r="C23" s="144"/>
      <c r="D23" s="145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43" t="s">
        <v>28</v>
      </c>
      <c r="C24" s="144"/>
      <c r="D24" s="145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43" t="s">
        <v>29</v>
      </c>
      <c r="C25" s="144"/>
      <c r="D25" s="145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2">
        <f t="shared" si="4"/>
        <v>-44336720.859999999</v>
      </c>
    </row>
    <row r="28" spans="2:10">
      <c r="E28" s="41"/>
      <c r="F28" s="41"/>
      <c r="G28" s="41"/>
      <c r="H28" s="134" t="s">
        <v>31</v>
      </c>
      <c r="I28" s="135"/>
      <c r="J28" s="133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36" t="s">
        <v>32</v>
      </c>
      <c r="C31" s="137"/>
      <c r="D31" s="137"/>
      <c r="E31" s="139" t="s">
        <v>5</v>
      </c>
      <c r="F31" s="140"/>
      <c r="G31" s="140"/>
      <c r="H31" s="140"/>
      <c r="I31" s="141"/>
      <c r="J31" s="142" t="s">
        <v>6</v>
      </c>
    </row>
    <row r="32" spans="2:10" ht="24.75">
      <c r="B32" s="137"/>
      <c r="C32" s="137"/>
      <c r="D32" s="13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2"/>
    </row>
    <row r="33" spans="2:10">
      <c r="B33" s="138"/>
      <c r="C33" s="138"/>
      <c r="D33" s="13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70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26" t="s">
        <v>18</v>
      </c>
      <c r="D36" s="127"/>
      <c r="E36" s="71">
        <v>0</v>
      </c>
      <c r="F36" s="71">
        <v>0</v>
      </c>
      <c r="G36" s="72">
        <f>E36+F36</f>
        <v>0</v>
      </c>
      <c r="H36" s="71">
        <v>0</v>
      </c>
      <c r="I36" s="71">
        <v>0</v>
      </c>
      <c r="J36" s="72">
        <f>I36-E36</f>
        <v>0</v>
      </c>
    </row>
    <row r="37" spans="2:10">
      <c r="B37" s="4"/>
      <c r="C37" s="126" t="s">
        <v>20</v>
      </c>
      <c r="D37" s="127"/>
      <c r="E37" s="71">
        <v>0</v>
      </c>
      <c r="F37" s="71">
        <v>0</v>
      </c>
      <c r="G37" s="72">
        <f>E37+F37</f>
        <v>0</v>
      </c>
      <c r="H37" s="71">
        <v>0</v>
      </c>
      <c r="I37" s="71">
        <v>0</v>
      </c>
      <c r="J37" s="72">
        <f>I37-E37</f>
        <v>0</v>
      </c>
    </row>
    <row r="38" spans="2:10">
      <c r="B38" s="4"/>
      <c r="C38" s="126" t="s">
        <v>21</v>
      </c>
      <c r="D38" s="127"/>
      <c r="E38" s="71">
        <v>0</v>
      </c>
      <c r="F38" s="71">
        <v>0</v>
      </c>
      <c r="G38" s="72">
        <f>E38+F38</f>
        <v>0</v>
      </c>
      <c r="H38" s="71">
        <v>0</v>
      </c>
      <c r="I38" s="71">
        <v>0</v>
      </c>
      <c r="J38" s="72">
        <f>I38-E38</f>
        <v>0</v>
      </c>
    </row>
    <row r="39" spans="2:10">
      <c r="B39" s="4"/>
      <c r="C39" s="126" t="s">
        <v>22</v>
      </c>
      <c r="D39" s="127"/>
      <c r="E39" s="72">
        <f t="shared" ref="E39:J39" si="6">E40+E41</f>
        <v>0</v>
      </c>
      <c r="F39" s="72">
        <f t="shared" si="6"/>
        <v>0</v>
      </c>
      <c r="G39" s="72">
        <f t="shared" si="6"/>
        <v>0</v>
      </c>
      <c r="H39" s="72">
        <f t="shared" si="6"/>
        <v>568253.85</v>
      </c>
      <c r="I39" s="72">
        <f t="shared" si="6"/>
        <v>568253.84</v>
      </c>
      <c r="J39" s="72">
        <f t="shared" si="6"/>
        <v>568253.84</v>
      </c>
    </row>
    <row r="40" spans="2:10">
      <c r="B40" s="4"/>
      <c r="C40" s="54"/>
      <c r="D40" s="73" t="s">
        <v>23</v>
      </c>
      <c r="E40" s="71">
        <v>0</v>
      </c>
      <c r="F40" s="71">
        <v>0</v>
      </c>
      <c r="G40" s="72">
        <f>E40+F40</f>
        <v>0</v>
      </c>
      <c r="H40" s="71">
        <v>568253.85</v>
      </c>
      <c r="I40" s="71">
        <v>568253.84</v>
      </c>
      <c r="J40" s="72">
        <f>I40-E40</f>
        <v>568253.84</v>
      </c>
    </row>
    <row r="41" spans="2:10">
      <c r="B41" s="4"/>
      <c r="C41" s="54"/>
      <c r="D41" s="73" t="s">
        <v>24</v>
      </c>
      <c r="E41" s="71">
        <v>0</v>
      </c>
      <c r="F41" s="71">
        <v>0</v>
      </c>
      <c r="G41" s="72">
        <f>E41+F41</f>
        <v>0</v>
      </c>
      <c r="H41" s="71">
        <v>0</v>
      </c>
      <c r="I41" s="71">
        <v>0</v>
      </c>
      <c r="J41" s="72">
        <f>I41-E41</f>
        <v>0</v>
      </c>
    </row>
    <row r="42" spans="2:10">
      <c r="B42" s="4"/>
      <c r="C42" s="126" t="s">
        <v>25</v>
      </c>
      <c r="D42" s="127"/>
      <c r="E42" s="72">
        <f t="shared" ref="E42:J42" si="7">E43+E44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</row>
    <row r="43" spans="2:10">
      <c r="B43" s="4"/>
      <c r="C43" s="54"/>
      <c r="D43" s="73" t="s">
        <v>23</v>
      </c>
      <c r="E43" s="71">
        <v>0</v>
      </c>
      <c r="F43" s="71">
        <v>0</v>
      </c>
      <c r="G43" s="72">
        <f>E43+F43</f>
        <v>0</v>
      </c>
      <c r="H43" s="71">
        <v>0</v>
      </c>
      <c r="I43" s="71">
        <v>0</v>
      </c>
      <c r="J43" s="72">
        <f>I43-E43</f>
        <v>0</v>
      </c>
    </row>
    <row r="44" spans="2:10">
      <c r="B44" s="4"/>
      <c r="C44" s="54"/>
      <c r="D44" s="73" t="s">
        <v>24</v>
      </c>
      <c r="E44" s="71">
        <v>0</v>
      </c>
      <c r="F44" s="71">
        <v>0</v>
      </c>
      <c r="G44" s="72">
        <f>E44+F44</f>
        <v>0</v>
      </c>
      <c r="H44" s="71">
        <v>0</v>
      </c>
      <c r="I44" s="71">
        <v>0</v>
      </c>
      <c r="J44" s="72">
        <f>I44-E44</f>
        <v>0</v>
      </c>
    </row>
    <row r="45" spans="2:10">
      <c r="B45" s="4"/>
      <c r="C45" s="126" t="s">
        <v>27</v>
      </c>
      <c r="D45" s="127"/>
      <c r="E45" s="71">
        <v>73738111</v>
      </c>
      <c r="F45" s="71">
        <v>0</v>
      </c>
      <c r="G45" s="72">
        <f>E45+F45</f>
        <v>73738111</v>
      </c>
      <c r="H45" s="71">
        <v>29993136.300000001</v>
      </c>
      <c r="I45" s="71">
        <v>28833136.300000001</v>
      </c>
      <c r="J45" s="72">
        <f>I45-E45</f>
        <v>-44904974.700000003</v>
      </c>
    </row>
    <row r="46" spans="2:10">
      <c r="B46" s="4"/>
      <c r="C46" s="126" t="s">
        <v>28</v>
      </c>
      <c r="D46" s="127"/>
      <c r="E46" s="71">
        <v>0</v>
      </c>
      <c r="F46" s="71">
        <v>0</v>
      </c>
      <c r="G46" s="72">
        <f>E46+F46</f>
        <v>0</v>
      </c>
      <c r="H46" s="71">
        <v>0</v>
      </c>
      <c r="I46" s="71">
        <v>0</v>
      </c>
      <c r="J46" s="72">
        <f>I46-E46</f>
        <v>0</v>
      </c>
    </row>
    <row r="47" spans="2:10">
      <c r="B47" s="4"/>
      <c r="C47" s="54"/>
      <c r="D47" s="73"/>
      <c r="E47" s="72"/>
      <c r="F47" s="72"/>
      <c r="G47" s="72"/>
      <c r="H47" s="72"/>
      <c r="I47" s="72"/>
      <c r="J47" s="72"/>
    </row>
    <row r="48" spans="2:10">
      <c r="B48" s="11" t="s">
        <v>35</v>
      </c>
      <c r="C48" s="12"/>
      <c r="D48" s="73"/>
      <c r="E48" s="74">
        <f t="shared" ref="E48:J48" si="8">E49+E50+E51</f>
        <v>0</v>
      </c>
      <c r="F48" s="74">
        <f t="shared" si="8"/>
        <v>0</v>
      </c>
      <c r="G48" s="74">
        <f t="shared" si="8"/>
        <v>0</v>
      </c>
      <c r="H48" s="74">
        <f t="shared" si="8"/>
        <v>0</v>
      </c>
      <c r="I48" s="74">
        <f t="shared" si="8"/>
        <v>0</v>
      </c>
      <c r="J48" s="74">
        <f t="shared" si="8"/>
        <v>0</v>
      </c>
    </row>
    <row r="49" spans="2:10">
      <c r="B49" s="11"/>
      <c r="C49" s="126" t="s">
        <v>19</v>
      </c>
      <c r="D49" s="127"/>
      <c r="E49" s="71">
        <v>0</v>
      </c>
      <c r="F49" s="71">
        <v>0</v>
      </c>
      <c r="G49" s="72">
        <f>E49+F49</f>
        <v>0</v>
      </c>
      <c r="H49" s="71">
        <v>0</v>
      </c>
      <c r="I49" s="71">
        <v>0</v>
      </c>
      <c r="J49" s="72">
        <f>I49-E49</f>
        <v>0</v>
      </c>
    </row>
    <row r="50" spans="2:10">
      <c r="B50" s="4"/>
      <c r="C50" s="126" t="s">
        <v>26</v>
      </c>
      <c r="D50" s="127"/>
      <c r="E50" s="71">
        <v>0</v>
      </c>
      <c r="F50" s="71">
        <v>0</v>
      </c>
      <c r="G50" s="72">
        <f>E50+F50</f>
        <v>0</v>
      </c>
      <c r="H50" s="71">
        <v>0</v>
      </c>
      <c r="I50" s="71">
        <v>0</v>
      </c>
      <c r="J50" s="72">
        <f>I50-E50</f>
        <v>0</v>
      </c>
    </row>
    <row r="51" spans="2:10">
      <c r="B51" s="4"/>
      <c r="C51" s="126" t="s">
        <v>28</v>
      </c>
      <c r="D51" s="127"/>
      <c r="E51" s="71">
        <v>0</v>
      </c>
      <c r="F51" s="71">
        <v>0</v>
      </c>
      <c r="G51" s="72">
        <f>E51+F51</f>
        <v>0</v>
      </c>
      <c r="H51" s="71">
        <v>0</v>
      </c>
      <c r="I51" s="71">
        <v>0</v>
      </c>
      <c r="J51" s="72">
        <f>I51-E51</f>
        <v>0</v>
      </c>
    </row>
    <row r="52" spans="2:10">
      <c r="B52" s="13"/>
      <c r="C52" s="55"/>
      <c r="D52" s="75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3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26" t="s">
        <v>29</v>
      </c>
      <c r="D54" s="127"/>
      <c r="E54" s="71">
        <v>0</v>
      </c>
      <c r="F54" s="71">
        <v>0</v>
      </c>
      <c r="G54" s="72">
        <f>E54+F54</f>
        <v>0</v>
      </c>
      <c r="H54" s="71">
        <v>0</v>
      </c>
      <c r="I54" s="71">
        <v>0</v>
      </c>
      <c r="J54" s="72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8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30" t="s">
        <v>37</v>
      </c>
      <c r="I57" s="131"/>
      <c r="J57" s="129"/>
    </row>
    <row r="58" spans="2:10">
      <c r="B58" s="125"/>
      <c r="C58" s="125"/>
      <c r="D58" s="125"/>
      <c r="E58" s="125"/>
      <c r="F58" s="125"/>
      <c r="G58" s="125"/>
      <c r="H58" s="125"/>
      <c r="I58" s="125"/>
      <c r="J58" s="125"/>
    </row>
    <row r="59" spans="2:10">
      <c r="B59" s="16" t="s">
        <v>38</v>
      </c>
      <c r="C59" s="16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73"/>
  <sheetViews>
    <sheetView showGridLines="0" tabSelected="1" zoomScaleNormal="100" workbookViewId="0">
      <selection activeCell="H25" sqref="H25:I25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68"/>
      <c r="C2" s="169"/>
      <c r="D2" s="169"/>
      <c r="E2" s="169"/>
      <c r="F2" s="169"/>
      <c r="G2" s="169"/>
      <c r="H2" s="169"/>
      <c r="I2" s="169"/>
      <c r="J2" s="170"/>
      <c r="K2" s="57"/>
      <c r="L2" s="57"/>
      <c r="M2" s="57"/>
      <c r="N2" s="57"/>
    </row>
    <row r="3" spans="1:14" s="49" customFormat="1" ht="12">
      <c r="A3" s="48"/>
      <c r="B3" s="162" t="s">
        <v>46</v>
      </c>
      <c r="C3" s="163"/>
      <c r="D3" s="163"/>
      <c r="E3" s="163"/>
      <c r="F3" s="163"/>
      <c r="G3" s="163"/>
      <c r="H3" s="163"/>
      <c r="I3" s="163"/>
      <c r="J3" s="164"/>
      <c r="K3" s="57"/>
      <c r="L3" s="57"/>
      <c r="M3" s="57"/>
      <c r="N3" s="57"/>
    </row>
    <row r="4" spans="1:14" s="49" customFormat="1" ht="12">
      <c r="A4" s="48"/>
      <c r="B4" s="171" t="s">
        <v>2</v>
      </c>
      <c r="C4" s="172"/>
      <c r="D4" s="172"/>
      <c r="E4" s="172"/>
      <c r="F4" s="172"/>
      <c r="G4" s="172"/>
      <c r="H4" s="172"/>
      <c r="I4" s="172"/>
      <c r="J4" s="173"/>
      <c r="K4" s="57"/>
      <c r="L4" s="57"/>
      <c r="M4" s="57"/>
      <c r="N4" s="57"/>
    </row>
    <row r="5" spans="1:14" s="49" customFormat="1" ht="12">
      <c r="A5" s="48"/>
      <c r="B5" s="162" t="s">
        <v>47</v>
      </c>
      <c r="C5" s="163"/>
      <c r="D5" s="163"/>
      <c r="E5" s="163"/>
      <c r="F5" s="163"/>
      <c r="G5" s="163"/>
      <c r="H5" s="163"/>
      <c r="I5" s="163"/>
      <c r="J5" s="164"/>
      <c r="K5" s="57"/>
      <c r="L5" s="57"/>
      <c r="M5" s="57"/>
      <c r="N5" s="57"/>
    </row>
    <row r="6" spans="1:14" s="49" customFormat="1" ht="12">
      <c r="A6" s="48"/>
      <c r="B6" s="162" t="s">
        <v>39</v>
      </c>
      <c r="C6" s="163"/>
      <c r="D6" s="163"/>
      <c r="E6" s="163"/>
      <c r="F6" s="163"/>
      <c r="G6" s="163"/>
      <c r="H6" s="163"/>
      <c r="I6" s="163"/>
      <c r="J6" s="164"/>
      <c r="K6" s="57"/>
      <c r="L6" s="57"/>
      <c r="M6" s="57"/>
      <c r="N6" s="57"/>
    </row>
    <row r="7" spans="1:14" s="49" customFormat="1" ht="5.25" customHeight="1" thickBot="1">
      <c r="A7" s="48"/>
      <c r="B7" s="174"/>
      <c r="C7" s="175"/>
      <c r="D7" s="175"/>
      <c r="E7" s="175"/>
      <c r="F7" s="175"/>
      <c r="G7" s="175"/>
      <c r="H7" s="175"/>
      <c r="I7" s="175"/>
      <c r="J7" s="176"/>
      <c r="K7" s="57"/>
      <c r="L7" s="57"/>
      <c r="M7" s="57"/>
      <c r="N7" s="57"/>
    </row>
    <row r="8" spans="1:14" s="49" customFormat="1" ht="12" thickBot="1">
      <c r="A8" s="48"/>
      <c r="B8" s="67"/>
      <c r="C8" s="67"/>
      <c r="D8" s="67"/>
      <c r="E8" s="68"/>
      <c r="F8" s="69"/>
      <c r="G8" s="69"/>
      <c r="H8" s="69"/>
      <c r="I8" s="69"/>
      <c r="J8" s="69"/>
      <c r="K8" s="57"/>
      <c r="L8" s="57"/>
      <c r="M8" s="57"/>
      <c r="N8" s="57"/>
    </row>
    <row r="9" spans="1:14" s="49" customFormat="1" ht="15" customHeight="1" thickBot="1">
      <c r="A9" s="48"/>
      <c r="B9" s="177" t="s">
        <v>4</v>
      </c>
      <c r="C9" s="178"/>
      <c r="D9" s="179"/>
      <c r="E9" s="108"/>
      <c r="F9" s="108"/>
      <c r="G9" s="165" t="s">
        <v>5</v>
      </c>
      <c r="H9" s="166"/>
      <c r="I9" s="108"/>
      <c r="J9" s="109"/>
      <c r="K9" s="57"/>
      <c r="L9" s="57"/>
      <c r="M9" s="57"/>
      <c r="N9" s="57"/>
    </row>
    <row r="10" spans="1:14" s="49" customFormat="1" ht="39" customHeight="1">
      <c r="A10" s="48"/>
      <c r="B10" s="180"/>
      <c r="C10" s="181"/>
      <c r="D10" s="182"/>
      <c r="E10" s="110" t="s">
        <v>7</v>
      </c>
      <c r="F10" s="111" t="s">
        <v>8</v>
      </c>
      <c r="G10" s="112" t="s">
        <v>9</v>
      </c>
      <c r="H10" s="113" t="s">
        <v>10</v>
      </c>
      <c r="I10" s="110" t="s">
        <v>11</v>
      </c>
      <c r="J10" s="114" t="s">
        <v>6</v>
      </c>
      <c r="K10" s="57"/>
      <c r="L10" s="57"/>
      <c r="M10" s="57"/>
      <c r="N10" s="57"/>
    </row>
    <row r="11" spans="1:14" s="49" customFormat="1" ht="12.75" thickBot="1">
      <c r="A11" s="48"/>
      <c r="B11" s="183"/>
      <c r="C11" s="184"/>
      <c r="D11" s="185"/>
      <c r="E11" s="115" t="s">
        <v>12</v>
      </c>
      <c r="F11" s="115" t="s">
        <v>13</v>
      </c>
      <c r="G11" s="115" t="s">
        <v>14</v>
      </c>
      <c r="H11" s="116" t="s">
        <v>15</v>
      </c>
      <c r="I11" s="115" t="s">
        <v>16</v>
      </c>
      <c r="J11" s="115" t="s">
        <v>40</v>
      </c>
      <c r="K11" s="57"/>
      <c r="L11" s="57"/>
      <c r="M11" s="57"/>
      <c r="N11" s="57"/>
    </row>
    <row r="12" spans="1:14" s="49" customFormat="1" ht="12">
      <c r="A12" s="48"/>
      <c r="B12" s="82"/>
      <c r="C12" s="83"/>
      <c r="D12" s="83"/>
      <c r="E12" s="84"/>
      <c r="F12" s="84"/>
      <c r="G12" s="84"/>
      <c r="H12" s="84"/>
      <c r="I12" s="84"/>
      <c r="J12" s="85"/>
      <c r="K12" s="57"/>
      <c r="L12" s="57"/>
      <c r="M12" s="57"/>
      <c r="N12" s="57"/>
    </row>
    <row r="13" spans="1:14" s="49" customFormat="1" ht="11.25">
      <c r="A13" s="48"/>
      <c r="B13" s="167" t="s">
        <v>18</v>
      </c>
      <c r="C13" s="126"/>
      <c r="D13" s="126"/>
      <c r="E13" s="59">
        <v>1936272072.78</v>
      </c>
      <c r="F13" s="60">
        <v>0</v>
      </c>
      <c r="G13" s="61">
        <f>SUM(E13+F13)</f>
        <v>1936272072.78</v>
      </c>
      <c r="H13" s="62">
        <v>979402333.28999996</v>
      </c>
      <c r="I13" s="62">
        <v>979402333.28999996</v>
      </c>
      <c r="J13" s="86">
        <f>SUM(I13-G13)</f>
        <v>-956869739.49000001</v>
      </c>
      <c r="K13" s="57"/>
      <c r="L13" s="57"/>
      <c r="M13" s="57"/>
      <c r="N13" s="57"/>
    </row>
    <row r="14" spans="1:14" s="49" customFormat="1" ht="11.25" customHeight="1">
      <c r="A14" s="48"/>
      <c r="B14" s="167" t="s">
        <v>19</v>
      </c>
      <c r="C14" s="126"/>
      <c r="D14" s="126"/>
      <c r="E14" s="63">
        <v>0</v>
      </c>
      <c r="F14" s="60">
        <v>0</v>
      </c>
      <c r="G14" s="61">
        <f t="shared" ref="G14:G26" si="0">SUM(E14+F14)</f>
        <v>0</v>
      </c>
      <c r="H14" s="62">
        <v>0</v>
      </c>
      <c r="I14" s="62">
        <v>0</v>
      </c>
      <c r="J14" s="86">
        <f t="shared" ref="J14:J28" si="1">SUM(I14-G14)</f>
        <v>0</v>
      </c>
      <c r="K14" s="57"/>
      <c r="L14" s="57"/>
      <c r="M14" s="57"/>
      <c r="N14" s="57"/>
    </row>
    <row r="15" spans="1:14" s="49" customFormat="1" ht="11.25" customHeight="1">
      <c r="A15" s="48"/>
      <c r="B15" s="167" t="s">
        <v>20</v>
      </c>
      <c r="C15" s="126"/>
      <c r="D15" s="126"/>
      <c r="E15" s="59">
        <v>112092552.90000001</v>
      </c>
      <c r="F15" s="60">
        <v>0</v>
      </c>
      <c r="G15" s="61">
        <f t="shared" si="0"/>
        <v>112092552.90000001</v>
      </c>
      <c r="H15" s="62">
        <v>2123308.92</v>
      </c>
      <c r="I15" s="62">
        <v>2123308.92</v>
      </c>
      <c r="J15" s="86">
        <f t="shared" si="1"/>
        <v>-109969243.98</v>
      </c>
      <c r="K15" s="57"/>
      <c r="L15" s="57"/>
      <c r="M15" s="57"/>
      <c r="N15" s="57"/>
    </row>
    <row r="16" spans="1:14" s="49" customFormat="1" ht="11.25">
      <c r="A16" s="48"/>
      <c r="B16" s="167" t="s">
        <v>21</v>
      </c>
      <c r="C16" s="126"/>
      <c r="D16" s="126"/>
      <c r="E16" s="59">
        <v>558222705.83000004</v>
      </c>
      <c r="F16" s="60">
        <v>0</v>
      </c>
      <c r="G16" s="61">
        <f t="shared" si="0"/>
        <v>558222705.83000004</v>
      </c>
      <c r="H16" s="62">
        <v>171566236.25</v>
      </c>
      <c r="I16" s="62">
        <v>171566236.25</v>
      </c>
      <c r="J16" s="86">
        <f t="shared" si="1"/>
        <v>-386656469.58000004</v>
      </c>
      <c r="K16" s="57"/>
      <c r="L16" s="57"/>
      <c r="M16" s="57"/>
      <c r="N16" s="57"/>
    </row>
    <row r="17" spans="1:14" s="49" customFormat="1" ht="11.25">
      <c r="A17" s="48"/>
      <c r="B17" s="167" t="s">
        <v>22</v>
      </c>
      <c r="C17" s="126"/>
      <c r="D17" s="126"/>
      <c r="E17" s="117">
        <f>SUM(E18:E19)</f>
        <v>72613454.570000008</v>
      </c>
      <c r="F17" s="60">
        <v>0</v>
      </c>
      <c r="G17" s="61">
        <f t="shared" si="0"/>
        <v>72613454.570000008</v>
      </c>
      <c r="H17" s="62">
        <f>SUM(H18:H19)</f>
        <v>24807844.890000001</v>
      </c>
      <c r="I17" s="62">
        <f>SUM(I18:I19)</f>
        <v>24807844.890000001</v>
      </c>
      <c r="J17" s="86">
        <f>SUM(J18:J19)</f>
        <v>-47805609.680000007</v>
      </c>
      <c r="K17" s="57"/>
      <c r="L17" s="57"/>
      <c r="M17" s="57"/>
      <c r="N17" s="57"/>
    </row>
    <row r="18" spans="1:14" s="49" customFormat="1" ht="11.25">
      <c r="A18" s="48"/>
      <c r="B18" s="87"/>
      <c r="C18" s="126" t="s">
        <v>23</v>
      </c>
      <c r="D18" s="126"/>
      <c r="E18" s="59">
        <v>69949281.290000007</v>
      </c>
      <c r="F18" s="60">
        <v>0</v>
      </c>
      <c r="G18" s="61">
        <f t="shared" si="0"/>
        <v>69949281.290000007</v>
      </c>
      <c r="H18" s="62">
        <v>24807844.890000001</v>
      </c>
      <c r="I18" s="62">
        <v>24807844.890000001</v>
      </c>
      <c r="J18" s="86">
        <f t="shared" si="1"/>
        <v>-45141436.400000006</v>
      </c>
      <c r="K18" s="57"/>
      <c r="L18" s="57"/>
      <c r="M18" s="57"/>
      <c r="N18" s="57"/>
    </row>
    <row r="19" spans="1:14" s="49" customFormat="1" ht="11.25">
      <c r="A19" s="48"/>
      <c r="B19" s="87"/>
      <c r="C19" s="126" t="s">
        <v>24</v>
      </c>
      <c r="D19" s="126"/>
      <c r="E19" s="59">
        <v>2664173.2799999998</v>
      </c>
      <c r="F19" s="60">
        <v>0</v>
      </c>
      <c r="G19" s="61">
        <f t="shared" si="0"/>
        <v>2664173.2799999998</v>
      </c>
      <c r="H19" s="62">
        <v>0</v>
      </c>
      <c r="I19" s="62">
        <v>0</v>
      </c>
      <c r="J19" s="86">
        <f t="shared" si="1"/>
        <v>-2664173.2799999998</v>
      </c>
      <c r="K19" s="57"/>
      <c r="L19" s="57"/>
      <c r="M19" s="57"/>
      <c r="N19" s="57"/>
    </row>
    <row r="20" spans="1:14" s="49" customFormat="1" ht="11.25" customHeight="1">
      <c r="A20" s="48"/>
      <c r="B20" s="167" t="s">
        <v>25</v>
      </c>
      <c r="C20" s="126"/>
      <c r="D20" s="126"/>
      <c r="E20" s="117">
        <f>SUM(E21:E22)</f>
        <v>70042007.090000004</v>
      </c>
      <c r="F20" s="60">
        <v>0</v>
      </c>
      <c r="G20" s="61">
        <f t="shared" si="0"/>
        <v>70042007.090000004</v>
      </c>
      <c r="H20" s="62">
        <f>SUM(H21:H22)</f>
        <v>4819306.1800000006</v>
      </c>
      <c r="I20" s="62">
        <f>SUM(I21:I22)</f>
        <v>4819306.1800000006</v>
      </c>
      <c r="J20" s="86">
        <f t="shared" si="1"/>
        <v>-65222700.910000004</v>
      </c>
      <c r="K20" s="57"/>
      <c r="L20" s="57"/>
      <c r="M20" s="57"/>
      <c r="N20" s="57"/>
    </row>
    <row r="21" spans="1:14" s="49" customFormat="1" ht="11.25">
      <c r="A21" s="48"/>
      <c r="B21" s="87"/>
      <c r="C21" s="126" t="s">
        <v>23</v>
      </c>
      <c r="D21" s="126"/>
      <c r="E21" s="59">
        <v>62842567.609999999</v>
      </c>
      <c r="F21" s="60">
        <v>0</v>
      </c>
      <c r="G21" s="61">
        <f t="shared" si="0"/>
        <v>62842567.609999999</v>
      </c>
      <c r="H21" s="62">
        <v>4570298.7</v>
      </c>
      <c r="I21" s="62">
        <v>4570298.7</v>
      </c>
      <c r="J21" s="86">
        <f t="shared" si="1"/>
        <v>-58272268.909999996</v>
      </c>
      <c r="K21" s="57"/>
      <c r="L21" s="57"/>
      <c r="M21" s="57"/>
      <c r="N21" s="57"/>
    </row>
    <row r="22" spans="1:14" s="49" customFormat="1" ht="11.25">
      <c r="A22" s="48"/>
      <c r="B22" s="87"/>
      <c r="C22" s="126" t="s">
        <v>24</v>
      </c>
      <c r="D22" s="126"/>
      <c r="E22" s="59">
        <v>7199439.4800000004</v>
      </c>
      <c r="F22" s="60"/>
      <c r="G22" s="61">
        <f t="shared" si="0"/>
        <v>7199439.4800000004</v>
      </c>
      <c r="H22" s="62">
        <v>249007.48</v>
      </c>
      <c r="I22" s="62">
        <v>249007.48</v>
      </c>
      <c r="J22" s="86">
        <f t="shared" si="1"/>
        <v>-6950432</v>
      </c>
      <c r="K22" s="57"/>
      <c r="L22" s="57"/>
      <c r="M22" s="57"/>
      <c r="N22" s="57"/>
    </row>
    <row r="23" spans="1:14" s="49" customFormat="1" ht="11.25" customHeight="1">
      <c r="A23" s="48"/>
      <c r="B23" s="167" t="s">
        <v>26</v>
      </c>
      <c r="C23" s="126"/>
      <c r="D23" s="126"/>
      <c r="E23" s="59">
        <v>0</v>
      </c>
      <c r="F23" s="60">
        <v>0</v>
      </c>
      <c r="G23" s="61">
        <f t="shared" si="0"/>
        <v>0</v>
      </c>
      <c r="H23" s="62">
        <v>0</v>
      </c>
      <c r="I23" s="62">
        <v>0</v>
      </c>
      <c r="J23" s="86">
        <f t="shared" si="1"/>
        <v>0</v>
      </c>
      <c r="K23" s="57"/>
      <c r="L23" s="57"/>
      <c r="M23" s="57"/>
      <c r="N23" s="57"/>
    </row>
    <row r="24" spans="1:14" s="49" customFormat="1" ht="11.25" customHeight="1">
      <c r="A24" s="48"/>
      <c r="B24" s="167" t="s">
        <v>27</v>
      </c>
      <c r="C24" s="126"/>
      <c r="D24" s="126"/>
      <c r="E24" s="59">
        <v>3223856686.1599998</v>
      </c>
      <c r="F24" s="60"/>
      <c r="G24" s="61">
        <f t="shared" si="0"/>
        <v>3223856686.1599998</v>
      </c>
      <c r="H24" s="62">
        <v>925527035.89999998</v>
      </c>
      <c r="I24" s="62">
        <v>925527035.89999998</v>
      </c>
      <c r="J24" s="86">
        <f t="shared" si="1"/>
        <v>-2298329650.2599998</v>
      </c>
      <c r="K24" s="57"/>
      <c r="L24" s="57"/>
      <c r="M24" s="57"/>
      <c r="N24" s="57"/>
    </row>
    <row r="25" spans="1:14" s="49" customFormat="1" ht="11.25" customHeight="1">
      <c r="A25" s="48"/>
      <c r="B25" s="167" t="s">
        <v>28</v>
      </c>
      <c r="C25" s="126"/>
      <c r="D25" s="126"/>
      <c r="E25" s="59">
        <v>126900520.67</v>
      </c>
      <c r="F25" s="60"/>
      <c r="G25" s="61">
        <f t="shared" si="0"/>
        <v>126900520.67</v>
      </c>
      <c r="H25" s="62">
        <v>17999</v>
      </c>
      <c r="I25" s="62">
        <v>17999</v>
      </c>
      <c r="J25" s="86">
        <f t="shared" si="1"/>
        <v>-126882521.67</v>
      </c>
      <c r="K25" s="57"/>
      <c r="L25" s="57"/>
      <c r="M25" s="57"/>
      <c r="N25" s="57"/>
    </row>
    <row r="26" spans="1:14" s="49" customFormat="1" ht="11.25" customHeight="1">
      <c r="A26" s="48"/>
      <c r="B26" s="167" t="s">
        <v>29</v>
      </c>
      <c r="C26" s="126"/>
      <c r="D26" s="126"/>
      <c r="E26" s="59">
        <v>0</v>
      </c>
      <c r="F26" s="60">
        <v>0</v>
      </c>
      <c r="G26" s="61">
        <f t="shared" si="0"/>
        <v>0</v>
      </c>
      <c r="H26" s="62">
        <v>0</v>
      </c>
      <c r="I26" s="62">
        <v>0</v>
      </c>
      <c r="J26" s="86">
        <f t="shared" si="1"/>
        <v>0</v>
      </c>
      <c r="K26" s="57"/>
      <c r="L26" s="57"/>
      <c r="M26" s="57"/>
      <c r="N26" s="57"/>
    </row>
    <row r="27" spans="1:14" s="49" customFormat="1" ht="11.25">
      <c r="A27" s="48"/>
      <c r="B27" s="87"/>
      <c r="C27" s="14"/>
      <c r="D27" s="64"/>
      <c r="E27" s="59"/>
      <c r="F27" s="60"/>
      <c r="G27" s="61"/>
      <c r="H27" s="62"/>
      <c r="I27" s="62"/>
      <c r="J27" s="86">
        <f t="shared" si="1"/>
        <v>0</v>
      </c>
      <c r="K27" s="57"/>
      <c r="L27" s="57"/>
      <c r="M27" s="57"/>
      <c r="N27" s="57"/>
    </row>
    <row r="28" spans="1:14" s="49" customFormat="1" ht="12" thickBot="1">
      <c r="A28" s="48"/>
      <c r="B28" s="88"/>
      <c r="C28" s="89"/>
      <c r="D28" s="90" t="s">
        <v>30</v>
      </c>
      <c r="E28" s="118">
        <f>SUM(E13:E17,E20,E24:E26)</f>
        <v>6100000000</v>
      </c>
      <c r="F28" s="91">
        <f>SUM(F13:F26)</f>
        <v>0</v>
      </c>
      <c r="G28" s="92">
        <f>SUM(E28+F28)</f>
        <v>6100000000</v>
      </c>
      <c r="H28" s="93">
        <f>SUM(H13:H17,H20,H23:H26)</f>
        <v>2108264064.4300003</v>
      </c>
      <c r="I28" s="93">
        <f>SUM(I13:I17,I20,I24:I26)</f>
        <v>2108264064.4300003</v>
      </c>
      <c r="J28" s="94">
        <f t="shared" si="1"/>
        <v>-3991735935.5699997</v>
      </c>
      <c r="K28" s="57"/>
      <c r="L28" s="57"/>
      <c r="M28" s="57"/>
      <c r="N28" s="57"/>
    </row>
    <row r="29" spans="1:14" s="49" customFormat="1" ht="12" thickBot="1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thickBot="1">
      <c r="A30" s="48"/>
      <c r="B30" s="177" t="s">
        <v>32</v>
      </c>
      <c r="C30" s="178"/>
      <c r="D30" s="179"/>
      <c r="E30" s="108"/>
      <c r="F30" s="108"/>
      <c r="G30" s="165" t="s">
        <v>5</v>
      </c>
      <c r="H30" s="166"/>
      <c r="I30" s="108"/>
      <c r="J30" s="109"/>
      <c r="K30" s="57"/>
      <c r="L30" s="57"/>
      <c r="M30" s="57"/>
      <c r="N30" s="57"/>
    </row>
    <row r="31" spans="1:14" s="49" customFormat="1" ht="36" customHeight="1">
      <c r="A31" s="48"/>
      <c r="B31" s="180"/>
      <c r="C31" s="181"/>
      <c r="D31" s="182"/>
      <c r="E31" s="110" t="s">
        <v>7</v>
      </c>
      <c r="F31" s="111" t="s">
        <v>33</v>
      </c>
      <c r="G31" s="112" t="s">
        <v>9</v>
      </c>
      <c r="H31" s="112" t="s">
        <v>10</v>
      </c>
      <c r="I31" s="110" t="s">
        <v>11</v>
      </c>
      <c r="J31" s="114" t="s">
        <v>6</v>
      </c>
      <c r="K31" s="57"/>
      <c r="L31" s="57"/>
      <c r="M31" s="57"/>
      <c r="N31" s="57"/>
    </row>
    <row r="32" spans="1:14" s="49" customFormat="1" ht="12.75" thickBot="1">
      <c r="A32" s="48"/>
      <c r="B32" s="183"/>
      <c r="C32" s="184"/>
      <c r="D32" s="185"/>
      <c r="E32" s="115" t="s">
        <v>12</v>
      </c>
      <c r="F32" s="115" t="s">
        <v>13</v>
      </c>
      <c r="G32" s="115" t="s">
        <v>14</v>
      </c>
      <c r="H32" s="115" t="s">
        <v>15</v>
      </c>
      <c r="I32" s="115" t="s">
        <v>16</v>
      </c>
      <c r="J32" s="115" t="s">
        <v>40</v>
      </c>
      <c r="K32" s="57"/>
      <c r="L32" s="57"/>
      <c r="M32" s="57"/>
      <c r="N32" s="57"/>
    </row>
    <row r="33" spans="1:14" s="49" customFormat="1" ht="11.25">
      <c r="A33" s="48"/>
      <c r="B33" s="98"/>
      <c r="C33" s="99"/>
      <c r="D33" s="99"/>
      <c r="E33" s="100"/>
      <c r="F33" s="100"/>
      <c r="G33" s="100"/>
      <c r="H33" s="100"/>
      <c r="I33" s="100"/>
      <c r="J33" s="101"/>
      <c r="K33" s="57"/>
      <c r="L33" s="57"/>
      <c r="M33" s="57"/>
      <c r="N33" s="57"/>
    </row>
    <row r="34" spans="1:14" s="49" customFormat="1" ht="11.25" customHeight="1">
      <c r="A34" s="48"/>
      <c r="B34" s="102" t="s">
        <v>34</v>
      </c>
      <c r="C34" s="12"/>
      <c r="D34" s="54"/>
      <c r="E34" s="120">
        <f>SUM(E35:E38,E41,E44:E45)</f>
        <v>6100000000</v>
      </c>
      <c r="F34" s="120">
        <f>SUM(F35:F38,F41,F44:F45)</f>
        <v>0</v>
      </c>
      <c r="G34" s="78">
        <f>SUM(E34+F34)</f>
        <v>6100000000</v>
      </c>
      <c r="H34" s="78">
        <f>SUM(H35:H38,H41,H44:H45)</f>
        <v>2108264064.4300003</v>
      </c>
      <c r="I34" s="78">
        <f>SUM(I35:I38,I41,I44:I45)</f>
        <v>2108264064.4300003</v>
      </c>
      <c r="J34" s="122">
        <f>SUM(I34-G34)</f>
        <v>-3991735935.5699997</v>
      </c>
      <c r="K34" s="57"/>
      <c r="L34" s="57"/>
      <c r="M34" s="57"/>
      <c r="N34" s="57"/>
    </row>
    <row r="35" spans="1:14" s="49" customFormat="1" ht="11.25">
      <c r="A35" s="48"/>
      <c r="B35" s="87"/>
      <c r="C35" s="126" t="s">
        <v>18</v>
      </c>
      <c r="D35" s="126"/>
      <c r="E35" s="119">
        <f>SUM(E13)</f>
        <v>1936272072.78</v>
      </c>
      <c r="F35" s="80">
        <v>0</v>
      </c>
      <c r="G35" s="81">
        <f t="shared" ref="G35:G37" si="2">SUM(E35+F35)</f>
        <v>1936272072.78</v>
      </c>
      <c r="H35" s="81">
        <f>SUM(H13)</f>
        <v>979402333.28999996</v>
      </c>
      <c r="I35" s="81">
        <f>SUM(I13)</f>
        <v>979402333.28999996</v>
      </c>
      <c r="J35" s="123">
        <f t="shared" ref="J35:J43" si="3">SUM(I35-G35)</f>
        <v>-956869739.49000001</v>
      </c>
      <c r="K35" s="57"/>
      <c r="L35" s="57"/>
      <c r="M35" s="57"/>
      <c r="N35" s="57"/>
    </row>
    <row r="36" spans="1:14" s="49" customFormat="1" ht="11.25" customHeight="1">
      <c r="A36" s="48"/>
      <c r="B36" s="87"/>
      <c r="C36" s="126" t="s">
        <v>20</v>
      </c>
      <c r="D36" s="126"/>
      <c r="E36" s="119">
        <f>SUM(E15)</f>
        <v>112092552.90000001</v>
      </c>
      <c r="F36" s="80">
        <v>0</v>
      </c>
      <c r="G36" s="81">
        <f t="shared" si="2"/>
        <v>112092552.90000001</v>
      </c>
      <c r="H36" s="81">
        <f t="shared" ref="H36:I43" si="4">SUM(H15)</f>
        <v>2123308.92</v>
      </c>
      <c r="I36" s="81">
        <f t="shared" si="4"/>
        <v>2123308.92</v>
      </c>
      <c r="J36" s="123">
        <f t="shared" si="3"/>
        <v>-109969243.98</v>
      </c>
      <c r="K36" s="57"/>
      <c r="L36" s="57"/>
      <c r="M36" s="57"/>
      <c r="N36" s="57"/>
    </row>
    <row r="37" spans="1:14" s="49" customFormat="1" ht="11.25">
      <c r="A37" s="48"/>
      <c r="B37" s="87"/>
      <c r="C37" s="126" t="s">
        <v>21</v>
      </c>
      <c r="D37" s="126"/>
      <c r="E37" s="119">
        <f>SUM(E16)</f>
        <v>558222705.83000004</v>
      </c>
      <c r="F37" s="80">
        <v>0</v>
      </c>
      <c r="G37" s="81">
        <f t="shared" si="2"/>
        <v>558222705.83000004</v>
      </c>
      <c r="H37" s="81">
        <f t="shared" si="4"/>
        <v>171566236.25</v>
      </c>
      <c r="I37" s="81">
        <f t="shared" si="4"/>
        <v>171566236.25</v>
      </c>
      <c r="J37" s="123">
        <f t="shared" si="3"/>
        <v>-386656469.58000004</v>
      </c>
      <c r="K37" s="57"/>
      <c r="L37" s="57"/>
      <c r="M37" s="57"/>
      <c r="N37" s="57"/>
    </row>
    <row r="38" spans="1:14" s="49" customFormat="1" ht="11.25">
      <c r="A38" s="48"/>
      <c r="B38" s="87"/>
      <c r="C38" s="126" t="s">
        <v>22</v>
      </c>
      <c r="D38" s="126"/>
      <c r="E38" s="119">
        <f>SUM(E39:E40)</f>
        <v>72613454.570000008</v>
      </c>
      <c r="F38" s="80">
        <f>SUM(F39:F40)</f>
        <v>0</v>
      </c>
      <c r="G38" s="81">
        <f>SUM(G39:G40)</f>
        <v>72613454.570000008</v>
      </c>
      <c r="H38" s="81">
        <f t="shared" si="4"/>
        <v>24807844.890000001</v>
      </c>
      <c r="I38" s="81">
        <f t="shared" si="4"/>
        <v>24807844.890000001</v>
      </c>
      <c r="J38" s="122">
        <f>SUM(J39:J40)</f>
        <v>-47805609.680000007</v>
      </c>
      <c r="K38" s="57"/>
      <c r="L38" s="57"/>
      <c r="M38" s="57"/>
      <c r="N38" s="57"/>
    </row>
    <row r="39" spans="1:14" s="49" customFormat="1" ht="11.25">
      <c r="A39" s="48"/>
      <c r="B39" s="87"/>
      <c r="C39" s="54"/>
      <c r="D39" s="65" t="s">
        <v>23</v>
      </c>
      <c r="E39" s="119">
        <f>SUM(E18)</f>
        <v>69949281.290000007</v>
      </c>
      <c r="F39" s="80">
        <v>0</v>
      </c>
      <c r="G39" s="81">
        <f>SUM(E39+F39)</f>
        <v>69949281.290000007</v>
      </c>
      <c r="H39" s="81">
        <f t="shared" si="4"/>
        <v>24807844.890000001</v>
      </c>
      <c r="I39" s="81">
        <f t="shared" si="4"/>
        <v>24807844.890000001</v>
      </c>
      <c r="J39" s="123">
        <f t="shared" si="3"/>
        <v>-45141436.400000006</v>
      </c>
      <c r="K39" s="57"/>
      <c r="L39" s="57"/>
      <c r="M39" s="57"/>
      <c r="N39" s="57"/>
    </row>
    <row r="40" spans="1:14" s="49" customFormat="1" ht="11.25">
      <c r="A40" s="48"/>
      <c r="B40" s="87"/>
      <c r="C40" s="54"/>
      <c r="D40" s="65" t="s">
        <v>24</v>
      </c>
      <c r="E40" s="119">
        <f>SUM(E19)</f>
        <v>2664173.2799999998</v>
      </c>
      <c r="F40" s="80">
        <v>0</v>
      </c>
      <c r="G40" s="81">
        <f>SUM(E40+F40)</f>
        <v>2664173.2799999998</v>
      </c>
      <c r="H40" s="81">
        <f t="shared" si="4"/>
        <v>0</v>
      </c>
      <c r="I40" s="81">
        <f t="shared" si="4"/>
        <v>0</v>
      </c>
      <c r="J40" s="123">
        <f t="shared" si="3"/>
        <v>-2664173.2799999998</v>
      </c>
      <c r="K40" s="57"/>
      <c r="L40" s="57"/>
      <c r="M40" s="57"/>
      <c r="N40" s="57"/>
    </row>
    <row r="41" spans="1:14" s="49" customFormat="1" ht="11.25" customHeight="1">
      <c r="A41" s="48"/>
      <c r="B41" s="87"/>
      <c r="C41" s="126" t="s">
        <v>25</v>
      </c>
      <c r="D41" s="126"/>
      <c r="E41" s="119">
        <f>SUM(E42:E43)</f>
        <v>70042007.090000004</v>
      </c>
      <c r="F41" s="80">
        <f>SUM(F42:F43)</f>
        <v>0</v>
      </c>
      <c r="G41" s="81">
        <f>SUM(G42:G43)</f>
        <v>70042007.090000004</v>
      </c>
      <c r="H41" s="81">
        <f t="shared" si="4"/>
        <v>4819306.1800000006</v>
      </c>
      <c r="I41" s="81">
        <f t="shared" si="4"/>
        <v>4819306.1800000006</v>
      </c>
      <c r="J41" s="122">
        <f>SUM(J42:J43)</f>
        <v>-65222700.909999996</v>
      </c>
      <c r="K41" s="57"/>
      <c r="L41" s="57"/>
      <c r="M41" s="57"/>
      <c r="N41" s="57"/>
    </row>
    <row r="42" spans="1:14" s="49" customFormat="1" ht="11.25">
      <c r="A42" s="48"/>
      <c r="B42" s="87"/>
      <c r="C42" s="54"/>
      <c r="D42" s="65" t="s">
        <v>23</v>
      </c>
      <c r="E42" s="119">
        <f>SUM(E21)</f>
        <v>62842567.609999999</v>
      </c>
      <c r="F42" s="80">
        <v>0</v>
      </c>
      <c r="G42" s="81">
        <f t="shared" ref="G42:G45" si="5">SUM(E42+F42)</f>
        <v>62842567.609999999</v>
      </c>
      <c r="H42" s="81">
        <f t="shared" si="4"/>
        <v>4570298.7</v>
      </c>
      <c r="I42" s="81">
        <f t="shared" si="4"/>
        <v>4570298.7</v>
      </c>
      <c r="J42" s="123">
        <f t="shared" si="3"/>
        <v>-58272268.909999996</v>
      </c>
      <c r="K42" s="57"/>
      <c r="L42" s="57"/>
      <c r="M42" s="57"/>
      <c r="N42" s="57"/>
    </row>
    <row r="43" spans="1:14" s="49" customFormat="1" ht="11.25">
      <c r="A43" s="48"/>
      <c r="B43" s="87"/>
      <c r="C43" s="54"/>
      <c r="D43" s="65" t="s">
        <v>24</v>
      </c>
      <c r="E43" s="119">
        <f>SUM(E22)</f>
        <v>7199439.4800000004</v>
      </c>
      <c r="F43" s="80">
        <v>0</v>
      </c>
      <c r="G43" s="81">
        <f t="shared" si="5"/>
        <v>7199439.4800000004</v>
      </c>
      <c r="H43" s="81">
        <f t="shared" si="4"/>
        <v>249007.48</v>
      </c>
      <c r="I43" s="81">
        <f t="shared" si="4"/>
        <v>249007.48</v>
      </c>
      <c r="J43" s="123">
        <f t="shared" si="3"/>
        <v>-6950432</v>
      </c>
      <c r="K43" s="57"/>
      <c r="L43" s="57"/>
      <c r="M43" s="57"/>
      <c r="N43" s="57"/>
    </row>
    <row r="44" spans="1:14" s="49" customFormat="1" ht="11.25" customHeight="1">
      <c r="A44" s="48"/>
      <c r="B44" s="87"/>
      <c r="C44" s="126" t="s">
        <v>27</v>
      </c>
      <c r="D44" s="126"/>
      <c r="E44" s="119">
        <f>SUM(E24)</f>
        <v>3223856686.1599998</v>
      </c>
      <c r="F44" s="80">
        <v>0</v>
      </c>
      <c r="G44" s="81">
        <f t="shared" si="5"/>
        <v>3223856686.1599998</v>
      </c>
      <c r="H44" s="81">
        <f>SUM(H24)</f>
        <v>925527035.89999998</v>
      </c>
      <c r="I44" s="81">
        <f>SUM(I24)</f>
        <v>925527035.89999998</v>
      </c>
      <c r="J44" s="123">
        <f t="shared" ref="J44:J45" si="6">SUM(I44-G44)</f>
        <v>-2298329650.2599998</v>
      </c>
      <c r="K44" s="57"/>
      <c r="L44" s="57"/>
      <c r="M44" s="57"/>
      <c r="N44" s="57"/>
    </row>
    <row r="45" spans="1:14" s="49" customFormat="1" ht="11.25" customHeight="1">
      <c r="A45" s="48"/>
      <c r="B45" s="87"/>
      <c r="C45" s="126" t="s">
        <v>28</v>
      </c>
      <c r="D45" s="126"/>
      <c r="E45" s="119">
        <f>SUM(E25)</f>
        <v>126900520.67</v>
      </c>
      <c r="F45" s="80">
        <v>0</v>
      </c>
      <c r="G45" s="81">
        <f t="shared" si="5"/>
        <v>126900520.67</v>
      </c>
      <c r="H45" s="81">
        <f>SUM(H25)</f>
        <v>17999</v>
      </c>
      <c r="I45" s="81">
        <f>SUM(I25)</f>
        <v>17999</v>
      </c>
      <c r="J45" s="123">
        <f t="shared" si="6"/>
        <v>-126882521.67</v>
      </c>
      <c r="K45" s="57"/>
      <c r="L45" s="57"/>
      <c r="M45" s="57"/>
      <c r="N45" s="57"/>
    </row>
    <row r="46" spans="1:14" s="49" customFormat="1" ht="11.25">
      <c r="A46" s="48"/>
      <c r="B46" s="87"/>
      <c r="C46" s="54"/>
      <c r="D46" s="65"/>
      <c r="E46" s="79"/>
      <c r="F46" s="80"/>
      <c r="G46" s="81"/>
      <c r="H46" s="81"/>
      <c r="I46" s="81"/>
      <c r="J46" s="104"/>
      <c r="K46" s="57"/>
      <c r="L46" s="57"/>
      <c r="M46" s="57"/>
      <c r="N46" s="57"/>
    </row>
    <row r="47" spans="1:14" s="49" customFormat="1" ht="11.25" customHeight="1">
      <c r="A47" s="48"/>
      <c r="B47" s="102" t="s">
        <v>35</v>
      </c>
      <c r="C47" s="12"/>
      <c r="D47" s="65"/>
      <c r="E47" s="76">
        <v>0</v>
      </c>
      <c r="F47" s="77">
        <v>0</v>
      </c>
      <c r="G47" s="78">
        <v>0</v>
      </c>
      <c r="H47" s="78">
        <v>0</v>
      </c>
      <c r="I47" s="78">
        <v>0</v>
      </c>
      <c r="J47" s="103">
        <f>SUM(J48:J50)</f>
        <v>0</v>
      </c>
      <c r="K47" s="57"/>
      <c r="L47" s="57"/>
      <c r="M47" s="57"/>
      <c r="N47" s="57"/>
    </row>
    <row r="48" spans="1:14" s="49" customFormat="1" ht="11.25" customHeight="1">
      <c r="A48" s="48"/>
      <c r="B48" s="102"/>
      <c r="C48" s="126" t="s">
        <v>19</v>
      </c>
      <c r="D48" s="126"/>
      <c r="E48" s="79">
        <v>0</v>
      </c>
      <c r="F48" s="80">
        <v>0</v>
      </c>
      <c r="G48" s="81">
        <f t="shared" ref="G48:G50" si="7">SUM(E48+F48)</f>
        <v>0</v>
      </c>
      <c r="H48" s="81">
        <v>0</v>
      </c>
      <c r="I48" s="81">
        <v>0</v>
      </c>
      <c r="J48" s="104">
        <f t="shared" ref="J48:J50" si="8">SUM(I48-G48)</f>
        <v>0</v>
      </c>
      <c r="K48" s="57"/>
      <c r="L48" s="57"/>
      <c r="M48" s="57"/>
      <c r="N48" s="57"/>
    </row>
    <row r="49" spans="1:14" s="49" customFormat="1" ht="11.25" customHeight="1">
      <c r="A49" s="48"/>
      <c r="B49" s="87"/>
      <c r="C49" s="126" t="s">
        <v>26</v>
      </c>
      <c r="D49" s="126"/>
      <c r="E49" s="79">
        <v>0</v>
      </c>
      <c r="F49" s="80">
        <v>0</v>
      </c>
      <c r="G49" s="81">
        <f t="shared" si="7"/>
        <v>0</v>
      </c>
      <c r="H49" s="81">
        <v>0</v>
      </c>
      <c r="I49" s="81">
        <v>0</v>
      </c>
      <c r="J49" s="104">
        <f t="shared" si="8"/>
        <v>0</v>
      </c>
      <c r="K49" s="57"/>
      <c r="L49" s="57"/>
      <c r="M49" s="57"/>
      <c r="N49" s="57"/>
    </row>
    <row r="50" spans="1:14" s="49" customFormat="1" ht="11.25" customHeight="1">
      <c r="A50" s="48"/>
      <c r="B50" s="87"/>
      <c r="C50" s="126" t="s">
        <v>28</v>
      </c>
      <c r="D50" s="126"/>
      <c r="E50" s="79">
        <v>0</v>
      </c>
      <c r="F50" s="80">
        <v>0</v>
      </c>
      <c r="G50" s="81">
        <f t="shared" si="7"/>
        <v>0</v>
      </c>
      <c r="H50" s="81">
        <v>0</v>
      </c>
      <c r="I50" s="81">
        <v>0</v>
      </c>
      <c r="J50" s="104">
        <f t="shared" si="8"/>
        <v>0</v>
      </c>
      <c r="K50" s="57"/>
      <c r="L50" s="57"/>
      <c r="M50" s="57"/>
      <c r="N50" s="57"/>
    </row>
    <row r="51" spans="1:14" s="49" customFormat="1" ht="11.25">
      <c r="A51" s="48"/>
      <c r="B51" s="105"/>
      <c r="C51" s="55"/>
      <c r="D51" s="55"/>
      <c r="E51" s="79"/>
      <c r="F51" s="80"/>
      <c r="G51" s="81"/>
      <c r="H51" s="81"/>
      <c r="I51" s="81"/>
      <c r="J51" s="104"/>
      <c r="K51" s="57"/>
      <c r="L51" s="57"/>
      <c r="M51" s="57"/>
      <c r="N51" s="57"/>
    </row>
    <row r="52" spans="1:14" s="49" customFormat="1" ht="11.25" customHeight="1">
      <c r="A52" s="48"/>
      <c r="B52" s="102" t="s">
        <v>36</v>
      </c>
      <c r="C52" s="14"/>
      <c r="D52" s="65"/>
      <c r="E52" s="76">
        <v>0</v>
      </c>
      <c r="F52" s="77">
        <v>0</v>
      </c>
      <c r="G52" s="78">
        <v>0</v>
      </c>
      <c r="H52" s="78">
        <v>0</v>
      </c>
      <c r="I52" s="78">
        <v>0</v>
      </c>
      <c r="J52" s="103">
        <f>SUM(J53)</f>
        <v>0</v>
      </c>
      <c r="K52" s="57"/>
      <c r="L52" s="57"/>
      <c r="M52" s="57"/>
      <c r="N52" s="57"/>
    </row>
    <row r="53" spans="1:14" s="49" customFormat="1" ht="11.25" customHeight="1">
      <c r="A53" s="48"/>
      <c r="B53" s="87"/>
      <c r="C53" s="126" t="s">
        <v>29</v>
      </c>
      <c r="D53" s="126"/>
      <c r="E53" s="79">
        <v>0</v>
      </c>
      <c r="F53" s="80">
        <v>0</v>
      </c>
      <c r="G53" s="81">
        <v>0</v>
      </c>
      <c r="H53" s="81">
        <v>0</v>
      </c>
      <c r="I53" s="81">
        <v>0</v>
      </c>
      <c r="J53" s="104">
        <f>SUM(I53-G53)</f>
        <v>0</v>
      </c>
      <c r="K53" s="57"/>
      <c r="L53" s="57"/>
      <c r="M53" s="57"/>
      <c r="N53" s="57"/>
    </row>
    <row r="54" spans="1:14" s="49" customFormat="1" ht="12" thickBot="1">
      <c r="A54" s="48"/>
      <c r="B54" s="87"/>
      <c r="C54" s="14"/>
      <c r="D54" s="64"/>
      <c r="E54" s="79"/>
      <c r="F54" s="80"/>
      <c r="G54" s="81"/>
      <c r="H54" s="81"/>
      <c r="I54" s="81"/>
      <c r="J54" s="104"/>
      <c r="K54" s="57"/>
      <c r="L54" s="57"/>
      <c r="M54" s="57"/>
      <c r="N54" s="57"/>
    </row>
    <row r="55" spans="1:14" s="49" customFormat="1" ht="12.75" thickBot="1">
      <c r="A55" s="48"/>
      <c r="B55" s="95"/>
      <c r="C55" s="96"/>
      <c r="D55" s="97" t="s">
        <v>30</v>
      </c>
      <c r="E55" s="121">
        <f>SUM(E34+E47+E52)</f>
        <v>6100000000</v>
      </c>
      <c r="F55" s="121">
        <f>SUM(F34+F47+F52)</f>
        <v>0</v>
      </c>
      <c r="G55" s="106">
        <f>SUM(E55+F55)</f>
        <v>6100000000</v>
      </c>
      <c r="H55" s="107">
        <f>SUM(H34+H47+H52)</f>
        <v>2108264064.4300003</v>
      </c>
      <c r="I55" s="107">
        <f>SUM(I34+I47+I52)</f>
        <v>2108264064.4300003</v>
      </c>
      <c r="J55" s="124">
        <f>SUM(J34+J47+J52)</f>
        <v>-3991735935.5699997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86" t="s">
        <v>41</v>
      </c>
      <c r="C57" s="186"/>
      <c r="D57" s="186"/>
      <c r="E57" s="186"/>
      <c r="F57" s="186"/>
      <c r="G57" s="186"/>
      <c r="H57" s="186"/>
      <c r="I57" s="186"/>
      <c r="J57" s="186"/>
      <c r="K57" s="57"/>
      <c r="L57" s="57"/>
      <c r="M57" s="57"/>
      <c r="N57" s="57"/>
    </row>
    <row r="58" spans="1:14" s="49" customFormat="1" ht="12">
      <c r="A58" s="48"/>
      <c r="B58" s="66"/>
      <c r="C58" s="66"/>
      <c r="D58" s="66"/>
      <c r="E58" s="66"/>
      <c r="F58" s="66"/>
      <c r="G58" s="66"/>
      <c r="H58" s="66"/>
      <c r="I58" s="66"/>
      <c r="J58" s="66"/>
      <c r="K58" s="57"/>
      <c r="L58" s="57"/>
      <c r="M58" s="57"/>
      <c r="N58" s="57"/>
    </row>
    <row r="59" spans="1:14" s="49" customFormat="1" ht="12">
      <c r="A59" s="48"/>
      <c r="B59" s="66"/>
      <c r="C59" s="66"/>
      <c r="D59" s="66"/>
      <c r="E59" s="66"/>
      <c r="F59" s="66"/>
      <c r="G59" s="66"/>
      <c r="H59" s="66"/>
      <c r="I59" s="66"/>
      <c r="J59" s="66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1.25">
      <c r="A61" s="48"/>
      <c r="B61" s="187" t="s">
        <v>44</v>
      </c>
      <c r="C61" s="187"/>
      <c r="D61" s="187"/>
      <c r="E61" s="187"/>
      <c r="F61" s="50"/>
      <c r="G61" s="51"/>
      <c r="H61" s="188" t="s">
        <v>45</v>
      </c>
      <c r="I61" s="188"/>
      <c r="J61" s="188"/>
      <c r="K61" s="57"/>
      <c r="L61" s="57"/>
      <c r="M61" s="57"/>
      <c r="N61" s="57"/>
    </row>
    <row r="62" spans="1:14" s="49" customFormat="1" ht="11.25">
      <c r="A62" s="48"/>
      <c r="B62" s="189" t="s">
        <v>42</v>
      </c>
      <c r="C62" s="189"/>
      <c r="D62" s="189"/>
      <c r="E62" s="189"/>
      <c r="F62" s="52"/>
      <c r="G62" s="53"/>
      <c r="H62" s="190" t="s">
        <v>43</v>
      </c>
      <c r="I62" s="190"/>
      <c r="J62" s="190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J11 E32:J32" numberStoredAsText="1"/>
    <ignoredError sqref="E17 E20 E28 H20:I20 H28:I28 F38 F41 F34" formulaRange="1"/>
    <ignoredError sqref="J17 E38 E41:E43 G38 G41 G55 J38 J41 G34" formula="1"/>
    <ignoredError sqref="E44:E45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2014-09-04T16:46:21Z</dcterms:created>
  <dcterms:modified xsi:type="dcterms:W3CDTF">2018-01-08T17:10:16Z</dcterms:modified>
</cp:coreProperties>
</file>