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75" yWindow="2880" windowWidth="20550" windowHeight="5610" firstSheet="1" activeTab="1"/>
  </bookViews>
  <sheets>
    <sheet name="Hoja1" sheetId="1" r:id="rId1"/>
    <sheet name="Zapopan" sheetId="4" r:id="rId2"/>
  </sheets>
  <definedNames>
    <definedName name="_xlnm.Print_Area" localSheetId="1">Zapopan!#REF!</definedName>
    <definedName name="_xlnm.Print_Titles" localSheetId="0">Hoja1!$3:$11</definedName>
    <definedName name="_xlnm.Print_Titles" localSheetId="1">Zapopan!#REF!</definedName>
  </definedNames>
  <calcPr calcId="125725"/>
</workbook>
</file>

<file path=xl/calcChain.xml><?xml version="1.0" encoding="utf-8"?>
<calcChain xmlns="http://schemas.openxmlformats.org/spreadsheetml/2006/main">
  <c r="H11" i="4"/>
  <c r="F70"/>
  <c r="F69"/>
  <c r="F68"/>
  <c r="F67"/>
  <c r="F66"/>
  <c r="F65"/>
  <c r="F64"/>
  <c r="I63"/>
  <c r="F63"/>
  <c r="D63"/>
  <c r="F55"/>
  <c r="I55" s="1"/>
  <c r="F51"/>
  <c r="I51" s="1"/>
  <c r="F52"/>
  <c r="I52" s="1"/>
  <c r="H75"/>
  <c r="G75"/>
  <c r="F82"/>
  <c r="F81"/>
  <c r="F80"/>
  <c r="F79"/>
  <c r="I79" s="1"/>
  <c r="F78"/>
  <c r="F77"/>
  <c r="I77" s="1"/>
  <c r="F76"/>
  <c r="E75"/>
  <c r="D75"/>
  <c r="H63"/>
  <c r="G63"/>
  <c r="E63"/>
  <c r="F62"/>
  <c r="F61"/>
  <c r="F60"/>
  <c r="I60" s="1"/>
  <c r="H59"/>
  <c r="G59"/>
  <c r="E59"/>
  <c r="D59"/>
  <c r="H49"/>
  <c r="G49"/>
  <c r="E49"/>
  <c r="D49"/>
  <c r="D39"/>
  <c r="E39"/>
  <c r="H39"/>
  <c r="G39"/>
  <c r="F58"/>
  <c r="I58" s="1"/>
  <c r="F57"/>
  <c r="I57" s="1"/>
  <c r="F56"/>
  <c r="I56" s="1"/>
  <c r="F54"/>
  <c r="I54" s="1"/>
  <c r="F53"/>
  <c r="I53" s="1"/>
  <c r="F50"/>
  <c r="I50" s="1"/>
  <c r="F46"/>
  <c r="F47"/>
  <c r="F48"/>
  <c r="F45"/>
  <c r="I45" s="1"/>
  <c r="F44"/>
  <c r="F43"/>
  <c r="I43" s="1"/>
  <c r="F42"/>
  <c r="F41"/>
  <c r="I41" s="1"/>
  <c r="F40"/>
  <c r="F38"/>
  <c r="F37"/>
  <c r="F36"/>
  <c r="F35"/>
  <c r="F34"/>
  <c r="F33"/>
  <c r="F32"/>
  <c r="F31"/>
  <c r="F30"/>
  <c r="H29"/>
  <c r="G29"/>
  <c r="E29"/>
  <c r="D29"/>
  <c r="I82"/>
  <c r="I81"/>
  <c r="I80"/>
  <c r="I78"/>
  <c r="I76"/>
  <c r="I74"/>
  <c r="I73"/>
  <c r="I72"/>
  <c r="I70"/>
  <c r="I69"/>
  <c r="I68"/>
  <c r="I67"/>
  <c r="I66"/>
  <c r="I65"/>
  <c r="I64"/>
  <c r="I62"/>
  <c r="I61"/>
  <c r="I48"/>
  <c r="I47"/>
  <c r="I46"/>
  <c r="I44"/>
  <c r="I42"/>
  <c r="I40"/>
  <c r="I38"/>
  <c r="I37"/>
  <c r="I36"/>
  <c r="I35"/>
  <c r="I34"/>
  <c r="I33"/>
  <c r="I32"/>
  <c r="I31"/>
  <c r="I30"/>
  <c r="F28"/>
  <c r="I28" s="1"/>
  <c r="F27"/>
  <c r="I27" s="1"/>
  <c r="F26"/>
  <c r="I26" s="1"/>
  <c r="F25"/>
  <c r="I25" s="1"/>
  <c r="F24"/>
  <c r="I24" s="1"/>
  <c r="F23"/>
  <c r="I23" s="1"/>
  <c r="F22"/>
  <c r="I22" s="1"/>
  <c r="F21"/>
  <c r="I21" s="1"/>
  <c r="F20"/>
  <c r="I20" s="1"/>
  <c r="H19"/>
  <c r="G19"/>
  <c r="E19"/>
  <c r="D19"/>
  <c r="G11"/>
  <c r="E11"/>
  <c r="D11"/>
  <c r="F13"/>
  <c r="I13" s="1"/>
  <c r="F14"/>
  <c r="I14" s="1"/>
  <c r="F15"/>
  <c r="I15" s="1"/>
  <c r="F16"/>
  <c r="I16" s="1"/>
  <c r="F17"/>
  <c r="I17" s="1"/>
  <c r="F18"/>
  <c r="I18" s="1"/>
  <c r="F12"/>
  <c r="I12" s="1"/>
  <c r="F69" i="1"/>
  <c r="I69"/>
  <c r="F83"/>
  <c r="I83"/>
  <c r="F82"/>
  <c r="I82"/>
  <c r="F81"/>
  <c r="I81"/>
  <c r="F80"/>
  <c r="I80"/>
  <c r="F79"/>
  <c r="I79"/>
  <c r="F78"/>
  <c r="F77"/>
  <c r="F76"/>
  <c r="I78"/>
  <c r="I77"/>
  <c r="F75"/>
  <c r="I75"/>
  <c r="F74"/>
  <c r="I74"/>
  <c r="F73"/>
  <c r="I73"/>
  <c r="I72"/>
  <c r="F71"/>
  <c r="I71"/>
  <c r="F70"/>
  <c r="I70"/>
  <c r="F68"/>
  <c r="I68"/>
  <c r="F67"/>
  <c r="I67"/>
  <c r="F66"/>
  <c r="I66"/>
  <c r="F65"/>
  <c r="I65"/>
  <c r="I64"/>
  <c r="F63"/>
  <c r="I63"/>
  <c r="F62"/>
  <c r="I62"/>
  <c r="F61"/>
  <c r="I61"/>
  <c r="F59"/>
  <c r="I59"/>
  <c r="F58"/>
  <c r="I58"/>
  <c r="F57"/>
  <c r="I57"/>
  <c r="F56"/>
  <c r="I56"/>
  <c r="F55"/>
  <c r="I55"/>
  <c r="F54"/>
  <c r="I54"/>
  <c r="F53"/>
  <c r="I53"/>
  <c r="F52"/>
  <c r="I52"/>
  <c r="F51"/>
  <c r="I51"/>
  <c r="I50"/>
  <c r="F49"/>
  <c r="I49"/>
  <c r="F48"/>
  <c r="I48"/>
  <c r="F47"/>
  <c r="I47"/>
  <c r="F46"/>
  <c r="I46"/>
  <c r="F45"/>
  <c r="I45"/>
  <c r="F44"/>
  <c r="I44"/>
  <c r="F43"/>
  <c r="I43"/>
  <c r="F42"/>
  <c r="I42"/>
  <c r="F41"/>
  <c r="I41"/>
  <c r="I40"/>
  <c r="F39"/>
  <c r="I39"/>
  <c r="F38"/>
  <c r="I38"/>
  <c r="F37"/>
  <c r="I37"/>
  <c r="F36"/>
  <c r="I36"/>
  <c r="F35"/>
  <c r="I35"/>
  <c r="F34"/>
  <c r="I34"/>
  <c r="F33"/>
  <c r="I33"/>
  <c r="F32"/>
  <c r="I32"/>
  <c r="F31"/>
  <c r="I31"/>
  <c r="I30"/>
  <c r="F29"/>
  <c r="I29"/>
  <c r="F28"/>
  <c r="I28"/>
  <c r="F27"/>
  <c r="I27"/>
  <c r="F26"/>
  <c r="I26"/>
  <c r="F25"/>
  <c r="I25"/>
  <c r="F24"/>
  <c r="I24"/>
  <c r="F23"/>
  <c r="I23"/>
  <c r="F22"/>
  <c r="I22"/>
  <c r="F21"/>
  <c r="I21"/>
  <c r="I20"/>
  <c r="F19"/>
  <c r="I19"/>
  <c r="F18"/>
  <c r="I18"/>
  <c r="F17"/>
  <c r="I17"/>
  <c r="F16"/>
  <c r="I16"/>
  <c r="F15"/>
  <c r="I15"/>
  <c r="F14"/>
  <c r="I14"/>
  <c r="F13"/>
  <c r="I13"/>
  <c r="I12"/>
  <c r="H76"/>
  <c r="H72"/>
  <c r="H64"/>
  <c r="H60"/>
  <c r="H50"/>
  <c r="H40"/>
  <c r="H30"/>
  <c r="H20"/>
  <c r="H12"/>
  <c r="G76"/>
  <c r="G72"/>
  <c r="G64"/>
  <c r="G60"/>
  <c r="G50"/>
  <c r="G40"/>
  <c r="G30"/>
  <c r="G20"/>
  <c r="G12"/>
  <c r="G84"/>
  <c r="E76"/>
  <c r="E72"/>
  <c r="E64"/>
  <c r="E60"/>
  <c r="E50"/>
  <c r="E40"/>
  <c r="E30"/>
  <c r="E20"/>
  <c r="E12"/>
  <c r="E84"/>
  <c r="D76"/>
  <c r="D72"/>
  <c r="D64"/>
  <c r="D60"/>
  <c r="D50"/>
  <c r="D40"/>
  <c r="D30"/>
  <c r="D12"/>
  <c r="D20"/>
  <c r="D84"/>
  <c r="I76"/>
  <c r="F72"/>
  <c r="F50"/>
  <c r="F40"/>
  <c r="F30"/>
  <c r="H84"/>
  <c r="F20"/>
  <c r="F12"/>
  <c r="I60"/>
  <c r="I84"/>
  <c r="F64"/>
  <c r="F60"/>
  <c r="F84"/>
  <c r="D83" i="4" l="1"/>
  <c r="F39"/>
  <c r="I39" s="1"/>
  <c r="H83"/>
  <c r="G83"/>
  <c r="E83"/>
  <c r="F75"/>
  <c r="I75" s="1"/>
  <c r="F59"/>
  <c r="I59" s="1"/>
  <c r="F49"/>
  <c r="I49" s="1"/>
  <c r="F29"/>
  <c r="I29" s="1"/>
  <c r="F19"/>
  <c r="I19" s="1"/>
  <c r="F11"/>
  <c r="I11" s="1"/>
  <c r="F83" l="1"/>
  <c r="I83" s="1"/>
</calcChain>
</file>

<file path=xl/sharedStrings.xml><?xml version="1.0" encoding="utf-8"?>
<sst xmlns="http://schemas.openxmlformats.org/spreadsheetml/2006/main" count="177" uniqueCount="94">
  <si>
    <t>Cuenta Pública 2014</t>
  </si>
  <si>
    <t>Ejercicio de Prueba INDETEC</t>
  </si>
  <si>
    <t>Estado Analítico del Ejercicio del Presupuesto de Egresos</t>
  </si>
  <si>
    <t>Clasificación por Objeto del Gasto (Capítulo y Concepto)</t>
  </si>
  <si>
    <t>Del 1 de Enero al 31 de Mayo de 2015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</si>
  <si>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</si>
  <si>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</si>
  <si>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</si>
  <si>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</si>
  <si>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</si>
  <si>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</si>
  <si>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</si>
  <si>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</si>
  <si>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</si>
  <si>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</si>
  <si>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</si>
  <si>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</si>
  <si>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</si>
  <si>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</si>
  <si>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</si>
  <si>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</si>
  <si>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</si>
  <si>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</si>
  <si>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</si>
  <si>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</si>
  <si>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</si>
  <si>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</si>
  <si>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</si>
  <si>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</si>
  <si>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</si>
  <si>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</si>
  <si>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</si>
  <si>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</si>
  <si>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</si>
  <si>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</si>
  <si>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</si>
  <si>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</si>
  <si>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</si>
  <si>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</si>
  <si>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</si>
  <si>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</si>
  <si>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</si>
  <si>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</si>
  <si>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</si>
  <si>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</si>
  <si>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</si>
  <si>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</si>
  <si>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</si>
  <si>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</si>
  <si>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</si>
  <si>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</si>
  <si>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</si>
  <si>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</si>
  <si>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</si>
  <si>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</si>
  <si>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</si>
  <si>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</si>
  <si>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</si>
  <si>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</si>
  <si>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</si>
  <si>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</si>
  <si>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</si>
  <si>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</si>
  <si>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</si>
  <si>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</si>
  <si>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</si>
  <si>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</si>
  <si>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</si>
  <si>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</si>
  <si>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</si>
  <si>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</si>
  <si>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</si>
  <si>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</si>
  <si>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</si>
  <si>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</si>
  <si>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</si>
  <si>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</si>
  <si>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</si>
  <si>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</si>
  <si>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</si>
  <si>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</si>
  <si>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</si>
  <si>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</si>
  <si>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</si>
  <si>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</si>
  <si>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</si>
  <si>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</si>
  <si>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</si>
  <si>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MUNICIPO DE ZAPOPAN</t>
  </si>
  <si>
    <t>(Pesos)</t>
  </si>
  <si>
    <t>CONCEPTO</t>
  </si>
  <si>
    <t>Egreso</t>
  </si>
  <si>
    <t>Bajo protesta de decir verdad declaramos que los Estados Financieros y sus Notas son razonablemente correctos y responsabilidad del emisor</t>
  </si>
  <si>
    <t>Del 1 de Enero al 31 de Diciembre del  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</si>
</sst>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_ ;[Red]\-#,##0\ 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9"/>
      <color theme="1" tint="0.34998626667073579"/>
      <name val="Arial"/>
      <family val="2"/>
    </font>
    <font>
      <sz val="10"/>
      <color indexed="8"/>
      <name val="Calibri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8" fillId="0" borderId="0"/>
  </cellStyleXfs>
  <cellXfs count="86">
    <xf numFmtId="0" fontId="0" fillId="0" borderId="0" xfId="0"/>
    <xf numFmtId="0" fontId="6" fillId="2" borderId="0" xfId="0" applyFont="1" applyFill="1"/>
    <xf numFmtId="37" fontId="7" fillId="3" borderId="1" xfId="1" applyNumberFormat="1" applyFont="1" applyFill="1" applyBorder="1" applyAlignment="1" applyProtection="1">
      <alignment horizontal="center"/>
    </xf>
    <xf numFmtId="37" fontId="7" fillId="3" borderId="1" xfId="1" applyNumberFormat="1" applyFont="1" applyFill="1" applyBorder="1" applyAlignment="1" applyProtection="1">
      <alignment horizontal="center" wrapText="1"/>
    </xf>
    <xf numFmtId="37" fontId="7" fillId="3" borderId="1" xfId="1" applyNumberFormat="1" applyFont="1" applyFill="1" applyBorder="1" applyAlignment="1" applyProtection="1">
      <alignment horizontal="center" vertical="center"/>
    </xf>
    <xf numFmtId="164" fontId="4" fillId="2" borderId="5" xfId="2" applyNumberFormat="1" applyFont="1" applyFill="1" applyBorder="1" applyAlignment="1">
      <alignment horizontal="right"/>
    </xf>
    <xf numFmtId="164" fontId="3" fillId="2" borderId="5" xfId="2" applyNumberFormat="1" applyFont="1" applyFill="1" applyBorder="1" applyAlignment="1" applyProtection="1">
      <alignment horizontal="right"/>
      <protection locked="0"/>
    </xf>
    <xf numFmtId="164" fontId="3" fillId="2" borderId="5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 applyProtection="1">
      <alignment horizontal="right"/>
      <protection locked="0"/>
    </xf>
    <xf numFmtId="164" fontId="3" fillId="2" borderId="6" xfId="2" applyNumberFormat="1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164" fontId="9" fillId="0" borderId="0" xfId="0" applyNumberFormat="1" applyFont="1" applyBorder="1"/>
    <xf numFmtId="164" fontId="0" fillId="0" borderId="0" xfId="0" applyNumberFormat="1" applyBorder="1"/>
    <xf numFmtId="0" fontId="12" fillId="2" borderId="0" xfId="0" applyFont="1" applyFill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6" fillId="0" borderId="0" xfId="0" applyFont="1" applyFill="1"/>
    <xf numFmtId="0" fontId="3" fillId="0" borderId="18" xfId="0" applyFont="1" applyBorder="1" applyAlignment="1">
      <alignment horizontal="center" vertical="center" wrapText="1"/>
    </xf>
    <xf numFmtId="164" fontId="0" fillId="0" borderId="19" xfId="0" applyNumberFormat="1" applyBorder="1"/>
    <xf numFmtId="164" fontId="9" fillId="0" borderId="19" xfId="0" applyNumberFormat="1" applyFont="1" applyBorder="1"/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164" fontId="9" fillId="0" borderId="21" xfId="0" applyNumberFormat="1" applyFont="1" applyBorder="1"/>
    <xf numFmtId="164" fontId="9" fillId="0" borderId="22" xfId="0" applyNumberFormat="1" applyFont="1" applyBorder="1"/>
    <xf numFmtId="37" fontId="11" fillId="5" borderId="23" xfId="1" applyNumberFormat="1" applyFont="1" applyFill="1" applyBorder="1" applyAlignment="1" applyProtection="1">
      <alignment horizontal="center"/>
    </xf>
    <xf numFmtId="37" fontId="11" fillId="5" borderId="23" xfId="1" applyNumberFormat="1" applyFont="1" applyFill="1" applyBorder="1" applyAlignment="1" applyProtection="1"/>
    <xf numFmtId="37" fontId="13" fillId="5" borderId="24" xfId="1" applyNumberFormat="1" applyFont="1" applyFill="1" applyBorder="1" applyAlignment="1" applyProtection="1">
      <alignment horizontal="center" vertical="center"/>
    </xf>
    <xf numFmtId="37" fontId="13" fillId="5" borderId="24" xfId="1" applyNumberFormat="1" applyFont="1" applyFill="1" applyBorder="1" applyAlignment="1" applyProtection="1">
      <alignment horizontal="center" wrapText="1"/>
    </xf>
    <xf numFmtId="37" fontId="13" fillId="5" borderId="23" xfId="1" applyNumberFormat="1" applyFont="1" applyFill="1" applyBorder="1" applyAlignment="1" applyProtection="1">
      <alignment horizontal="center" vertical="center"/>
    </xf>
    <xf numFmtId="37" fontId="13" fillId="5" borderId="23" xfId="1" applyNumberFormat="1" applyFont="1" applyFill="1" applyBorder="1" applyAlignment="1" applyProtection="1">
      <alignment horizontal="center" vertical="center" wrapText="1"/>
    </xf>
    <xf numFmtId="37" fontId="13" fillId="5" borderId="25" xfId="1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0" fillId="2" borderId="0" xfId="0" applyFont="1" applyFill="1" applyBorder="1" applyAlignment="1">
      <alignment horizontal="left"/>
    </xf>
    <xf numFmtId="0" fontId="0" fillId="0" borderId="0" xfId="0" applyBorder="1" applyAlignment="1"/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37" fontId="7" fillId="3" borderId="7" xfId="1" applyNumberFormat="1" applyFont="1" applyFill="1" applyBorder="1" applyAlignment="1" applyProtection="1">
      <alignment horizontal="center" vertical="center" wrapText="1"/>
    </xf>
    <xf numFmtId="37" fontId="7" fillId="3" borderId="8" xfId="1" applyNumberFormat="1" applyFont="1" applyFill="1" applyBorder="1" applyAlignment="1" applyProtection="1">
      <alignment horizontal="center" vertical="center"/>
    </xf>
    <xf numFmtId="37" fontId="7" fillId="3" borderId="2" xfId="1" applyNumberFormat="1" applyFont="1" applyFill="1" applyBorder="1" applyAlignment="1" applyProtection="1">
      <alignment horizontal="center" vertical="center"/>
    </xf>
    <xf numFmtId="37" fontId="7" fillId="3" borderId="9" xfId="1" applyNumberFormat="1" applyFont="1" applyFill="1" applyBorder="1" applyAlignment="1" applyProtection="1">
      <alignment horizontal="center" vertical="center"/>
    </xf>
    <xf numFmtId="37" fontId="7" fillId="3" borderId="10" xfId="1" applyNumberFormat="1" applyFont="1" applyFill="1" applyBorder="1" applyAlignment="1" applyProtection="1">
      <alignment horizontal="center" vertical="center"/>
    </xf>
    <xf numFmtId="37" fontId="7" fillId="3" borderId="11" xfId="1" applyNumberFormat="1" applyFont="1" applyFill="1" applyBorder="1" applyAlignment="1" applyProtection="1">
      <alignment horizontal="center" vertical="center"/>
    </xf>
    <xf numFmtId="37" fontId="7" fillId="3" borderId="3" xfId="1" applyNumberFormat="1" applyFont="1" applyFill="1" applyBorder="1" applyAlignment="1" applyProtection="1">
      <alignment horizontal="center"/>
    </xf>
    <xf numFmtId="37" fontId="7" fillId="3" borderId="12" xfId="1" applyNumberFormat="1" applyFont="1" applyFill="1" applyBorder="1" applyAlignment="1" applyProtection="1">
      <alignment horizontal="center"/>
    </xf>
    <xf numFmtId="37" fontId="7" fillId="3" borderId="4" xfId="1" applyNumberFormat="1" applyFont="1" applyFill="1" applyBorder="1" applyAlignment="1" applyProtection="1">
      <alignment horizontal="center"/>
    </xf>
    <xf numFmtId="37" fontId="7" fillId="3" borderId="1" xfId="1" applyNumberFormat="1" applyFont="1" applyFill="1" applyBorder="1" applyAlignment="1" applyProtection="1">
      <alignment horizontal="center" vertical="center" wrapText="1"/>
    </xf>
    <xf numFmtId="37" fontId="7" fillId="3" borderId="7" xfId="1" applyNumberFormat="1" applyFont="1" applyFill="1" applyBorder="1" applyAlignment="1" applyProtection="1">
      <alignment horizontal="center"/>
    </xf>
    <xf numFmtId="37" fontId="7" fillId="3" borderId="13" xfId="1" applyNumberFormat="1" applyFont="1" applyFill="1" applyBorder="1" applyAlignment="1" applyProtection="1">
      <alignment horizontal="center"/>
    </xf>
    <xf numFmtId="37" fontId="7" fillId="3" borderId="8" xfId="1" applyNumberFormat="1" applyFont="1" applyFill="1" applyBorder="1" applyAlignment="1" applyProtection="1">
      <alignment horizontal="center"/>
    </xf>
    <xf numFmtId="37" fontId="7" fillId="3" borderId="2" xfId="1" applyNumberFormat="1" applyFont="1" applyFill="1" applyBorder="1" applyAlignment="1" applyProtection="1">
      <alignment horizontal="center"/>
      <protection locked="0"/>
    </xf>
    <xf numFmtId="37" fontId="7" fillId="3" borderId="0" xfId="1" applyNumberFormat="1" applyFont="1" applyFill="1" applyBorder="1" applyAlignment="1" applyProtection="1">
      <alignment horizontal="center"/>
      <protection locked="0"/>
    </xf>
    <xf numFmtId="37" fontId="7" fillId="3" borderId="9" xfId="1" applyNumberFormat="1" applyFont="1" applyFill="1" applyBorder="1" applyAlignment="1" applyProtection="1">
      <alignment horizontal="center"/>
      <protection locked="0"/>
    </xf>
    <xf numFmtId="37" fontId="7" fillId="3" borderId="2" xfId="1" applyNumberFormat="1" applyFont="1" applyFill="1" applyBorder="1" applyAlignment="1" applyProtection="1">
      <alignment horizontal="center"/>
    </xf>
    <xf numFmtId="37" fontId="7" fillId="3" borderId="0" xfId="1" applyNumberFormat="1" applyFont="1" applyFill="1" applyBorder="1" applyAlignment="1" applyProtection="1">
      <alignment horizontal="center"/>
    </xf>
    <xf numFmtId="37" fontId="7" fillId="3" borderId="9" xfId="1" applyNumberFormat="1" applyFont="1" applyFill="1" applyBorder="1" applyAlignment="1" applyProtection="1">
      <alignment horizontal="center"/>
    </xf>
    <xf numFmtId="37" fontId="7" fillId="3" borderId="10" xfId="1" applyNumberFormat="1" applyFont="1" applyFill="1" applyBorder="1" applyAlignment="1" applyProtection="1">
      <alignment horizontal="center"/>
    </xf>
    <xf numFmtId="37" fontId="7" fillId="3" borderId="14" xfId="1" applyNumberFormat="1" applyFont="1" applyFill="1" applyBorder="1" applyAlignment="1" applyProtection="1">
      <alignment horizontal="center"/>
    </xf>
    <xf numFmtId="37" fontId="7" fillId="3" borderId="11" xfId="1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4" fillId="0" borderId="18" xfId="0" applyFont="1" applyBorder="1" applyAlignment="1">
      <alignment horizontal="left" vertical="center" wrapText="1"/>
    </xf>
    <xf numFmtId="37" fontId="13" fillId="5" borderId="15" xfId="1" applyNumberFormat="1" applyFont="1" applyFill="1" applyBorder="1" applyAlignment="1" applyProtection="1">
      <alignment horizontal="center" vertical="center" wrapText="1"/>
    </xf>
    <xf numFmtId="37" fontId="13" fillId="5" borderId="16" xfId="1" applyNumberFormat="1" applyFont="1" applyFill="1" applyBorder="1" applyAlignment="1" applyProtection="1">
      <alignment horizontal="center" vertical="center"/>
    </xf>
    <xf numFmtId="37" fontId="13" fillId="5" borderId="18" xfId="1" applyNumberFormat="1" applyFont="1" applyFill="1" applyBorder="1" applyAlignment="1" applyProtection="1">
      <alignment horizontal="center" vertical="center"/>
    </xf>
    <xf numFmtId="37" fontId="13" fillId="5" borderId="0" xfId="1" applyNumberFormat="1" applyFont="1" applyFill="1" applyBorder="1" applyAlignment="1" applyProtection="1">
      <alignment horizontal="center" vertical="center"/>
    </xf>
    <xf numFmtId="37" fontId="13" fillId="5" borderId="20" xfId="1" applyNumberFormat="1" applyFont="1" applyFill="1" applyBorder="1" applyAlignment="1" applyProtection="1">
      <alignment horizontal="center" vertical="center"/>
    </xf>
    <xf numFmtId="37" fontId="13" fillId="5" borderId="21" xfId="1" applyNumberFormat="1" applyFont="1" applyFill="1" applyBorder="1" applyAlignment="1" applyProtection="1">
      <alignment horizontal="center" vertical="center"/>
    </xf>
    <xf numFmtId="37" fontId="13" fillId="5" borderId="26" xfId="1" applyNumberFormat="1" applyFont="1" applyFill="1" applyBorder="1" applyAlignment="1" applyProtection="1">
      <alignment horizontal="center"/>
    </xf>
    <xf numFmtId="37" fontId="13" fillId="5" borderId="27" xfId="1" applyNumberFormat="1" applyFont="1" applyFill="1" applyBorder="1" applyAlignment="1" applyProtection="1">
      <alignment horizontal="center"/>
    </xf>
    <xf numFmtId="37" fontId="13" fillId="4" borderId="15" xfId="1" applyNumberFormat="1" applyFont="1" applyFill="1" applyBorder="1" applyAlignment="1" applyProtection="1">
      <alignment horizontal="center"/>
    </xf>
    <xf numFmtId="37" fontId="13" fillId="4" borderId="16" xfId="1" applyNumberFormat="1" applyFont="1" applyFill="1" applyBorder="1" applyAlignment="1" applyProtection="1">
      <alignment horizontal="center"/>
    </xf>
    <xf numFmtId="37" fontId="13" fillId="4" borderId="17" xfId="1" applyNumberFormat="1" applyFont="1" applyFill="1" applyBorder="1" applyAlignment="1" applyProtection="1">
      <alignment horizontal="center"/>
    </xf>
    <xf numFmtId="37" fontId="13" fillId="4" borderId="18" xfId="1" applyNumberFormat="1" applyFont="1" applyFill="1" applyBorder="1" applyAlignment="1" applyProtection="1">
      <alignment horizontal="center"/>
      <protection locked="0"/>
    </xf>
    <xf numFmtId="37" fontId="13" fillId="4" borderId="0" xfId="1" applyNumberFormat="1" applyFont="1" applyFill="1" applyBorder="1" applyAlignment="1" applyProtection="1">
      <alignment horizontal="center"/>
      <protection locked="0"/>
    </xf>
    <xf numFmtId="37" fontId="13" fillId="4" borderId="19" xfId="1" applyNumberFormat="1" applyFont="1" applyFill="1" applyBorder="1" applyAlignment="1" applyProtection="1">
      <alignment horizontal="center"/>
      <protection locked="0"/>
    </xf>
    <xf numFmtId="37" fontId="13" fillId="4" borderId="18" xfId="1" applyNumberFormat="1" applyFont="1" applyFill="1" applyBorder="1" applyAlignment="1" applyProtection="1">
      <alignment horizontal="center"/>
    </xf>
    <xf numFmtId="37" fontId="13" fillId="4" borderId="0" xfId="1" applyNumberFormat="1" applyFont="1" applyFill="1" applyBorder="1" applyAlignment="1" applyProtection="1">
      <alignment horizontal="center"/>
    </xf>
    <xf numFmtId="37" fontId="13" fillId="4" borderId="19" xfId="1" applyNumberFormat="1" applyFont="1" applyFill="1" applyBorder="1" applyAlignment="1" applyProtection="1">
      <alignment horizontal="center"/>
    </xf>
    <xf numFmtId="37" fontId="13" fillId="4" borderId="20" xfId="1" applyNumberFormat="1" applyFont="1" applyFill="1" applyBorder="1" applyAlignment="1" applyProtection="1">
      <alignment horizontal="center"/>
    </xf>
    <xf numFmtId="37" fontId="13" fillId="4" borderId="21" xfId="1" applyNumberFormat="1" applyFont="1" applyFill="1" applyBorder="1" applyAlignment="1" applyProtection="1">
      <alignment horizontal="center"/>
    </xf>
    <xf numFmtId="37" fontId="13" fillId="4" borderId="22" xfId="1" applyNumberFormat="1" applyFont="1" applyFill="1" applyBorder="1" applyAlignment="1" applyProtection="1">
      <alignment horizontal="center"/>
    </xf>
    <xf numFmtId="0" fontId="0" fillId="0" borderId="0" xfId="0" applyBorder="1"/>
    <xf numFmtId="0" fontId="9" fillId="0" borderId="0" xfId="0" applyFont="1" applyBorder="1" applyAlignment="1">
      <alignment horizont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2</xdr:col>
      <xdr:colOff>2181225</xdr:colOff>
      <xdr:row>5</xdr:row>
      <xdr:rowOff>180975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5" y="200025"/>
          <a:ext cx="26574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65536"/>
  <sheetViews>
    <sheetView showGridLines="0" zoomScale="75" workbookViewId="0">
      <selection activeCell="F50" sqref="F50"/>
    </sheetView>
  </sheetViews>
  <sheetFormatPr baseColWidth="10" defaultColWidth="0" defaultRowHeight="1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</cols>
  <sheetData>
    <row r="3" spans="2:9">
      <c r="B3" s="49" t="s">
        <v>0</v>
      </c>
      <c r="C3" s="50"/>
      <c r="D3" s="50"/>
      <c r="E3" s="50"/>
      <c r="F3" s="50"/>
      <c r="G3" s="50"/>
      <c r="H3" s="50"/>
      <c r="I3" s="51"/>
    </row>
    <row r="4" spans="2:9">
      <c r="B4" s="52" t="s">
        <v>1</v>
      </c>
      <c r="C4" s="53"/>
      <c r="D4" s="53"/>
      <c r="E4" s="53"/>
      <c r="F4" s="53"/>
      <c r="G4" s="53"/>
      <c r="H4" s="53"/>
      <c r="I4" s="54"/>
    </row>
    <row r="5" spans="2:9">
      <c r="B5" s="55" t="s">
        <v>2</v>
      </c>
      <c r="C5" s="56"/>
      <c r="D5" s="56"/>
      <c r="E5" s="56"/>
      <c r="F5" s="56"/>
      <c r="G5" s="56"/>
      <c r="H5" s="56"/>
      <c r="I5" s="57"/>
    </row>
    <row r="6" spans="2:9">
      <c r="B6" s="55" t="s">
        <v>3</v>
      </c>
      <c r="C6" s="56"/>
      <c r="D6" s="56"/>
      <c r="E6" s="56"/>
      <c r="F6" s="56"/>
      <c r="G6" s="56"/>
      <c r="H6" s="56"/>
      <c r="I6" s="57"/>
    </row>
    <row r="7" spans="2:9">
      <c r="B7" s="58" t="s">
        <v>4</v>
      </c>
      <c r="C7" s="59"/>
      <c r="D7" s="59"/>
      <c r="E7" s="59"/>
      <c r="F7" s="59"/>
      <c r="G7" s="59"/>
      <c r="H7" s="59"/>
      <c r="I7" s="60"/>
    </row>
    <row r="8" spans="2:9">
      <c r="B8" s="1"/>
      <c r="C8" s="1"/>
      <c r="D8" s="1"/>
      <c r="E8" s="1"/>
      <c r="F8" s="1"/>
      <c r="G8" s="1"/>
      <c r="H8" s="1"/>
      <c r="I8" s="1"/>
    </row>
    <row r="9" spans="2:9">
      <c r="B9" s="39" t="s">
        <v>5</v>
      </c>
      <c r="C9" s="40"/>
      <c r="D9" s="45" t="s">
        <v>6</v>
      </c>
      <c r="E9" s="46"/>
      <c r="F9" s="46"/>
      <c r="G9" s="46"/>
      <c r="H9" s="47"/>
      <c r="I9" s="48" t="s">
        <v>7</v>
      </c>
    </row>
    <row r="10" spans="2:9" ht="24.75">
      <c r="B10" s="41"/>
      <c r="C10" s="42"/>
      <c r="D10" s="4" t="s">
        <v>8</v>
      </c>
      <c r="E10" s="3" t="s">
        <v>9</v>
      </c>
      <c r="F10" s="4" t="s">
        <v>10</v>
      </c>
      <c r="G10" s="4" t="s">
        <v>11</v>
      </c>
      <c r="H10" s="4" t="s">
        <v>12</v>
      </c>
      <c r="I10" s="48"/>
    </row>
    <row r="11" spans="2:9">
      <c r="B11" s="43"/>
      <c r="C11" s="44"/>
      <c r="D11" s="2">
        <v>1</v>
      </c>
      <c r="E11" s="2">
        <v>2</v>
      </c>
      <c r="F11" s="2" t="s">
        <v>13</v>
      </c>
      <c r="G11" s="2">
        <v>4</v>
      </c>
      <c r="H11" s="2">
        <v>5</v>
      </c>
      <c r="I11" s="2" t="s">
        <v>14</v>
      </c>
    </row>
    <row r="12" spans="2:9">
      <c r="B12" s="37" t="s">
        <v>15</v>
      </c>
      <c r="C12" s="38"/>
      <c r="D12" s="5">
        <f t="shared" ref="D12:I12" si="0">SUM(D13:D19)</f>
        <v>66297720</v>
      </c>
      <c r="E12" s="5">
        <f t="shared" si="0"/>
        <v>-222160.87</v>
      </c>
      <c r="F12" s="5">
        <f t="shared" si="0"/>
        <v>66075559.129999995</v>
      </c>
      <c r="G12" s="5">
        <f t="shared" si="0"/>
        <v>27401778.280000001</v>
      </c>
      <c r="H12" s="5">
        <f t="shared" si="0"/>
        <v>23952431.979999997</v>
      </c>
      <c r="I12" s="5">
        <f t="shared" si="0"/>
        <v>38673780.850000001</v>
      </c>
    </row>
    <row r="13" spans="2:9">
      <c r="B13" s="14"/>
      <c r="C13" s="15" t="s">
        <v>16</v>
      </c>
      <c r="D13" s="6">
        <v>36251710</v>
      </c>
      <c r="E13" s="6">
        <v>45211.47</v>
      </c>
      <c r="F13" s="7">
        <f t="shared" ref="F13:F19" si="1">D13+E13</f>
        <v>36296921.469999999</v>
      </c>
      <c r="G13" s="6">
        <v>15150090.619999999</v>
      </c>
      <c r="H13" s="6">
        <v>15150090.619999999</v>
      </c>
      <c r="I13" s="7">
        <f t="shared" ref="I13:I19" si="2">F13-G13</f>
        <v>21146830.850000001</v>
      </c>
    </row>
    <row r="14" spans="2:9">
      <c r="B14" s="14"/>
      <c r="C14" s="15" t="s">
        <v>17</v>
      </c>
      <c r="D14" s="6">
        <v>8852842</v>
      </c>
      <c r="E14" s="6">
        <v>-249840.59</v>
      </c>
      <c r="F14" s="7">
        <f t="shared" si="1"/>
        <v>8603001.4100000001</v>
      </c>
      <c r="G14" s="6">
        <v>3438843.56</v>
      </c>
      <c r="H14" s="6">
        <v>3438843.56</v>
      </c>
      <c r="I14" s="7">
        <f t="shared" si="2"/>
        <v>5164157.8499999996</v>
      </c>
    </row>
    <row r="15" spans="2:9">
      <c r="B15" s="14"/>
      <c r="C15" s="15" t="s">
        <v>18</v>
      </c>
      <c r="D15" s="6">
        <v>6287411</v>
      </c>
      <c r="E15" s="6">
        <v>307649.8</v>
      </c>
      <c r="F15" s="7">
        <f t="shared" si="1"/>
        <v>6595060.7999999998</v>
      </c>
      <c r="G15" s="6">
        <v>2927404.4</v>
      </c>
      <c r="H15" s="6">
        <v>133464.29</v>
      </c>
      <c r="I15" s="7">
        <f t="shared" si="2"/>
        <v>3667656.4</v>
      </c>
    </row>
    <row r="16" spans="2:9">
      <c r="B16" s="14"/>
      <c r="C16" s="15" t="s">
        <v>19</v>
      </c>
      <c r="D16" s="6">
        <v>9271957</v>
      </c>
      <c r="E16" s="6">
        <v>129254.39</v>
      </c>
      <c r="F16" s="7">
        <f t="shared" si="1"/>
        <v>9401211.3900000006</v>
      </c>
      <c r="G16" s="6">
        <v>3992458.94</v>
      </c>
      <c r="H16" s="6">
        <v>3344079.2</v>
      </c>
      <c r="I16" s="7">
        <f t="shared" si="2"/>
        <v>5408752.4500000011</v>
      </c>
    </row>
    <row r="17" spans="2:9">
      <c r="B17" s="14"/>
      <c r="C17" s="15" t="s">
        <v>20</v>
      </c>
      <c r="D17" s="6">
        <v>5633800</v>
      </c>
      <c r="E17" s="6">
        <v>-454435.94</v>
      </c>
      <c r="F17" s="7">
        <f t="shared" si="1"/>
        <v>5179364.0599999996</v>
      </c>
      <c r="G17" s="6">
        <v>1892980.76</v>
      </c>
      <c r="H17" s="6">
        <v>1885954.31</v>
      </c>
      <c r="I17" s="7">
        <f t="shared" si="2"/>
        <v>3286383.3</v>
      </c>
    </row>
    <row r="18" spans="2:9">
      <c r="B18" s="14"/>
      <c r="C18" s="15" t="s">
        <v>21</v>
      </c>
      <c r="D18" s="6">
        <v>0</v>
      </c>
      <c r="E18" s="6">
        <v>0</v>
      </c>
      <c r="F18" s="7">
        <f t="shared" si="1"/>
        <v>0</v>
      </c>
      <c r="G18" s="6">
        <v>0</v>
      </c>
      <c r="H18" s="6">
        <v>0</v>
      </c>
      <c r="I18" s="7">
        <f t="shared" si="2"/>
        <v>0</v>
      </c>
    </row>
    <row r="19" spans="2:9">
      <c r="B19" s="14"/>
      <c r="C19" s="15" t="s">
        <v>22</v>
      </c>
      <c r="D19" s="6">
        <v>0</v>
      </c>
      <c r="E19" s="6">
        <v>0</v>
      </c>
      <c r="F19" s="7">
        <f t="shared" si="1"/>
        <v>0</v>
      </c>
      <c r="G19" s="6">
        <v>0</v>
      </c>
      <c r="H19" s="6">
        <v>0</v>
      </c>
      <c r="I19" s="7">
        <f t="shared" si="2"/>
        <v>0</v>
      </c>
    </row>
    <row r="20" spans="2:9">
      <c r="B20" s="37" t="s">
        <v>23</v>
      </c>
      <c r="C20" s="38"/>
      <c r="D20" s="5">
        <f t="shared" ref="D20:I20" si="3">SUM(D21:D29)</f>
        <v>1783381.12</v>
      </c>
      <c r="E20" s="5">
        <f t="shared" si="3"/>
        <v>-69751.099999999991</v>
      </c>
      <c r="F20" s="5">
        <f t="shared" si="3"/>
        <v>1713630.02</v>
      </c>
      <c r="G20" s="5">
        <f t="shared" si="3"/>
        <v>673079.3</v>
      </c>
      <c r="H20" s="5">
        <f t="shared" si="3"/>
        <v>673079.3</v>
      </c>
      <c r="I20" s="5">
        <f t="shared" si="3"/>
        <v>1040550.7200000001</v>
      </c>
    </row>
    <row r="21" spans="2:9">
      <c r="B21" s="14"/>
      <c r="C21" s="15" t="s">
        <v>24</v>
      </c>
      <c r="D21" s="6">
        <v>890357</v>
      </c>
      <c r="E21" s="6">
        <v>97205.52</v>
      </c>
      <c r="F21" s="7">
        <f t="shared" ref="F21:F29" si="4">D21+E21</f>
        <v>987562.52</v>
      </c>
      <c r="G21" s="6">
        <v>468187.62</v>
      </c>
      <c r="H21" s="6">
        <v>468187.62</v>
      </c>
      <c r="I21" s="7">
        <f t="shared" ref="I21:I29" si="5">F21-G21</f>
        <v>519374.9</v>
      </c>
    </row>
    <row r="22" spans="2:9">
      <c r="B22" s="14"/>
      <c r="C22" s="15" t="s">
        <v>25</v>
      </c>
      <c r="D22" s="6">
        <v>257232</v>
      </c>
      <c r="E22" s="6">
        <v>-58752.17</v>
      </c>
      <c r="F22" s="7">
        <f t="shared" si="4"/>
        <v>198479.83000000002</v>
      </c>
      <c r="G22" s="6">
        <v>48427.83</v>
      </c>
      <c r="H22" s="6">
        <v>48427.83</v>
      </c>
      <c r="I22" s="7">
        <f t="shared" si="5"/>
        <v>150052</v>
      </c>
    </row>
    <row r="23" spans="2:9">
      <c r="B23" s="14"/>
      <c r="C23" s="15" t="s">
        <v>26</v>
      </c>
      <c r="D23" s="6">
        <v>0</v>
      </c>
      <c r="E23" s="6">
        <v>0</v>
      </c>
      <c r="F23" s="7">
        <f t="shared" si="4"/>
        <v>0</v>
      </c>
      <c r="G23" s="6">
        <v>0</v>
      </c>
      <c r="H23" s="6">
        <v>0</v>
      </c>
      <c r="I23" s="7">
        <f t="shared" si="5"/>
        <v>0</v>
      </c>
    </row>
    <row r="24" spans="2:9">
      <c r="B24" s="14"/>
      <c r="C24" s="15" t="s">
        <v>27</v>
      </c>
      <c r="D24" s="6">
        <v>169931</v>
      </c>
      <c r="E24" s="6">
        <v>-46783.16</v>
      </c>
      <c r="F24" s="7">
        <f t="shared" si="4"/>
        <v>123147.84</v>
      </c>
      <c r="G24" s="6">
        <v>24021.439999999999</v>
      </c>
      <c r="H24" s="6">
        <v>24021.439999999999</v>
      </c>
      <c r="I24" s="7">
        <f t="shared" si="5"/>
        <v>99126.399999999994</v>
      </c>
    </row>
    <row r="25" spans="2:9">
      <c r="B25" s="14"/>
      <c r="C25" s="15" t="s">
        <v>28</v>
      </c>
      <c r="D25" s="6">
        <v>26667</v>
      </c>
      <c r="E25" s="6">
        <v>483.83</v>
      </c>
      <c r="F25" s="7">
        <f t="shared" si="4"/>
        <v>27150.83</v>
      </c>
      <c r="G25" s="6">
        <v>11595.03</v>
      </c>
      <c r="H25" s="6">
        <v>11595.03</v>
      </c>
      <c r="I25" s="7">
        <f t="shared" si="5"/>
        <v>15555.800000000001</v>
      </c>
    </row>
    <row r="26" spans="2:9">
      <c r="B26" s="14"/>
      <c r="C26" s="15" t="s">
        <v>29</v>
      </c>
      <c r="D26" s="6">
        <v>121687.12</v>
      </c>
      <c r="E26" s="6">
        <v>26539.53</v>
      </c>
      <c r="F26" s="7">
        <f t="shared" si="4"/>
        <v>148226.65</v>
      </c>
      <c r="G26" s="6">
        <v>76997.429999999993</v>
      </c>
      <c r="H26" s="6">
        <v>76997.429999999993</v>
      </c>
      <c r="I26" s="7">
        <f t="shared" si="5"/>
        <v>71229.22</v>
      </c>
    </row>
    <row r="27" spans="2:9">
      <c r="B27" s="14"/>
      <c r="C27" s="15" t="s">
        <v>30</v>
      </c>
      <c r="D27" s="6">
        <v>13135</v>
      </c>
      <c r="E27" s="6">
        <v>285.16000000000003</v>
      </c>
      <c r="F27" s="7">
        <f t="shared" si="4"/>
        <v>13420.16</v>
      </c>
      <c r="G27" s="6">
        <v>5758.11</v>
      </c>
      <c r="H27" s="6">
        <v>5758.11</v>
      </c>
      <c r="I27" s="7">
        <f t="shared" si="5"/>
        <v>7662.05</v>
      </c>
    </row>
    <row r="28" spans="2:9">
      <c r="B28" s="14"/>
      <c r="C28" s="15" t="s">
        <v>31</v>
      </c>
      <c r="D28" s="6">
        <v>0</v>
      </c>
      <c r="E28" s="6">
        <v>0</v>
      </c>
      <c r="F28" s="7">
        <f t="shared" si="4"/>
        <v>0</v>
      </c>
      <c r="G28" s="6">
        <v>0</v>
      </c>
      <c r="H28" s="6">
        <v>0</v>
      </c>
      <c r="I28" s="7">
        <f t="shared" si="5"/>
        <v>0</v>
      </c>
    </row>
    <row r="29" spans="2:9">
      <c r="B29" s="14"/>
      <c r="C29" s="15" t="s">
        <v>32</v>
      </c>
      <c r="D29" s="6">
        <v>304372</v>
      </c>
      <c r="E29" s="6">
        <v>-88729.81</v>
      </c>
      <c r="F29" s="7">
        <f t="shared" si="4"/>
        <v>215642.19</v>
      </c>
      <c r="G29" s="6">
        <v>38091.839999999997</v>
      </c>
      <c r="H29" s="6">
        <v>38091.839999999997</v>
      </c>
      <c r="I29" s="7">
        <f t="shared" si="5"/>
        <v>177550.35</v>
      </c>
    </row>
    <row r="30" spans="2:9">
      <c r="B30" s="37" t="s">
        <v>33</v>
      </c>
      <c r="C30" s="38"/>
      <c r="D30" s="5">
        <f t="shared" ref="D30:I30" si="6">SUM(D31:D39)</f>
        <v>18924843.93</v>
      </c>
      <c r="E30" s="5">
        <f t="shared" si="6"/>
        <v>-1209072.81</v>
      </c>
      <c r="F30" s="5">
        <f t="shared" si="6"/>
        <v>17715771.120000001</v>
      </c>
      <c r="G30" s="5">
        <f t="shared" si="6"/>
        <v>6671464.7399999993</v>
      </c>
      <c r="H30" s="5">
        <f t="shared" si="6"/>
        <v>5656961.1400000006</v>
      </c>
      <c r="I30" s="5">
        <f t="shared" si="6"/>
        <v>11044306.379999999</v>
      </c>
    </row>
    <row r="31" spans="2:9">
      <c r="B31" s="14"/>
      <c r="C31" s="15" t="s">
        <v>34</v>
      </c>
      <c r="D31" s="6">
        <v>2035405.92</v>
      </c>
      <c r="E31" s="6">
        <v>-286718.78999999998</v>
      </c>
      <c r="F31" s="7">
        <f t="shared" ref="F31:F39" si="7">D31+E31</f>
        <v>1748687.13</v>
      </c>
      <c r="G31" s="6">
        <v>556552.91</v>
      </c>
      <c r="H31" s="6">
        <v>556552.91</v>
      </c>
      <c r="I31" s="7">
        <f t="shared" ref="I31:I39" si="8">F31-G31</f>
        <v>1192134.2199999997</v>
      </c>
    </row>
    <row r="32" spans="2:9">
      <c r="B32" s="14"/>
      <c r="C32" s="15" t="s">
        <v>35</v>
      </c>
      <c r="D32" s="6">
        <v>3611650</v>
      </c>
      <c r="E32" s="6">
        <v>-109761.88</v>
      </c>
      <c r="F32" s="7">
        <f t="shared" si="7"/>
        <v>3501888.12</v>
      </c>
      <c r="G32" s="6">
        <v>1395092.32</v>
      </c>
      <c r="H32" s="6">
        <v>1395092.32</v>
      </c>
      <c r="I32" s="7">
        <f t="shared" si="8"/>
        <v>2106795.7999999998</v>
      </c>
    </row>
    <row r="33" spans="2:9">
      <c r="B33" s="14"/>
      <c r="C33" s="15" t="s">
        <v>36</v>
      </c>
      <c r="D33" s="6">
        <v>2724788.01</v>
      </c>
      <c r="E33" s="6">
        <v>-498976.18</v>
      </c>
      <c r="F33" s="7">
        <f t="shared" si="7"/>
        <v>2225811.8299999996</v>
      </c>
      <c r="G33" s="6">
        <v>636352.17000000004</v>
      </c>
      <c r="H33" s="6">
        <v>620612.22</v>
      </c>
      <c r="I33" s="7">
        <f t="shared" si="8"/>
        <v>1589459.6599999997</v>
      </c>
    </row>
    <row r="34" spans="2:9">
      <c r="B34" s="14"/>
      <c r="C34" s="15" t="s">
        <v>37</v>
      </c>
      <c r="D34" s="6">
        <v>135862</v>
      </c>
      <c r="E34" s="6">
        <v>12713.19</v>
      </c>
      <c r="F34" s="7">
        <f t="shared" si="7"/>
        <v>148575.19</v>
      </c>
      <c r="G34" s="6">
        <v>69322.39</v>
      </c>
      <c r="H34" s="6">
        <v>69322.39</v>
      </c>
      <c r="I34" s="7">
        <f t="shared" si="8"/>
        <v>79252.800000000003</v>
      </c>
    </row>
    <row r="35" spans="2:9">
      <c r="B35" s="14"/>
      <c r="C35" s="15" t="s">
        <v>38</v>
      </c>
      <c r="D35" s="6">
        <v>402320</v>
      </c>
      <c r="E35" s="6">
        <v>-64304.35</v>
      </c>
      <c r="F35" s="7">
        <f t="shared" si="7"/>
        <v>338015.65</v>
      </c>
      <c r="G35" s="6">
        <v>103329</v>
      </c>
      <c r="H35" s="6">
        <v>103329</v>
      </c>
      <c r="I35" s="7">
        <f t="shared" si="8"/>
        <v>234686.65000000002</v>
      </c>
    </row>
    <row r="36" spans="2:9">
      <c r="B36" s="14"/>
      <c r="C36" s="15" t="s">
        <v>39</v>
      </c>
      <c r="D36" s="6">
        <v>218714</v>
      </c>
      <c r="E36" s="6">
        <v>-91130.8</v>
      </c>
      <c r="F36" s="7">
        <f t="shared" si="7"/>
        <v>127583.2</v>
      </c>
      <c r="G36" s="6">
        <v>0</v>
      </c>
      <c r="H36" s="6">
        <v>0</v>
      </c>
      <c r="I36" s="7">
        <f t="shared" si="8"/>
        <v>127583.2</v>
      </c>
    </row>
    <row r="37" spans="2:9">
      <c r="B37" s="14"/>
      <c r="C37" s="15" t="s">
        <v>40</v>
      </c>
      <c r="D37" s="6">
        <v>7162152</v>
      </c>
      <c r="E37" s="6">
        <v>-212708.2</v>
      </c>
      <c r="F37" s="7">
        <f t="shared" si="7"/>
        <v>6949443.7999999998</v>
      </c>
      <c r="G37" s="6">
        <v>2771521.8</v>
      </c>
      <c r="H37" s="6">
        <v>2453597.88</v>
      </c>
      <c r="I37" s="7">
        <f t="shared" si="8"/>
        <v>4177922</v>
      </c>
    </row>
    <row r="38" spans="2:9">
      <c r="B38" s="14"/>
      <c r="C38" s="15" t="s">
        <v>41</v>
      </c>
      <c r="D38" s="6">
        <v>402445</v>
      </c>
      <c r="E38" s="6">
        <v>2079.9499999999998</v>
      </c>
      <c r="F38" s="7">
        <f t="shared" si="7"/>
        <v>404524.95</v>
      </c>
      <c r="G38" s="6">
        <v>169765.35</v>
      </c>
      <c r="H38" s="6">
        <v>169765.35</v>
      </c>
      <c r="I38" s="7">
        <f t="shared" si="8"/>
        <v>234759.6</v>
      </c>
    </row>
    <row r="39" spans="2:9">
      <c r="B39" s="14"/>
      <c r="C39" s="15" t="s">
        <v>42</v>
      </c>
      <c r="D39" s="6">
        <v>2231507</v>
      </c>
      <c r="E39" s="6">
        <v>39734.25</v>
      </c>
      <c r="F39" s="7">
        <f t="shared" si="7"/>
        <v>2271241.25</v>
      </c>
      <c r="G39" s="6">
        <v>969528.8</v>
      </c>
      <c r="H39" s="6">
        <v>288689.07</v>
      </c>
      <c r="I39" s="7">
        <f t="shared" si="8"/>
        <v>1301712.45</v>
      </c>
    </row>
    <row r="40" spans="2:9">
      <c r="B40" s="37" t="s">
        <v>43</v>
      </c>
      <c r="C40" s="38"/>
      <c r="D40" s="5">
        <f t="shared" ref="D40:I40" si="9">SUM(D41:D49)</f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</row>
    <row r="41" spans="2:9">
      <c r="B41" s="14"/>
      <c r="C41" s="15" t="s">
        <v>44</v>
      </c>
      <c r="D41" s="6">
        <v>0</v>
      </c>
      <c r="E41" s="6">
        <v>0</v>
      </c>
      <c r="F41" s="7">
        <f t="shared" ref="F41:F49" si="10">D41+E41</f>
        <v>0</v>
      </c>
      <c r="G41" s="6">
        <v>0</v>
      </c>
      <c r="H41" s="6">
        <v>0</v>
      </c>
      <c r="I41" s="7">
        <f t="shared" ref="I41:I49" si="11">F41-G41</f>
        <v>0</v>
      </c>
    </row>
    <row r="42" spans="2:9">
      <c r="B42" s="14"/>
      <c r="C42" s="15" t="s">
        <v>45</v>
      </c>
      <c r="D42" s="6">
        <v>0</v>
      </c>
      <c r="E42" s="6">
        <v>0</v>
      </c>
      <c r="F42" s="7">
        <f t="shared" si="10"/>
        <v>0</v>
      </c>
      <c r="G42" s="6">
        <v>0</v>
      </c>
      <c r="H42" s="6">
        <v>0</v>
      </c>
      <c r="I42" s="7">
        <f t="shared" si="11"/>
        <v>0</v>
      </c>
    </row>
    <row r="43" spans="2:9">
      <c r="B43" s="14"/>
      <c r="C43" s="15" t="s">
        <v>46</v>
      </c>
      <c r="D43" s="6">
        <v>0</v>
      </c>
      <c r="E43" s="6">
        <v>0</v>
      </c>
      <c r="F43" s="7">
        <f t="shared" si="10"/>
        <v>0</v>
      </c>
      <c r="G43" s="6">
        <v>0</v>
      </c>
      <c r="H43" s="6">
        <v>0</v>
      </c>
      <c r="I43" s="7">
        <f t="shared" si="11"/>
        <v>0</v>
      </c>
    </row>
    <row r="44" spans="2:9">
      <c r="B44" s="14"/>
      <c r="C44" s="15" t="s">
        <v>47</v>
      </c>
      <c r="D44" s="6">
        <v>0</v>
      </c>
      <c r="E44" s="6">
        <v>0</v>
      </c>
      <c r="F44" s="7">
        <f t="shared" si="10"/>
        <v>0</v>
      </c>
      <c r="G44" s="6">
        <v>0</v>
      </c>
      <c r="H44" s="6">
        <v>0</v>
      </c>
      <c r="I44" s="7">
        <f t="shared" si="11"/>
        <v>0</v>
      </c>
    </row>
    <row r="45" spans="2:9">
      <c r="B45" s="14"/>
      <c r="C45" s="15" t="s">
        <v>48</v>
      </c>
      <c r="D45" s="6">
        <v>0</v>
      </c>
      <c r="E45" s="6">
        <v>0</v>
      </c>
      <c r="F45" s="7">
        <f t="shared" si="10"/>
        <v>0</v>
      </c>
      <c r="G45" s="6">
        <v>0</v>
      </c>
      <c r="H45" s="6">
        <v>0</v>
      </c>
      <c r="I45" s="7">
        <f t="shared" si="11"/>
        <v>0</v>
      </c>
    </row>
    <row r="46" spans="2:9">
      <c r="B46" s="14"/>
      <c r="C46" s="15" t="s">
        <v>49</v>
      </c>
      <c r="D46" s="6">
        <v>0</v>
      </c>
      <c r="E46" s="6">
        <v>0</v>
      </c>
      <c r="F46" s="7">
        <f t="shared" si="10"/>
        <v>0</v>
      </c>
      <c r="G46" s="6">
        <v>0</v>
      </c>
      <c r="H46" s="6">
        <v>0</v>
      </c>
      <c r="I46" s="7">
        <f t="shared" si="11"/>
        <v>0</v>
      </c>
    </row>
    <row r="47" spans="2:9">
      <c r="B47" s="14"/>
      <c r="C47" s="15" t="s">
        <v>50</v>
      </c>
      <c r="D47" s="6">
        <v>0</v>
      </c>
      <c r="E47" s="6">
        <v>0</v>
      </c>
      <c r="F47" s="7">
        <f t="shared" si="10"/>
        <v>0</v>
      </c>
      <c r="G47" s="6">
        <v>0</v>
      </c>
      <c r="H47" s="6">
        <v>0</v>
      </c>
      <c r="I47" s="7">
        <f t="shared" si="11"/>
        <v>0</v>
      </c>
    </row>
    <row r="48" spans="2:9">
      <c r="B48" s="14"/>
      <c r="C48" s="15" t="s">
        <v>51</v>
      </c>
      <c r="D48" s="6">
        <v>0</v>
      </c>
      <c r="E48" s="6">
        <v>0</v>
      </c>
      <c r="F48" s="7">
        <f t="shared" si="10"/>
        <v>0</v>
      </c>
      <c r="G48" s="6">
        <v>0</v>
      </c>
      <c r="H48" s="6">
        <v>0</v>
      </c>
      <c r="I48" s="7">
        <f t="shared" si="11"/>
        <v>0</v>
      </c>
    </row>
    <row r="49" spans="2:9">
      <c r="B49" s="14"/>
      <c r="C49" s="15" t="s">
        <v>52</v>
      </c>
      <c r="D49" s="6">
        <v>0</v>
      </c>
      <c r="E49" s="6">
        <v>0</v>
      </c>
      <c r="F49" s="7">
        <f t="shared" si="10"/>
        <v>0</v>
      </c>
      <c r="G49" s="6">
        <v>0</v>
      </c>
      <c r="H49" s="6">
        <v>0</v>
      </c>
      <c r="I49" s="7">
        <f t="shared" si="11"/>
        <v>0</v>
      </c>
    </row>
    <row r="50" spans="2:9">
      <c r="B50" s="37" t="s">
        <v>53</v>
      </c>
      <c r="C50" s="38"/>
      <c r="D50" s="5">
        <f t="shared" ref="D50:I50" si="12">SUM(D51:D59)</f>
        <v>1235955</v>
      </c>
      <c r="E50" s="5">
        <f t="shared" si="12"/>
        <v>-386372.95</v>
      </c>
      <c r="F50" s="5">
        <f t="shared" si="12"/>
        <v>849582.05</v>
      </c>
      <c r="G50" s="5">
        <f t="shared" si="12"/>
        <v>128608.25</v>
      </c>
      <c r="H50" s="5">
        <f t="shared" si="12"/>
        <v>128608.25</v>
      </c>
      <c r="I50" s="5">
        <f t="shared" si="12"/>
        <v>720973.8</v>
      </c>
    </row>
    <row r="51" spans="2:9">
      <c r="B51" s="14"/>
      <c r="C51" s="15" t="s">
        <v>54</v>
      </c>
      <c r="D51" s="6">
        <v>249455</v>
      </c>
      <c r="E51" s="6">
        <v>-42421.25</v>
      </c>
      <c r="F51" s="7">
        <f t="shared" ref="F51:F59" si="13">D51+E51</f>
        <v>207033.75</v>
      </c>
      <c r="G51" s="6">
        <v>61518.3</v>
      </c>
      <c r="H51" s="6">
        <v>61518.3</v>
      </c>
      <c r="I51" s="7">
        <f t="shared" ref="I51:I59" si="14">F51-G51</f>
        <v>145515.45000000001</v>
      </c>
    </row>
    <row r="52" spans="2:9">
      <c r="B52" s="14"/>
      <c r="C52" s="15" t="s">
        <v>55</v>
      </c>
      <c r="D52" s="6">
        <v>194500</v>
      </c>
      <c r="E52" s="6">
        <v>-81041.649999999994</v>
      </c>
      <c r="F52" s="7">
        <f t="shared" si="13"/>
        <v>113458.35</v>
      </c>
      <c r="G52" s="6">
        <v>0</v>
      </c>
      <c r="H52" s="6">
        <v>0</v>
      </c>
      <c r="I52" s="7">
        <f t="shared" si="14"/>
        <v>113458.35</v>
      </c>
    </row>
    <row r="53" spans="2:9">
      <c r="B53" s="14"/>
      <c r="C53" s="15" t="s">
        <v>56</v>
      </c>
      <c r="D53" s="6">
        <v>0</v>
      </c>
      <c r="E53" s="6">
        <v>0</v>
      </c>
      <c r="F53" s="7">
        <f t="shared" si="13"/>
        <v>0</v>
      </c>
      <c r="G53" s="6">
        <v>0</v>
      </c>
      <c r="H53" s="6">
        <v>0</v>
      </c>
      <c r="I53" s="7">
        <f t="shared" si="14"/>
        <v>0</v>
      </c>
    </row>
    <row r="54" spans="2:9">
      <c r="B54" s="14"/>
      <c r="C54" s="15" t="s">
        <v>57</v>
      </c>
      <c r="D54" s="6">
        <v>335000</v>
      </c>
      <c r="E54" s="6">
        <v>-139583.35</v>
      </c>
      <c r="F54" s="7">
        <f t="shared" si="13"/>
        <v>195416.65</v>
      </c>
      <c r="G54" s="6">
        <v>0</v>
      </c>
      <c r="H54" s="6">
        <v>0</v>
      </c>
      <c r="I54" s="7">
        <f t="shared" si="14"/>
        <v>195416.65</v>
      </c>
    </row>
    <row r="55" spans="2:9">
      <c r="B55" s="14"/>
      <c r="C55" s="15" t="s">
        <v>58</v>
      </c>
      <c r="D55" s="6">
        <v>0</v>
      </c>
      <c r="E55" s="6">
        <v>0</v>
      </c>
      <c r="F55" s="7">
        <f t="shared" si="13"/>
        <v>0</v>
      </c>
      <c r="G55" s="6">
        <v>0</v>
      </c>
      <c r="H55" s="6">
        <v>0</v>
      </c>
      <c r="I55" s="7">
        <f t="shared" si="14"/>
        <v>0</v>
      </c>
    </row>
    <row r="56" spans="2:9">
      <c r="B56" s="14"/>
      <c r="C56" s="15" t="s">
        <v>59</v>
      </c>
      <c r="D56" s="6">
        <v>57000</v>
      </c>
      <c r="E56" s="6">
        <v>-20950</v>
      </c>
      <c r="F56" s="7">
        <f t="shared" si="13"/>
        <v>36050</v>
      </c>
      <c r="G56" s="6">
        <v>2800</v>
      </c>
      <c r="H56" s="6">
        <v>2800</v>
      </c>
      <c r="I56" s="7">
        <f t="shared" si="14"/>
        <v>33250</v>
      </c>
    </row>
    <row r="57" spans="2:9">
      <c r="B57" s="14"/>
      <c r="C57" s="15" t="s">
        <v>60</v>
      </c>
      <c r="D57" s="6">
        <v>0</v>
      </c>
      <c r="E57" s="6">
        <v>0</v>
      </c>
      <c r="F57" s="7">
        <f t="shared" si="13"/>
        <v>0</v>
      </c>
      <c r="G57" s="6">
        <v>0</v>
      </c>
      <c r="H57" s="6">
        <v>0</v>
      </c>
      <c r="I57" s="7">
        <f t="shared" si="14"/>
        <v>0</v>
      </c>
    </row>
    <row r="58" spans="2:9">
      <c r="B58" s="14"/>
      <c r="C58" s="15" t="s">
        <v>61</v>
      </c>
      <c r="D58" s="6">
        <v>0</v>
      </c>
      <c r="E58" s="6">
        <v>0</v>
      </c>
      <c r="F58" s="7">
        <f t="shared" si="13"/>
        <v>0</v>
      </c>
      <c r="G58" s="6">
        <v>0</v>
      </c>
      <c r="H58" s="6">
        <v>0</v>
      </c>
      <c r="I58" s="7">
        <f t="shared" si="14"/>
        <v>0</v>
      </c>
    </row>
    <row r="59" spans="2:9">
      <c r="B59" s="14"/>
      <c r="C59" s="15" t="s">
        <v>62</v>
      </c>
      <c r="D59" s="6">
        <v>400000</v>
      </c>
      <c r="E59" s="6">
        <v>-102376.7</v>
      </c>
      <c r="F59" s="7">
        <f t="shared" si="13"/>
        <v>297623.3</v>
      </c>
      <c r="G59" s="6">
        <v>64289.95</v>
      </c>
      <c r="H59" s="6">
        <v>64289.95</v>
      </c>
      <c r="I59" s="7">
        <f t="shared" si="14"/>
        <v>233333.34999999998</v>
      </c>
    </row>
    <row r="60" spans="2:9">
      <c r="B60" s="37" t="s">
        <v>63</v>
      </c>
      <c r="C60" s="38"/>
      <c r="D60" s="5">
        <f t="shared" ref="D60:I60" si="15">SUM(D61:D63)</f>
        <v>0</v>
      </c>
      <c r="E60" s="5">
        <f t="shared" si="15"/>
        <v>0</v>
      </c>
      <c r="F60" s="5">
        <f t="shared" si="15"/>
        <v>0</v>
      </c>
      <c r="G60" s="5">
        <f t="shared" si="15"/>
        <v>0</v>
      </c>
      <c r="H60" s="5">
        <f t="shared" si="15"/>
        <v>0</v>
      </c>
      <c r="I60" s="5">
        <f t="shared" si="15"/>
        <v>0</v>
      </c>
    </row>
    <row r="61" spans="2:9">
      <c r="B61" s="14"/>
      <c r="C61" s="15" t="s">
        <v>64</v>
      </c>
      <c r="D61" s="6">
        <v>0</v>
      </c>
      <c r="E61" s="6">
        <v>0</v>
      </c>
      <c r="F61" s="7">
        <f>D61+E61</f>
        <v>0</v>
      </c>
      <c r="G61" s="6">
        <v>0</v>
      </c>
      <c r="H61" s="6">
        <v>0</v>
      </c>
      <c r="I61" s="7">
        <f>F61-G61</f>
        <v>0</v>
      </c>
    </row>
    <row r="62" spans="2:9">
      <c r="B62" s="14"/>
      <c r="C62" s="15" t="s">
        <v>65</v>
      </c>
      <c r="D62" s="6">
        <v>0</v>
      </c>
      <c r="E62" s="6">
        <v>0</v>
      </c>
      <c r="F62" s="7">
        <f>D62+E62</f>
        <v>0</v>
      </c>
      <c r="G62" s="6">
        <v>0</v>
      </c>
      <c r="H62" s="6">
        <v>0</v>
      </c>
      <c r="I62" s="7">
        <f>F62-G62</f>
        <v>0</v>
      </c>
    </row>
    <row r="63" spans="2:9">
      <c r="B63" s="14"/>
      <c r="C63" s="15" t="s">
        <v>66</v>
      </c>
      <c r="D63" s="6">
        <v>0</v>
      </c>
      <c r="E63" s="6">
        <v>0</v>
      </c>
      <c r="F63" s="7">
        <f>D63+E63</f>
        <v>0</v>
      </c>
      <c r="G63" s="6">
        <v>0</v>
      </c>
      <c r="H63" s="6">
        <v>0</v>
      </c>
      <c r="I63" s="7">
        <f>F63-G63</f>
        <v>0</v>
      </c>
    </row>
    <row r="64" spans="2:9">
      <c r="B64" s="37" t="s">
        <v>67</v>
      </c>
      <c r="C64" s="38"/>
      <c r="D64" s="5">
        <f t="shared" ref="D64:I64" si="16">SUM(D65:D71)</f>
        <v>0</v>
      </c>
      <c r="E64" s="5">
        <f t="shared" si="16"/>
        <v>0</v>
      </c>
      <c r="F64" s="5">
        <f t="shared" si="16"/>
        <v>0</v>
      </c>
      <c r="G64" s="5">
        <f t="shared" si="16"/>
        <v>0</v>
      </c>
      <c r="H64" s="5">
        <f t="shared" si="16"/>
        <v>0</v>
      </c>
      <c r="I64" s="5">
        <f t="shared" si="16"/>
        <v>0</v>
      </c>
    </row>
    <row r="65" spans="2:9">
      <c r="B65" s="14"/>
      <c r="C65" s="15" t="s">
        <v>68</v>
      </c>
      <c r="D65" s="6">
        <v>0</v>
      </c>
      <c r="E65" s="6">
        <v>0</v>
      </c>
      <c r="F65" s="7">
        <f t="shared" ref="F65:F71" si="17">D65+E65</f>
        <v>0</v>
      </c>
      <c r="G65" s="6">
        <v>0</v>
      </c>
      <c r="H65" s="6">
        <v>0</v>
      </c>
      <c r="I65" s="7">
        <f t="shared" ref="I65:I71" si="18">F65-G65</f>
        <v>0</v>
      </c>
    </row>
    <row r="66" spans="2:9">
      <c r="B66" s="14"/>
      <c r="C66" s="15" t="s">
        <v>69</v>
      </c>
      <c r="D66" s="6">
        <v>0</v>
      </c>
      <c r="E66" s="6">
        <v>0</v>
      </c>
      <c r="F66" s="7">
        <f t="shared" si="17"/>
        <v>0</v>
      </c>
      <c r="G66" s="6">
        <v>0</v>
      </c>
      <c r="H66" s="6">
        <v>0</v>
      </c>
      <c r="I66" s="7">
        <f t="shared" si="18"/>
        <v>0</v>
      </c>
    </row>
    <row r="67" spans="2:9">
      <c r="B67" s="14"/>
      <c r="C67" s="15" t="s">
        <v>70</v>
      </c>
      <c r="D67" s="6">
        <v>0</v>
      </c>
      <c r="E67" s="6">
        <v>0</v>
      </c>
      <c r="F67" s="7">
        <f t="shared" si="17"/>
        <v>0</v>
      </c>
      <c r="G67" s="6">
        <v>0</v>
      </c>
      <c r="H67" s="6">
        <v>0</v>
      </c>
      <c r="I67" s="7">
        <f t="shared" si="18"/>
        <v>0</v>
      </c>
    </row>
    <row r="68" spans="2:9">
      <c r="B68" s="14"/>
      <c r="C68" s="15" t="s">
        <v>71</v>
      </c>
      <c r="D68" s="6">
        <v>0</v>
      </c>
      <c r="E68" s="6">
        <v>0</v>
      </c>
      <c r="F68" s="7">
        <f t="shared" si="17"/>
        <v>0</v>
      </c>
      <c r="G68" s="6">
        <v>0</v>
      </c>
      <c r="H68" s="6">
        <v>0</v>
      </c>
      <c r="I68" s="7">
        <f t="shared" si="18"/>
        <v>0</v>
      </c>
    </row>
    <row r="69" spans="2:9">
      <c r="B69" s="14"/>
      <c r="C69" s="15" t="s">
        <v>72</v>
      </c>
      <c r="D69" s="6">
        <v>0</v>
      </c>
      <c r="E69" s="6">
        <v>0</v>
      </c>
      <c r="F69" s="7">
        <f t="shared" si="17"/>
        <v>0</v>
      </c>
      <c r="G69" s="6">
        <v>0</v>
      </c>
      <c r="H69" s="6">
        <v>0</v>
      </c>
      <c r="I69" s="7">
        <f t="shared" si="18"/>
        <v>0</v>
      </c>
    </row>
    <row r="70" spans="2:9">
      <c r="B70" s="14"/>
      <c r="C70" s="15" t="s">
        <v>73</v>
      </c>
      <c r="D70" s="6">
        <v>0</v>
      </c>
      <c r="E70" s="6">
        <v>0</v>
      </c>
      <c r="F70" s="7">
        <f t="shared" si="17"/>
        <v>0</v>
      </c>
      <c r="G70" s="6">
        <v>0</v>
      </c>
      <c r="H70" s="6">
        <v>0</v>
      </c>
      <c r="I70" s="7">
        <f t="shared" si="18"/>
        <v>0</v>
      </c>
    </row>
    <row r="71" spans="2:9">
      <c r="B71" s="14"/>
      <c r="C71" s="15" t="s">
        <v>74</v>
      </c>
      <c r="D71" s="6">
        <v>0</v>
      </c>
      <c r="E71" s="6">
        <v>0</v>
      </c>
      <c r="F71" s="7">
        <f t="shared" si="17"/>
        <v>0</v>
      </c>
      <c r="G71" s="6">
        <v>0</v>
      </c>
      <c r="H71" s="6">
        <v>0</v>
      </c>
      <c r="I71" s="7">
        <f t="shared" si="18"/>
        <v>0</v>
      </c>
    </row>
    <row r="72" spans="2:9">
      <c r="B72" s="37" t="s">
        <v>75</v>
      </c>
      <c r="C72" s="38"/>
      <c r="D72" s="5">
        <f t="shared" ref="D72:I72" si="19">SUM(D73:D75)</f>
        <v>0</v>
      </c>
      <c r="E72" s="5">
        <f t="shared" si="19"/>
        <v>0</v>
      </c>
      <c r="F72" s="5">
        <f t="shared" si="19"/>
        <v>0</v>
      </c>
      <c r="G72" s="5">
        <f t="shared" si="19"/>
        <v>0</v>
      </c>
      <c r="H72" s="5">
        <f t="shared" si="19"/>
        <v>0</v>
      </c>
      <c r="I72" s="5">
        <f t="shared" si="19"/>
        <v>0</v>
      </c>
    </row>
    <row r="73" spans="2:9">
      <c r="B73" s="14"/>
      <c r="C73" s="15" t="s">
        <v>76</v>
      </c>
      <c r="D73" s="6">
        <v>0</v>
      </c>
      <c r="E73" s="6">
        <v>0</v>
      </c>
      <c r="F73" s="7">
        <f>D73+E73</f>
        <v>0</v>
      </c>
      <c r="G73" s="6">
        <v>0</v>
      </c>
      <c r="H73" s="6">
        <v>0</v>
      </c>
      <c r="I73" s="7">
        <f>F73-G73</f>
        <v>0</v>
      </c>
    </row>
    <row r="74" spans="2:9">
      <c r="B74" s="14"/>
      <c r="C74" s="15" t="s">
        <v>77</v>
      </c>
      <c r="D74" s="6">
        <v>0</v>
      </c>
      <c r="E74" s="6">
        <v>0</v>
      </c>
      <c r="F74" s="7">
        <f>D74+E74</f>
        <v>0</v>
      </c>
      <c r="G74" s="6">
        <v>0</v>
      </c>
      <c r="H74" s="6">
        <v>0</v>
      </c>
      <c r="I74" s="7">
        <f>F74-G74</f>
        <v>0</v>
      </c>
    </row>
    <row r="75" spans="2:9">
      <c r="B75" s="14"/>
      <c r="C75" s="15" t="s">
        <v>78</v>
      </c>
      <c r="D75" s="6">
        <v>0</v>
      </c>
      <c r="E75" s="6">
        <v>0</v>
      </c>
      <c r="F75" s="7">
        <f>D75+E75</f>
        <v>0</v>
      </c>
      <c r="G75" s="6">
        <v>0</v>
      </c>
      <c r="H75" s="6">
        <v>0</v>
      </c>
      <c r="I75" s="7">
        <f>F75-G75</f>
        <v>0</v>
      </c>
    </row>
    <row r="76" spans="2:9">
      <c r="B76" s="37" t="s">
        <v>79</v>
      </c>
      <c r="C76" s="38"/>
      <c r="D76" s="5">
        <f t="shared" ref="D76:I76" si="20">SUM(D77:D83)</f>
        <v>0</v>
      </c>
      <c r="E76" s="5">
        <f t="shared" si="20"/>
        <v>0</v>
      </c>
      <c r="F76" s="5">
        <f t="shared" si="20"/>
        <v>0</v>
      </c>
      <c r="G76" s="5">
        <f t="shared" si="20"/>
        <v>0</v>
      </c>
      <c r="H76" s="5">
        <f t="shared" si="20"/>
        <v>0</v>
      </c>
      <c r="I76" s="5">
        <f t="shared" si="20"/>
        <v>0</v>
      </c>
    </row>
    <row r="77" spans="2:9">
      <c r="B77" s="14"/>
      <c r="C77" s="15" t="s">
        <v>80</v>
      </c>
      <c r="D77" s="6">
        <v>0</v>
      </c>
      <c r="E77" s="6">
        <v>0</v>
      </c>
      <c r="F77" s="7">
        <f t="shared" ref="F77:F83" si="21">D77+E77</f>
        <v>0</v>
      </c>
      <c r="G77" s="6">
        <v>0</v>
      </c>
      <c r="H77" s="6">
        <v>0</v>
      </c>
      <c r="I77" s="7">
        <f t="shared" ref="I77:I83" si="22">F77-G77</f>
        <v>0</v>
      </c>
    </row>
    <row r="78" spans="2:9">
      <c r="B78" s="14"/>
      <c r="C78" s="15" t="s">
        <v>81</v>
      </c>
      <c r="D78" s="6">
        <v>0</v>
      </c>
      <c r="E78" s="6">
        <v>0</v>
      </c>
      <c r="F78" s="7">
        <f t="shared" si="21"/>
        <v>0</v>
      </c>
      <c r="G78" s="6">
        <v>0</v>
      </c>
      <c r="H78" s="6">
        <v>0</v>
      </c>
      <c r="I78" s="7">
        <f t="shared" si="22"/>
        <v>0</v>
      </c>
    </row>
    <row r="79" spans="2:9">
      <c r="B79" s="14"/>
      <c r="C79" s="15" t="s">
        <v>82</v>
      </c>
      <c r="D79" s="6">
        <v>0</v>
      </c>
      <c r="E79" s="6">
        <v>0</v>
      </c>
      <c r="F79" s="7">
        <f t="shared" si="21"/>
        <v>0</v>
      </c>
      <c r="G79" s="6">
        <v>0</v>
      </c>
      <c r="H79" s="6">
        <v>0</v>
      </c>
      <c r="I79" s="7">
        <f t="shared" si="22"/>
        <v>0</v>
      </c>
    </row>
    <row r="80" spans="2:9">
      <c r="B80" s="14"/>
      <c r="C80" s="15" t="s">
        <v>83</v>
      </c>
      <c r="D80" s="6">
        <v>0</v>
      </c>
      <c r="E80" s="6">
        <v>0</v>
      </c>
      <c r="F80" s="7">
        <f t="shared" si="21"/>
        <v>0</v>
      </c>
      <c r="G80" s="6">
        <v>0</v>
      </c>
      <c r="H80" s="6">
        <v>0</v>
      </c>
      <c r="I80" s="7">
        <f t="shared" si="22"/>
        <v>0</v>
      </c>
    </row>
    <row r="81" spans="2:9">
      <c r="B81" s="14"/>
      <c r="C81" s="15" t="s">
        <v>84</v>
      </c>
      <c r="D81" s="6">
        <v>0</v>
      </c>
      <c r="E81" s="6">
        <v>0</v>
      </c>
      <c r="F81" s="7">
        <f t="shared" si="21"/>
        <v>0</v>
      </c>
      <c r="G81" s="6">
        <v>0</v>
      </c>
      <c r="H81" s="6">
        <v>0</v>
      </c>
      <c r="I81" s="7">
        <f t="shared" si="22"/>
        <v>0</v>
      </c>
    </row>
    <row r="82" spans="2:9">
      <c r="B82" s="14"/>
      <c r="C82" s="15" t="s">
        <v>85</v>
      </c>
      <c r="D82" s="6">
        <v>0</v>
      </c>
      <c r="E82" s="6">
        <v>0</v>
      </c>
      <c r="F82" s="7">
        <f t="shared" si="21"/>
        <v>0</v>
      </c>
      <c r="G82" s="6">
        <v>0</v>
      </c>
      <c r="H82" s="6">
        <v>0</v>
      </c>
      <c r="I82" s="7">
        <f t="shared" si="22"/>
        <v>0</v>
      </c>
    </row>
    <row r="83" spans="2:9">
      <c r="B83" s="14"/>
      <c r="C83" s="15" t="s">
        <v>86</v>
      </c>
      <c r="D83" s="8">
        <v>0</v>
      </c>
      <c r="E83" s="8">
        <v>0</v>
      </c>
      <c r="F83" s="9">
        <f t="shared" si="21"/>
        <v>0</v>
      </c>
      <c r="G83" s="8">
        <v>0</v>
      </c>
      <c r="H83" s="8">
        <v>0</v>
      </c>
      <c r="I83" s="9">
        <f t="shared" si="22"/>
        <v>0</v>
      </c>
    </row>
    <row r="84" spans="2:9" ht="24.75" customHeight="1">
      <c r="B84" s="16"/>
      <c r="C84" s="17" t="s">
        <v>87</v>
      </c>
      <c r="D84" s="9">
        <f t="shared" ref="D84:I84" si="23">D12+D20+D30+D40+D50+D60+D64+D72+D76</f>
        <v>88241900.050000012</v>
      </c>
      <c r="E84" s="9">
        <f t="shared" si="23"/>
        <v>-1887357.73</v>
      </c>
      <c r="F84" s="9">
        <f t="shared" si="23"/>
        <v>86354542.319999993</v>
      </c>
      <c r="G84" s="9">
        <f t="shared" si="23"/>
        <v>34874930.57</v>
      </c>
      <c r="H84" s="9">
        <f t="shared" si="23"/>
        <v>30411080.669999998</v>
      </c>
      <c r="I84" s="9">
        <f t="shared" si="23"/>
        <v>51479611.75</v>
      </c>
    </row>
    <row r="86" spans="2:9" hidden="1"/>
    <row r="87" spans="2:9" hidden="1"/>
    <row r="88" spans="2:9" hidden="1"/>
    <row r="89" spans="2:9" hidden="1"/>
    <row r="90" spans="2:9" hidden="1"/>
    <row r="91" spans="2:9" hidden="1"/>
    <row r="92" spans="2:9" hidden="1"/>
    <row r="93" spans="2:9" hidden="1"/>
    <row r="94" spans="2:9" hidden="1"/>
    <row r="95" spans="2:9" hidden="1"/>
    <row r="96" spans="2:9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17"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93"/>
  <sheetViews>
    <sheetView showGridLines="0" tabSelected="1" zoomScaleNormal="100" workbookViewId="0">
      <selection activeCell="D92" sqref="D92"/>
    </sheetView>
  </sheetViews>
  <sheetFormatPr baseColWidth="10" defaultColWidth="0" defaultRowHeight="15"/>
  <cols>
    <col min="1" max="1" width="2.7109375" customWidth="1"/>
    <col min="2" max="2" width="7.140625" customWidth="1"/>
    <col min="3" max="3" width="64.28515625" customWidth="1"/>
    <col min="4" max="6" width="13.140625" bestFit="1" customWidth="1"/>
    <col min="7" max="7" width="13.140625" customWidth="1"/>
    <col min="8" max="9" width="13.140625" bestFit="1" customWidth="1"/>
    <col min="10" max="10" width="2.7109375" customWidth="1"/>
    <col min="11" max="11" width="11.42578125" hidden="1" customWidth="1"/>
    <col min="12" max="12" width="11.42578125" hidden="1"/>
  </cols>
  <sheetData>
    <row r="1" spans="2:9" ht="15.75" thickBot="1"/>
    <row r="2" spans="2:9">
      <c r="B2" s="72" t="s">
        <v>88</v>
      </c>
      <c r="C2" s="73"/>
      <c r="D2" s="73"/>
      <c r="E2" s="73"/>
      <c r="F2" s="73"/>
      <c r="G2" s="73"/>
      <c r="H2" s="73"/>
      <c r="I2" s="74"/>
    </row>
    <row r="3" spans="2:9">
      <c r="B3" s="75" t="s">
        <v>2</v>
      </c>
      <c r="C3" s="76"/>
      <c r="D3" s="76"/>
      <c r="E3" s="76"/>
      <c r="F3" s="76"/>
      <c r="G3" s="76"/>
      <c r="H3" s="76"/>
      <c r="I3" s="77"/>
    </row>
    <row r="4" spans="2:9">
      <c r="B4" s="78" t="s">
        <v>3</v>
      </c>
      <c r="C4" s="79"/>
      <c r="D4" s="79"/>
      <c r="E4" s="79"/>
      <c r="F4" s="79"/>
      <c r="G4" s="79"/>
      <c r="H4" s="79"/>
      <c r="I4" s="80"/>
    </row>
    <row r="5" spans="2:9">
      <c r="B5" s="78" t="s">
        <v>93</v>
      </c>
      <c r="C5" s="79"/>
      <c r="D5" s="79"/>
      <c r="E5" s="79"/>
      <c r="F5" s="79"/>
      <c r="G5" s="79"/>
      <c r="H5" s="79"/>
      <c r="I5" s="80"/>
    </row>
    <row r="6" spans="2:9" ht="15.75" thickBot="1">
      <c r="B6" s="81" t="s">
        <v>89</v>
      </c>
      <c r="C6" s="82"/>
      <c r="D6" s="82"/>
      <c r="E6" s="82"/>
      <c r="F6" s="82"/>
      <c r="G6" s="82"/>
      <c r="H6" s="82"/>
      <c r="I6" s="83"/>
    </row>
    <row r="7" spans="2:9" ht="15.75" thickBot="1">
      <c r="B7" s="18"/>
      <c r="C7" s="18"/>
      <c r="D7" s="18"/>
      <c r="E7" s="18"/>
      <c r="F7" s="18"/>
      <c r="G7" s="18"/>
      <c r="H7" s="18"/>
      <c r="I7" s="18"/>
    </row>
    <row r="8" spans="2:9" ht="15.75" thickBot="1">
      <c r="B8" s="64" t="s">
        <v>90</v>
      </c>
      <c r="C8" s="65"/>
      <c r="D8" s="26"/>
      <c r="E8" s="26"/>
      <c r="F8" s="27"/>
      <c r="G8" s="27"/>
      <c r="H8" s="70" t="s">
        <v>91</v>
      </c>
      <c r="I8" s="71"/>
    </row>
    <row r="9" spans="2:9" ht="24.75">
      <c r="B9" s="66"/>
      <c r="C9" s="67"/>
      <c r="D9" s="28" t="s">
        <v>8</v>
      </c>
      <c r="E9" s="29" t="s">
        <v>9</v>
      </c>
      <c r="F9" s="28" t="s">
        <v>10</v>
      </c>
      <c r="G9" s="28" t="s">
        <v>11</v>
      </c>
      <c r="H9" s="30" t="s">
        <v>12</v>
      </c>
      <c r="I9" s="31" t="s">
        <v>7</v>
      </c>
    </row>
    <row r="10" spans="2:9" ht="15.75" thickBot="1">
      <c r="B10" s="68"/>
      <c r="C10" s="69"/>
      <c r="D10" s="32">
        <v>1</v>
      </c>
      <c r="E10" s="32">
        <v>2</v>
      </c>
      <c r="F10" s="32" t="s">
        <v>13</v>
      </c>
      <c r="G10" s="32">
        <v>4</v>
      </c>
      <c r="H10" s="32">
        <v>5</v>
      </c>
      <c r="I10" s="32" t="s">
        <v>14</v>
      </c>
    </row>
    <row r="11" spans="2:9">
      <c r="B11" s="63" t="s">
        <v>15</v>
      </c>
      <c r="C11" s="38"/>
      <c r="D11" s="11">
        <f>SUM(D12:D18)</f>
        <v>3250162500.4099998</v>
      </c>
      <c r="E11" s="11">
        <f>SUM(E12:E18)</f>
        <v>-135665406.79000002</v>
      </c>
      <c r="F11" s="11">
        <f>SUM(F12:F18)</f>
        <v>3114497093.6199999</v>
      </c>
      <c r="G11" s="11">
        <f t="shared" ref="G11" si="0">SUM(G12:G18)</f>
        <v>3069929741.4499998</v>
      </c>
      <c r="H11" s="11">
        <f>SUM(H12:H18)</f>
        <v>3043410922.5099998</v>
      </c>
      <c r="I11" s="21">
        <f>SUM(F11-G11)</f>
        <v>44567352.170000076</v>
      </c>
    </row>
    <row r="12" spans="2:9" ht="15.75" customHeight="1">
      <c r="B12" s="19"/>
      <c r="C12" s="15" t="s">
        <v>16</v>
      </c>
      <c r="D12" s="12">
        <v>1630223921.1099999</v>
      </c>
      <c r="E12" s="12">
        <v>-171479807.56999999</v>
      </c>
      <c r="F12" s="12">
        <f>SUM(D12+E12)</f>
        <v>1458744113.54</v>
      </c>
      <c r="G12" s="12">
        <v>1454237815.6400001</v>
      </c>
      <c r="H12" s="12">
        <v>1454237815.6400001</v>
      </c>
      <c r="I12" s="20">
        <f>SUM(F12-G12)</f>
        <v>4506297.8999998569</v>
      </c>
    </row>
    <row r="13" spans="2:9">
      <c r="B13" s="19"/>
      <c r="C13" s="15" t="s">
        <v>17</v>
      </c>
      <c r="D13" s="12">
        <v>118497760</v>
      </c>
      <c r="E13" s="12">
        <v>142705365.13999999</v>
      </c>
      <c r="F13" s="12">
        <f t="shared" ref="F13:F58" si="1">SUM(D13+E13)</f>
        <v>261203125.13999999</v>
      </c>
      <c r="G13" s="12">
        <v>260439849.59</v>
      </c>
      <c r="H13" s="12">
        <v>260439849.59</v>
      </c>
      <c r="I13" s="20">
        <f t="shared" ref="I13:I76" si="2">SUM(F13-G13)</f>
        <v>763275.54999998212</v>
      </c>
    </row>
    <row r="14" spans="2:9">
      <c r="B14" s="19"/>
      <c r="C14" s="15" t="s">
        <v>18</v>
      </c>
      <c r="D14" s="12">
        <v>341818148.23000002</v>
      </c>
      <c r="E14" s="12">
        <v>-39842325.380000003</v>
      </c>
      <c r="F14" s="12">
        <f t="shared" si="1"/>
        <v>301975822.85000002</v>
      </c>
      <c r="G14" s="12">
        <v>301113604.63999999</v>
      </c>
      <c r="H14" s="12">
        <v>301113604.63999999</v>
      </c>
      <c r="I14" s="20">
        <f t="shared" si="2"/>
        <v>862218.21000003815</v>
      </c>
    </row>
    <row r="15" spans="2:9">
      <c r="B15" s="19"/>
      <c r="C15" s="15" t="s">
        <v>19</v>
      </c>
      <c r="D15" s="12">
        <v>531908431.13999999</v>
      </c>
      <c r="E15" s="12">
        <v>-33762388.68</v>
      </c>
      <c r="F15" s="12">
        <f t="shared" si="1"/>
        <v>498146042.45999998</v>
      </c>
      <c r="G15" s="12">
        <v>480731264.06</v>
      </c>
      <c r="H15" s="12">
        <v>454128903.44</v>
      </c>
      <c r="I15" s="20">
        <f t="shared" si="2"/>
        <v>17414778.399999976</v>
      </c>
    </row>
    <row r="16" spans="2:9">
      <c r="B16" s="19"/>
      <c r="C16" s="15" t="s">
        <v>20</v>
      </c>
      <c r="D16" s="12">
        <v>510508039.93000001</v>
      </c>
      <c r="E16" s="12">
        <v>22660739.969999999</v>
      </c>
      <c r="F16" s="12">
        <f t="shared" si="1"/>
        <v>533168779.89999998</v>
      </c>
      <c r="G16" s="12">
        <v>512768833.64999998</v>
      </c>
      <c r="H16" s="12">
        <v>512852375.32999998</v>
      </c>
      <c r="I16" s="20">
        <f t="shared" si="2"/>
        <v>20399946.25</v>
      </c>
    </row>
    <row r="17" spans="2:9">
      <c r="B17" s="19"/>
      <c r="C17" s="15" t="s">
        <v>21</v>
      </c>
      <c r="D17" s="12">
        <v>72706200</v>
      </c>
      <c r="E17" s="12">
        <v>-72706200</v>
      </c>
      <c r="F17" s="12">
        <f t="shared" si="1"/>
        <v>0</v>
      </c>
      <c r="G17" s="12">
        <v>0</v>
      </c>
      <c r="H17" s="12">
        <v>0</v>
      </c>
      <c r="I17" s="20">
        <f t="shared" si="2"/>
        <v>0</v>
      </c>
    </row>
    <row r="18" spans="2:9">
      <c r="B18" s="19"/>
      <c r="C18" s="15" t="s">
        <v>22</v>
      </c>
      <c r="D18" s="12">
        <v>44500000</v>
      </c>
      <c r="E18" s="12">
        <v>16759209.73</v>
      </c>
      <c r="F18" s="12">
        <f t="shared" si="1"/>
        <v>61259209.730000004</v>
      </c>
      <c r="G18" s="12">
        <v>60638373.869999997</v>
      </c>
      <c r="H18" s="12">
        <v>60638373.869999997</v>
      </c>
      <c r="I18" s="20">
        <f t="shared" si="2"/>
        <v>620835.86000000685</v>
      </c>
    </row>
    <row r="19" spans="2:9">
      <c r="B19" s="63" t="s">
        <v>23</v>
      </c>
      <c r="C19" s="38"/>
      <c r="D19" s="11">
        <f>SUM(D20:D28)</f>
        <v>383216439.95999998</v>
      </c>
      <c r="E19" s="11">
        <f>SUM(E20:E28)</f>
        <v>-16664591.389999997</v>
      </c>
      <c r="F19" s="11">
        <f>SUM(D19+E19)</f>
        <v>366551848.56999999</v>
      </c>
      <c r="G19" s="11">
        <f>SUM(G20:G28)</f>
        <v>355760359.48999995</v>
      </c>
      <c r="H19" s="11">
        <f>SUM(H20:H28)</f>
        <v>319900596.67999995</v>
      </c>
      <c r="I19" s="21">
        <f>SUM(F19-G19)</f>
        <v>10791489.080000043</v>
      </c>
    </row>
    <row r="20" spans="2:9">
      <c r="B20" s="19"/>
      <c r="C20" s="15" t="s">
        <v>24</v>
      </c>
      <c r="D20" s="12">
        <v>21065864.300000001</v>
      </c>
      <c r="E20" s="12">
        <v>-9018794.5600000005</v>
      </c>
      <c r="F20" s="12">
        <f t="shared" si="1"/>
        <v>12047069.74</v>
      </c>
      <c r="G20" s="12">
        <v>11615279</v>
      </c>
      <c r="H20" s="12">
        <v>10840300.57</v>
      </c>
      <c r="I20" s="20">
        <f t="shared" si="2"/>
        <v>431790.74000000022</v>
      </c>
    </row>
    <row r="21" spans="2:9">
      <c r="B21" s="19"/>
      <c r="C21" s="15" t="s">
        <v>25</v>
      </c>
      <c r="D21" s="12">
        <v>12102983.9</v>
      </c>
      <c r="E21" s="12">
        <v>-5284347.1900000004</v>
      </c>
      <c r="F21" s="12">
        <f t="shared" si="1"/>
        <v>6818636.71</v>
      </c>
      <c r="G21" s="12">
        <v>6301697.3899999997</v>
      </c>
      <c r="H21" s="12">
        <v>6301697.3899999997</v>
      </c>
      <c r="I21" s="20">
        <f t="shared" si="2"/>
        <v>516939.3200000003</v>
      </c>
    </row>
    <row r="22" spans="2:9">
      <c r="B22" s="19"/>
      <c r="C22" s="15" t="s">
        <v>26</v>
      </c>
      <c r="D22" s="12">
        <v>213500</v>
      </c>
      <c r="E22" s="12">
        <v>-213500</v>
      </c>
      <c r="F22" s="12">
        <f t="shared" si="1"/>
        <v>0</v>
      </c>
      <c r="G22" s="12">
        <v>0</v>
      </c>
      <c r="H22" s="12">
        <v>0</v>
      </c>
      <c r="I22" s="20">
        <f t="shared" si="2"/>
        <v>0</v>
      </c>
    </row>
    <row r="23" spans="2:9">
      <c r="B23" s="19"/>
      <c r="C23" s="15" t="s">
        <v>27</v>
      </c>
      <c r="D23" s="12">
        <v>55637381.520000003</v>
      </c>
      <c r="E23" s="12">
        <v>34854404.840000004</v>
      </c>
      <c r="F23" s="12">
        <f t="shared" si="1"/>
        <v>90491786.360000014</v>
      </c>
      <c r="G23" s="12">
        <v>88957486.469999999</v>
      </c>
      <c r="H23" s="12">
        <v>66179403.020000003</v>
      </c>
      <c r="I23" s="20">
        <f t="shared" si="2"/>
        <v>1534299.8900000155</v>
      </c>
    </row>
    <row r="24" spans="2:9">
      <c r="B24" s="19"/>
      <c r="C24" s="15" t="s">
        <v>28</v>
      </c>
      <c r="D24" s="12">
        <v>26138690.949999999</v>
      </c>
      <c r="E24" s="12">
        <v>-16958527.050000001</v>
      </c>
      <c r="F24" s="12">
        <f t="shared" si="1"/>
        <v>9180163.8999999985</v>
      </c>
      <c r="G24" s="12">
        <v>7744163.3300000001</v>
      </c>
      <c r="H24" s="12">
        <v>7002990.96</v>
      </c>
      <c r="I24" s="20">
        <f t="shared" si="2"/>
        <v>1436000.5699999984</v>
      </c>
    </row>
    <row r="25" spans="2:9">
      <c r="B25" s="19"/>
      <c r="C25" s="15" t="s">
        <v>29</v>
      </c>
      <c r="D25" s="12">
        <v>150915589.97999999</v>
      </c>
      <c r="E25" s="12">
        <v>24968290.199999999</v>
      </c>
      <c r="F25" s="12">
        <f t="shared" si="1"/>
        <v>175883880.17999998</v>
      </c>
      <c r="G25" s="12">
        <v>173282809.08000001</v>
      </c>
      <c r="H25" s="12">
        <v>173282809.13</v>
      </c>
      <c r="I25" s="20">
        <f t="shared" si="2"/>
        <v>2601071.0999999642</v>
      </c>
    </row>
    <row r="26" spans="2:9">
      <c r="B26" s="19"/>
      <c r="C26" s="15" t="s">
        <v>30</v>
      </c>
      <c r="D26" s="12">
        <v>21406804.52</v>
      </c>
      <c r="E26" s="12">
        <v>10465139.67</v>
      </c>
      <c r="F26" s="12">
        <f t="shared" si="1"/>
        <v>31871944.189999998</v>
      </c>
      <c r="G26" s="12">
        <v>28163729.899999999</v>
      </c>
      <c r="H26" s="12">
        <v>26925949.579999998</v>
      </c>
      <c r="I26" s="20">
        <f t="shared" si="2"/>
        <v>3708214.2899999991</v>
      </c>
    </row>
    <row r="27" spans="2:9">
      <c r="B27" s="19"/>
      <c r="C27" s="15" t="s">
        <v>31</v>
      </c>
      <c r="D27" s="12">
        <v>25510000</v>
      </c>
      <c r="E27" s="12">
        <v>-25390000</v>
      </c>
      <c r="F27" s="12">
        <f t="shared" si="1"/>
        <v>120000</v>
      </c>
      <c r="G27" s="12">
        <v>118784</v>
      </c>
      <c r="H27" s="12">
        <v>118784</v>
      </c>
      <c r="I27" s="20">
        <f t="shared" si="2"/>
        <v>1216</v>
      </c>
    </row>
    <row r="28" spans="2:9">
      <c r="B28" s="19"/>
      <c r="C28" s="15" t="s">
        <v>32</v>
      </c>
      <c r="D28" s="12">
        <v>70225624.790000007</v>
      </c>
      <c r="E28" s="12">
        <v>-30087257.300000001</v>
      </c>
      <c r="F28" s="12">
        <f t="shared" si="1"/>
        <v>40138367.49000001</v>
      </c>
      <c r="G28" s="12">
        <v>39576410.32</v>
      </c>
      <c r="H28" s="12">
        <v>29248662.030000001</v>
      </c>
      <c r="I28" s="20">
        <f t="shared" si="2"/>
        <v>561957.17000000924</v>
      </c>
    </row>
    <row r="29" spans="2:9">
      <c r="B29" s="63" t="s">
        <v>33</v>
      </c>
      <c r="C29" s="38"/>
      <c r="D29" s="11">
        <f>SUM(D30:D38)</f>
        <v>1303493291.2</v>
      </c>
      <c r="E29" s="11">
        <f>SUM(E30:E38)</f>
        <v>-214001763.29999998</v>
      </c>
      <c r="F29" s="11">
        <f>SUM(D29+E29)</f>
        <v>1089491527.9000001</v>
      </c>
      <c r="G29" s="11">
        <f>SUM(G30:G38)</f>
        <v>1050464637.49</v>
      </c>
      <c r="H29" s="11">
        <f>SUM(H30:H38)</f>
        <v>1031734995.28</v>
      </c>
      <c r="I29" s="21">
        <f>SUM(F29-G29)</f>
        <v>39026890.410000086</v>
      </c>
    </row>
    <row r="30" spans="2:9">
      <c r="B30" s="19"/>
      <c r="C30" s="15" t="s">
        <v>34</v>
      </c>
      <c r="D30" s="12">
        <v>309022974.81999999</v>
      </c>
      <c r="E30" s="12">
        <v>-55142006.560000002</v>
      </c>
      <c r="F30" s="12">
        <f t="shared" si="1"/>
        <v>253880968.25999999</v>
      </c>
      <c r="G30" s="12">
        <v>253168958.84</v>
      </c>
      <c r="H30" s="12">
        <v>252818958.21000001</v>
      </c>
      <c r="I30" s="20">
        <f t="shared" si="2"/>
        <v>712009.41999998689</v>
      </c>
    </row>
    <row r="31" spans="2:9">
      <c r="B31" s="19"/>
      <c r="C31" s="15" t="s">
        <v>35</v>
      </c>
      <c r="D31" s="12">
        <v>448020378.99000001</v>
      </c>
      <c r="E31" s="12">
        <v>-9254867.3300000001</v>
      </c>
      <c r="F31" s="12">
        <f t="shared" si="1"/>
        <v>438765511.66000003</v>
      </c>
      <c r="G31" s="12">
        <v>429963749.63</v>
      </c>
      <c r="H31" s="12">
        <v>429867592.63999999</v>
      </c>
      <c r="I31" s="20">
        <f t="shared" si="2"/>
        <v>8801762.030000031</v>
      </c>
    </row>
    <row r="32" spans="2:9">
      <c r="B32" s="19"/>
      <c r="C32" s="15" t="s">
        <v>36</v>
      </c>
      <c r="D32" s="12">
        <v>134435506</v>
      </c>
      <c r="E32" s="12">
        <v>33411482.789999999</v>
      </c>
      <c r="F32" s="12">
        <f t="shared" si="1"/>
        <v>167846988.78999999</v>
      </c>
      <c r="G32" s="12">
        <v>155662905.03999999</v>
      </c>
      <c r="H32" s="12">
        <v>163106099.97</v>
      </c>
      <c r="I32" s="20">
        <f t="shared" si="2"/>
        <v>12184083.75</v>
      </c>
    </row>
    <row r="33" spans="2:9">
      <c r="B33" s="19"/>
      <c r="C33" s="15" t="s">
        <v>37</v>
      </c>
      <c r="D33" s="12">
        <v>87161250</v>
      </c>
      <c r="E33" s="12">
        <v>-16471326.649999999</v>
      </c>
      <c r="F33" s="12">
        <f t="shared" si="1"/>
        <v>70689923.349999994</v>
      </c>
      <c r="G33" s="12">
        <v>66388055.130000003</v>
      </c>
      <c r="H33" s="12">
        <v>58748799.119999997</v>
      </c>
      <c r="I33" s="20">
        <f t="shared" si="2"/>
        <v>4301868.2199999914</v>
      </c>
    </row>
    <row r="34" spans="2:9">
      <c r="B34" s="19"/>
      <c r="C34" s="15" t="s">
        <v>38</v>
      </c>
      <c r="D34" s="12">
        <v>159493639.94</v>
      </c>
      <c r="E34" s="12">
        <v>-79673926.069999993</v>
      </c>
      <c r="F34" s="12">
        <f t="shared" si="1"/>
        <v>79819713.870000005</v>
      </c>
      <c r="G34" s="12">
        <v>70981846.25</v>
      </c>
      <c r="H34" s="12">
        <v>59939144.68</v>
      </c>
      <c r="I34" s="20">
        <f t="shared" si="2"/>
        <v>8837867.6200000048</v>
      </c>
    </row>
    <row r="35" spans="2:9">
      <c r="B35" s="19"/>
      <c r="C35" s="15" t="s">
        <v>39</v>
      </c>
      <c r="D35" s="12">
        <v>59366400</v>
      </c>
      <c r="E35" s="12">
        <v>-28144594.539999999</v>
      </c>
      <c r="F35" s="12">
        <f t="shared" si="1"/>
        <v>31221805.460000001</v>
      </c>
      <c r="G35" s="12">
        <v>30866729.969999999</v>
      </c>
      <c r="H35" s="12">
        <v>29616729.969999999</v>
      </c>
      <c r="I35" s="20">
        <f t="shared" si="2"/>
        <v>355075.49000000209</v>
      </c>
    </row>
    <row r="36" spans="2:9">
      <c r="B36" s="19"/>
      <c r="C36" s="15" t="s">
        <v>40</v>
      </c>
      <c r="D36" s="12">
        <v>3393109.8</v>
      </c>
      <c r="E36" s="12">
        <v>-2231096.16</v>
      </c>
      <c r="F36" s="12">
        <f t="shared" si="1"/>
        <v>1162013.6399999997</v>
      </c>
      <c r="G36" s="12">
        <v>951696.42</v>
      </c>
      <c r="H36" s="12">
        <v>951696.42</v>
      </c>
      <c r="I36" s="20">
        <f t="shared" si="2"/>
        <v>210317.21999999962</v>
      </c>
    </row>
    <row r="37" spans="2:9">
      <c r="B37" s="19"/>
      <c r="C37" s="15" t="s">
        <v>41</v>
      </c>
      <c r="D37" s="12">
        <v>57609111.649999999</v>
      </c>
      <c r="E37" s="12">
        <v>-29537647.98</v>
      </c>
      <c r="F37" s="12">
        <f t="shared" si="1"/>
        <v>28071463.669999998</v>
      </c>
      <c r="G37" s="12">
        <v>25739409.09</v>
      </c>
      <c r="H37" s="12">
        <v>21834703.98</v>
      </c>
      <c r="I37" s="20">
        <f t="shared" si="2"/>
        <v>2332054.5799999982</v>
      </c>
    </row>
    <row r="38" spans="2:9">
      <c r="B38" s="19"/>
      <c r="C38" s="15" t="s">
        <v>42</v>
      </c>
      <c r="D38" s="12">
        <v>44990920</v>
      </c>
      <c r="E38" s="12">
        <v>-26957780.800000001</v>
      </c>
      <c r="F38" s="12">
        <f t="shared" si="1"/>
        <v>18033139.199999999</v>
      </c>
      <c r="G38" s="12">
        <v>16741287.119999999</v>
      </c>
      <c r="H38" s="12">
        <v>14851270.289999999</v>
      </c>
      <c r="I38" s="20">
        <f t="shared" si="2"/>
        <v>1291852.08</v>
      </c>
    </row>
    <row r="39" spans="2:9">
      <c r="B39" s="63" t="s">
        <v>43</v>
      </c>
      <c r="C39" s="38"/>
      <c r="D39" s="11">
        <f>SUM(D40:D48)</f>
        <v>1175918762.1999998</v>
      </c>
      <c r="E39" s="11">
        <f>SUM(E40:E48)</f>
        <v>74264602.689999998</v>
      </c>
      <c r="F39" s="11">
        <f t="shared" si="1"/>
        <v>1250183364.8899999</v>
      </c>
      <c r="G39" s="11">
        <f>SUM(G40:G48)</f>
        <v>1247211593.6000001</v>
      </c>
      <c r="H39" s="11">
        <f>SUM(H40:H48)</f>
        <v>1092850077.97</v>
      </c>
      <c r="I39" s="21">
        <f>SUM(F39-G39)</f>
        <v>2971771.2899997234</v>
      </c>
    </row>
    <row r="40" spans="2:9">
      <c r="B40" s="19"/>
      <c r="C40" s="15" t="s">
        <v>44</v>
      </c>
      <c r="D40" s="12">
        <v>31800218.649999999</v>
      </c>
      <c r="E40" s="12">
        <v>-3376960</v>
      </c>
      <c r="F40" s="12">
        <f t="shared" si="1"/>
        <v>28423258.649999999</v>
      </c>
      <c r="G40" s="12">
        <v>28423258.649999999</v>
      </c>
      <c r="H40" s="12">
        <v>26939002.649999999</v>
      </c>
      <c r="I40" s="20">
        <f t="shared" si="2"/>
        <v>0</v>
      </c>
    </row>
    <row r="41" spans="2:9">
      <c r="B41" s="19"/>
      <c r="C41" s="15" t="s">
        <v>45</v>
      </c>
      <c r="D41" s="12">
        <v>726250000</v>
      </c>
      <c r="E41" s="12">
        <v>143419537.50999999</v>
      </c>
      <c r="F41" s="12">
        <f t="shared" si="1"/>
        <v>869669537.50999999</v>
      </c>
      <c r="G41" s="12">
        <v>869665817.00999999</v>
      </c>
      <c r="H41" s="12">
        <v>783724126.26999998</v>
      </c>
      <c r="I41" s="20">
        <f t="shared" si="2"/>
        <v>3720.5</v>
      </c>
    </row>
    <row r="42" spans="2:9">
      <c r="B42" s="19"/>
      <c r="C42" s="15" t="s">
        <v>46</v>
      </c>
      <c r="D42" s="12">
        <v>26323433.550000001</v>
      </c>
      <c r="E42" s="12">
        <v>-13639287.83</v>
      </c>
      <c r="F42" s="12">
        <f t="shared" si="1"/>
        <v>12684145.720000001</v>
      </c>
      <c r="G42" s="12">
        <v>12684145.720000001</v>
      </c>
      <c r="H42" s="12">
        <v>12684145.720000001</v>
      </c>
      <c r="I42" s="20">
        <f t="shared" si="2"/>
        <v>0</v>
      </c>
    </row>
    <row r="43" spans="2:9">
      <c r="B43" s="19"/>
      <c r="C43" s="15" t="s">
        <v>47</v>
      </c>
      <c r="D43" s="12">
        <v>265408874</v>
      </c>
      <c r="E43" s="12">
        <v>-22545759.120000001</v>
      </c>
      <c r="F43" s="12">
        <f t="shared" si="1"/>
        <v>242863114.88</v>
      </c>
      <c r="G43" s="12">
        <v>239895064.09</v>
      </c>
      <c r="H43" s="12">
        <v>174165932.53</v>
      </c>
      <c r="I43" s="20">
        <f t="shared" si="2"/>
        <v>2968050.7899999917</v>
      </c>
    </row>
    <row r="44" spans="2:9">
      <c r="B44" s="19"/>
      <c r="C44" s="15" t="s">
        <v>48</v>
      </c>
      <c r="D44" s="12">
        <v>0</v>
      </c>
      <c r="E44" s="12">
        <v>0</v>
      </c>
      <c r="F44" s="12">
        <f t="shared" si="1"/>
        <v>0</v>
      </c>
      <c r="G44" s="12">
        <v>0</v>
      </c>
      <c r="H44" s="12">
        <v>0</v>
      </c>
      <c r="I44" s="20">
        <f t="shared" si="2"/>
        <v>0</v>
      </c>
    </row>
    <row r="45" spans="2:9">
      <c r="B45" s="19"/>
      <c r="C45" s="15" t="s">
        <v>49</v>
      </c>
      <c r="D45" s="12">
        <v>43436236</v>
      </c>
      <c r="E45" s="12">
        <v>-43436236</v>
      </c>
      <c r="F45" s="12">
        <f t="shared" si="1"/>
        <v>0</v>
      </c>
      <c r="G45" s="12">
        <v>0</v>
      </c>
      <c r="H45" s="12">
        <v>0</v>
      </c>
      <c r="I45" s="20">
        <f t="shared" si="2"/>
        <v>0</v>
      </c>
    </row>
    <row r="46" spans="2:9">
      <c r="B46" s="19"/>
      <c r="C46" s="15" t="s">
        <v>50</v>
      </c>
      <c r="D46" s="12">
        <v>0</v>
      </c>
      <c r="E46" s="12">
        <v>0</v>
      </c>
      <c r="F46" s="12">
        <f t="shared" si="1"/>
        <v>0</v>
      </c>
      <c r="G46" s="12">
        <v>0</v>
      </c>
      <c r="H46" s="12">
        <v>0</v>
      </c>
      <c r="I46" s="20">
        <f t="shared" si="2"/>
        <v>0</v>
      </c>
    </row>
    <row r="47" spans="2:9">
      <c r="B47" s="19"/>
      <c r="C47" s="15" t="s">
        <v>51</v>
      </c>
      <c r="D47" s="12">
        <v>79515000</v>
      </c>
      <c r="E47" s="12">
        <v>14015484.48</v>
      </c>
      <c r="F47" s="12">
        <f t="shared" si="1"/>
        <v>93530484.480000004</v>
      </c>
      <c r="G47" s="12">
        <v>93530484.480000004</v>
      </c>
      <c r="H47" s="12">
        <v>92324047.150000006</v>
      </c>
      <c r="I47" s="20">
        <f t="shared" si="2"/>
        <v>0</v>
      </c>
    </row>
    <row r="48" spans="2:9">
      <c r="B48" s="19"/>
      <c r="C48" s="15" t="s">
        <v>52</v>
      </c>
      <c r="D48" s="12">
        <v>3185000</v>
      </c>
      <c r="E48" s="12">
        <v>-172176.35</v>
      </c>
      <c r="F48" s="12">
        <f t="shared" si="1"/>
        <v>3012823.65</v>
      </c>
      <c r="G48" s="12">
        <v>3012823.65</v>
      </c>
      <c r="H48" s="12">
        <v>3012823.65</v>
      </c>
      <c r="I48" s="20">
        <f t="shared" si="2"/>
        <v>0</v>
      </c>
    </row>
    <row r="49" spans="2:9">
      <c r="B49" s="63" t="s">
        <v>53</v>
      </c>
      <c r="C49" s="38"/>
      <c r="D49" s="11">
        <f>SUM(D50:D58)</f>
        <v>182157935.70000002</v>
      </c>
      <c r="E49" s="11">
        <f>SUM(E50:E58)</f>
        <v>-7159996.4800000004</v>
      </c>
      <c r="F49" s="11">
        <f t="shared" si="1"/>
        <v>174997939.22000003</v>
      </c>
      <c r="G49" s="11">
        <f>SUM(G50:G58)</f>
        <v>154675210.63</v>
      </c>
      <c r="H49" s="11">
        <f>SUM(H50:H58)</f>
        <v>143552565.28999999</v>
      </c>
      <c r="I49" s="21">
        <f t="shared" si="2"/>
        <v>20322728.590000033</v>
      </c>
    </row>
    <row r="50" spans="2:9">
      <c r="B50" s="19"/>
      <c r="C50" s="15" t="s">
        <v>54</v>
      </c>
      <c r="D50" s="12">
        <v>51025022.719999999</v>
      </c>
      <c r="E50" s="12">
        <v>-9352496.4100000001</v>
      </c>
      <c r="F50" s="12">
        <f t="shared" si="1"/>
        <v>41672526.310000002</v>
      </c>
      <c r="G50" s="12">
        <v>41278500.140000001</v>
      </c>
      <c r="H50" s="12">
        <v>32201634.920000002</v>
      </c>
      <c r="I50" s="20">
        <f t="shared" si="2"/>
        <v>394026.17000000179</v>
      </c>
    </row>
    <row r="51" spans="2:9">
      <c r="B51" s="19"/>
      <c r="C51" s="15" t="s">
        <v>55</v>
      </c>
      <c r="D51" s="12">
        <v>6636729.8099999996</v>
      </c>
      <c r="E51" s="12">
        <v>-6120812.6299999999</v>
      </c>
      <c r="F51" s="12">
        <f t="shared" si="1"/>
        <v>515917.1799999997</v>
      </c>
      <c r="G51" s="12">
        <v>515917.19</v>
      </c>
      <c r="H51" s="12">
        <v>515917.19</v>
      </c>
      <c r="I51" s="20">
        <f t="shared" si="2"/>
        <v>-1.000000030035153E-2</v>
      </c>
    </row>
    <row r="52" spans="2:9">
      <c r="B52" s="19"/>
      <c r="C52" s="15" t="s">
        <v>56</v>
      </c>
      <c r="D52" s="12">
        <v>944045.34</v>
      </c>
      <c r="E52" s="12">
        <v>-649846.43999999994</v>
      </c>
      <c r="F52" s="12">
        <f t="shared" si="1"/>
        <v>294198.90000000002</v>
      </c>
      <c r="G52" s="12">
        <v>294198.90000000002</v>
      </c>
      <c r="H52" s="12">
        <v>294198.90000000002</v>
      </c>
      <c r="I52" s="20">
        <f t="shared" si="2"/>
        <v>0</v>
      </c>
    </row>
    <row r="53" spans="2:9">
      <c r="B53" s="19"/>
      <c r="C53" s="15" t="s">
        <v>57</v>
      </c>
      <c r="D53" s="12">
        <v>16147184.810000001</v>
      </c>
      <c r="E53" s="12">
        <v>1047493.03</v>
      </c>
      <c r="F53" s="12">
        <f t="shared" si="1"/>
        <v>17194677.84</v>
      </c>
      <c r="G53" s="12">
        <v>16273726.619999999</v>
      </c>
      <c r="H53" s="12">
        <v>16061796.699999999</v>
      </c>
      <c r="I53" s="20">
        <f t="shared" si="2"/>
        <v>920951.22000000067</v>
      </c>
    </row>
    <row r="54" spans="2:9">
      <c r="B54" s="19"/>
      <c r="C54" s="15" t="s">
        <v>58</v>
      </c>
      <c r="D54" s="12">
        <v>0</v>
      </c>
      <c r="E54" s="12">
        <v>6651500</v>
      </c>
      <c r="F54" s="12">
        <f t="shared" si="1"/>
        <v>6651500</v>
      </c>
      <c r="G54" s="12">
        <v>6636940</v>
      </c>
      <c r="H54" s="12">
        <v>6636940</v>
      </c>
      <c r="I54" s="20">
        <f t="shared" si="2"/>
        <v>14560</v>
      </c>
    </row>
    <row r="55" spans="2:9">
      <c r="B55" s="19"/>
      <c r="C55" s="15" t="s">
        <v>59</v>
      </c>
      <c r="D55" s="12">
        <v>80973498.780000001</v>
      </c>
      <c r="E55" s="12">
        <v>-9288018.1899999995</v>
      </c>
      <c r="F55" s="12">
        <f t="shared" si="1"/>
        <v>71685480.590000004</v>
      </c>
      <c r="G55" s="12">
        <v>55708289.380000003</v>
      </c>
      <c r="H55" s="12">
        <v>53874439.18</v>
      </c>
      <c r="I55" s="20">
        <f t="shared" si="2"/>
        <v>15977191.210000001</v>
      </c>
    </row>
    <row r="56" spans="2:9">
      <c r="B56" s="19"/>
      <c r="C56" s="15" t="s">
        <v>60</v>
      </c>
      <c r="D56" s="12">
        <v>0</v>
      </c>
      <c r="E56" s="12">
        <v>0</v>
      </c>
      <c r="F56" s="12">
        <f t="shared" si="1"/>
        <v>0</v>
      </c>
      <c r="G56" s="12">
        <v>0</v>
      </c>
      <c r="H56" s="12">
        <v>0</v>
      </c>
      <c r="I56" s="20">
        <f t="shared" si="2"/>
        <v>0</v>
      </c>
    </row>
    <row r="57" spans="2:9">
      <c r="B57" s="19"/>
      <c r="C57" s="15" t="s">
        <v>61</v>
      </c>
      <c r="D57" s="12">
        <v>0</v>
      </c>
      <c r="E57" s="12">
        <v>5004000</v>
      </c>
      <c r="F57" s="12">
        <f t="shared" si="1"/>
        <v>5004000</v>
      </c>
      <c r="G57" s="12">
        <v>5004000</v>
      </c>
      <c r="H57" s="12">
        <v>5004000</v>
      </c>
      <c r="I57" s="20">
        <f t="shared" si="2"/>
        <v>0</v>
      </c>
    </row>
    <row r="58" spans="2:9">
      <c r="B58" s="19"/>
      <c r="C58" s="15" t="s">
        <v>62</v>
      </c>
      <c r="D58" s="12">
        <v>26431454.239999998</v>
      </c>
      <c r="E58" s="12">
        <v>5548184.1600000001</v>
      </c>
      <c r="F58" s="12">
        <f t="shared" si="1"/>
        <v>31979638.399999999</v>
      </c>
      <c r="G58" s="12">
        <v>28963638.399999999</v>
      </c>
      <c r="H58" s="12">
        <v>28963638.399999999</v>
      </c>
      <c r="I58" s="20">
        <f t="shared" si="2"/>
        <v>3016000</v>
      </c>
    </row>
    <row r="59" spans="2:9">
      <c r="B59" s="63" t="s">
        <v>63</v>
      </c>
      <c r="C59" s="38"/>
      <c r="D59" s="11">
        <f>SUM(D60:D62)</f>
        <v>1190453209.3499999</v>
      </c>
      <c r="E59" s="11">
        <f>SUM(E60:E62)</f>
        <v>296060896.44</v>
      </c>
      <c r="F59" s="11">
        <f>SUM(D59+E59)</f>
        <v>1486514105.79</v>
      </c>
      <c r="G59" s="11">
        <f>SUM(G60:G62)</f>
        <v>1383141362.5899999</v>
      </c>
      <c r="H59" s="11">
        <f>SUM(H60:H62)</f>
        <v>1178860342.8899999</v>
      </c>
      <c r="I59" s="21">
        <f>SUM(F59-G59)</f>
        <v>103372743.20000005</v>
      </c>
    </row>
    <row r="60" spans="2:9">
      <c r="B60" s="19"/>
      <c r="C60" s="15" t="s">
        <v>64</v>
      </c>
      <c r="D60" s="12">
        <v>1190348209.3499999</v>
      </c>
      <c r="E60" s="12">
        <v>-63040415.520000003</v>
      </c>
      <c r="F60" s="12">
        <f t="shared" ref="F60:F70" si="3">SUM(D60+E60)</f>
        <v>1127307793.8299999</v>
      </c>
      <c r="G60" s="12">
        <v>1024040050.63</v>
      </c>
      <c r="H60" s="12">
        <v>839058842.74000001</v>
      </c>
      <c r="I60" s="20">
        <f t="shared" si="2"/>
        <v>103267743.19999993</v>
      </c>
    </row>
    <row r="61" spans="2:9">
      <c r="B61" s="19"/>
      <c r="C61" s="15" t="s">
        <v>65</v>
      </c>
      <c r="D61" s="12">
        <v>105000</v>
      </c>
      <c r="E61" s="12">
        <v>359101311.95999998</v>
      </c>
      <c r="F61" s="12">
        <f t="shared" si="3"/>
        <v>359206311.95999998</v>
      </c>
      <c r="G61" s="12">
        <v>359101311.95999998</v>
      </c>
      <c r="H61" s="12">
        <v>339801500.14999998</v>
      </c>
      <c r="I61" s="20">
        <f t="shared" si="2"/>
        <v>105000</v>
      </c>
    </row>
    <row r="62" spans="2:9">
      <c r="B62" s="19"/>
      <c r="C62" s="15" t="s">
        <v>66</v>
      </c>
      <c r="D62" s="12">
        <v>0</v>
      </c>
      <c r="E62" s="12">
        <v>0</v>
      </c>
      <c r="F62" s="12">
        <f t="shared" si="3"/>
        <v>0</v>
      </c>
      <c r="G62" s="12">
        <v>0</v>
      </c>
      <c r="H62" s="12">
        <v>0</v>
      </c>
      <c r="I62" s="20">
        <f t="shared" si="2"/>
        <v>0</v>
      </c>
    </row>
    <row r="63" spans="2:9">
      <c r="B63" s="63" t="s">
        <v>67</v>
      </c>
      <c r="C63" s="38"/>
      <c r="D63" s="11">
        <f>SUM(D64:D70)</f>
        <v>1150000</v>
      </c>
      <c r="E63" s="11">
        <f t="shared" ref="E63:H63" si="4">SUM(E64:E66)</f>
        <v>0</v>
      </c>
      <c r="F63" s="11">
        <f t="shared" si="3"/>
        <v>1150000</v>
      </c>
      <c r="G63" s="11">
        <f t="shared" si="4"/>
        <v>0</v>
      </c>
      <c r="H63" s="11">
        <f t="shared" si="4"/>
        <v>0</v>
      </c>
      <c r="I63" s="21">
        <f t="shared" si="2"/>
        <v>1150000</v>
      </c>
    </row>
    <row r="64" spans="2:9">
      <c r="B64" s="19"/>
      <c r="C64" s="15" t="s">
        <v>68</v>
      </c>
      <c r="D64" s="12">
        <v>0</v>
      </c>
      <c r="E64" s="12">
        <v>0</v>
      </c>
      <c r="F64" s="12">
        <f t="shared" si="3"/>
        <v>0</v>
      </c>
      <c r="G64" s="12">
        <v>0</v>
      </c>
      <c r="H64" s="12">
        <v>0</v>
      </c>
      <c r="I64" s="20">
        <f t="shared" si="2"/>
        <v>0</v>
      </c>
    </row>
    <row r="65" spans="2:9">
      <c r="B65" s="19"/>
      <c r="C65" s="15" t="s">
        <v>69</v>
      </c>
      <c r="D65" s="12">
        <v>0</v>
      </c>
      <c r="E65" s="12">
        <v>0</v>
      </c>
      <c r="F65" s="12">
        <f t="shared" si="3"/>
        <v>0</v>
      </c>
      <c r="G65" s="12">
        <v>0</v>
      </c>
      <c r="H65" s="12">
        <v>0</v>
      </c>
      <c r="I65" s="20">
        <f t="shared" si="2"/>
        <v>0</v>
      </c>
    </row>
    <row r="66" spans="2:9">
      <c r="B66" s="19"/>
      <c r="C66" s="15" t="s">
        <v>70</v>
      </c>
      <c r="D66" s="12">
        <v>0</v>
      </c>
      <c r="E66" s="12">
        <v>0</v>
      </c>
      <c r="F66" s="12">
        <f t="shared" si="3"/>
        <v>0</v>
      </c>
      <c r="G66" s="12">
        <v>0</v>
      </c>
      <c r="H66" s="12">
        <v>0</v>
      </c>
      <c r="I66" s="20">
        <f t="shared" si="2"/>
        <v>0</v>
      </c>
    </row>
    <row r="67" spans="2:9">
      <c r="B67" s="19"/>
      <c r="C67" s="15" t="s">
        <v>71</v>
      </c>
      <c r="D67" s="12">
        <v>0</v>
      </c>
      <c r="E67" s="12">
        <v>0</v>
      </c>
      <c r="F67" s="12">
        <f t="shared" si="3"/>
        <v>0</v>
      </c>
      <c r="G67" s="12">
        <v>0</v>
      </c>
      <c r="H67" s="12">
        <v>0</v>
      </c>
      <c r="I67" s="20">
        <f t="shared" si="2"/>
        <v>0</v>
      </c>
    </row>
    <row r="68" spans="2:9">
      <c r="B68" s="19"/>
      <c r="C68" s="15" t="s">
        <v>72</v>
      </c>
      <c r="D68" s="12">
        <v>0</v>
      </c>
      <c r="E68" s="12">
        <v>0</v>
      </c>
      <c r="F68" s="12">
        <f t="shared" si="3"/>
        <v>0</v>
      </c>
      <c r="G68" s="12">
        <v>0</v>
      </c>
      <c r="H68" s="12">
        <v>0</v>
      </c>
      <c r="I68" s="20">
        <f t="shared" si="2"/>
        <v>0</v>
      </c>
    </row>
    <row r="69" spans="2:9">
      <c r="B69" s="19"/>
      <c r="C69" s="15" t="s">
        <v>73</v>
      </c>
      <c r="D69" s="12">
        <v>0</v>
      </c>
      <c r="E69" s="12">
        <v>0</v>
      </c>
      <c r="F69" s="12">
        <f t="shared" si="3"/>
        <v>0</v>
      </c>
      <c r="G69" s="12">
        <v>0</v>
      </c>
      <c r="H69" s="12">
        <v>0</v>
      </c>
      <c r="I69" s="20">
        <f t="shared" si="2"/>
        <v>0</v>
      </c>
    </row>
    <row r="70" spans="2:9">
      <c r="B70" s="19"/>
      <c r="C70" s="15" t="s">
        <v>74</v>
      </c>
      <c r="D70" s="12">
        <v>1150000</v>
      </c>
      <c r="E70" s="12">
        <v>0</v>
      </c>
      <c r="F70" s="12">
        <f t="shared" si="3"/>
        <v>1150000</v>
      </c>
      <c r="G70" s="12">
        <v>0</v>
      </c>
      <c r="H70" s="12">
        <v>0</v>
      </c>
      <c r="I70" s="20">
        <f t="shared" si="2"/>
        <v>1150000</v>
      </c>
    </row>
    <row r="71" spans="2:9">
      <c r="B71" s="63" t="s">
        <v>75</v>
      </c>
      <c r="C71" s="38"/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21">
        <v>0</v>
      </c>
    </row>
    <row r="72" spans="2:9">
      <c r="B72" s="19"/>
      <c r="C72" s="15" t="s">
        <v>76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20">
        <f t="shared" si="2"/>
        <v>0</v>
      </c>
    </row>
    <row r="73" spans="2:9">
      <c r="B73" s="19"/>
      <c r="C73" s="15" t="s">
        <v>77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20">
        <f t="shared" si="2"/>
        <v>0</v>
      </c>
    </row>
    <row r="74" spans="2:9">
      <c r="B74" s="19"/>
      <c r="C74" s="15" t="s">
        <v>78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20">
        <f t="shared" si="2"/>
        <v>0</v>
      </c>
    </row>
    <row r="75" spans="2:9">
      <c r="B75" s="63" t="s">
        <v>79</v>
      </c>
      <c r="C75" s="38"/>
      <c r="D75" s="11">
        <f>SUM(D76:D82)</f>
        <v>112497753.16000001</v>
      </c>
      <c r="E75" s="11">
        <f>SUM(E76:E82)</f>
        <v>3166258.83</v>
      </c>
      <c r="F75" s="11">
        <f>SUM(D75+E75)</f>
        <v>115664011.99000001</v>
      </c>
      <c r="G75" s="11">
        <f>SUM(G76:G82)</f>
        <v>115562738.17000002</v>
      </c>
      <c r="H75" s="11">
        <f>SUM(H76:H82)</f>
        <v>115562738.17000002</v>
      </c>
      <c r="I75" s="21">
        <f>SUM(F75-G75)</f>
        <v>101273.81999999285</v>
      </c>
    </row>
    <row r="76" spans="2:9">
      <c r="B76" s="19"/>
      <c r="C76" s="15" t="s">
        <v>80</v>
      </c>
      <c r="D76" s="12">
        <v>35452752.32</v>
      </c>
      <c r="E76" s="12">
        <v>0</v>
      </c>
      <c r="F76" s="12">
        <f t="shared" ref="F76:F82" si="5">SUM(D76+E76)</f>
        <v>35452752.32</v>
      </c>
      <c r="G76" s="12">
        <v>35452752.32</v>
      </c>
      <c r="H76" s="12">
        <v>35452752.32</v>
      </c>
      <c r="I76" s="20">
        <f t="shared" si="2"/>
        <v>0</v>
      </c>
    </row>
    <row r="77" spans="2:9">
      <c r="B77" s="19"/>
      <c r="C77" s="15" t="s">
        <v>81</v>
      </c>
      <c r="D77" s="12">
        <v>75538388.540000007</v>
      </c>
      <c r="E77" s="12">
        <v>-6813.25</v>
      </c>
      <c r="F77" s="12">
        <f t="shared" si="5"/>
        <v>75531575.290000007</v>
      </c>
      <c r="G77" s="12">
        <v>75531575.290000007</v>
      </c>
      <c r="H77" s="12">
        <v>75531575.290000007</v>
      </c>
      <c r="I77" s="20">
        <f t="shared" ref="I77:I82" si="6">SUM(F77-G77)</f>
        <v>0</v>
      </c>
    </row>
    <row r="78" spans="2:9">
      <c r="B78" s="19"/>
      <c r="C78" s="15" t="s">
        <v>82</v>
      </c>
      <c r="D78" s="12">
        <v>0</v>
      </c>
      <c r="E78" s="12">
        <v>0</v>
      </c>
      <c r="F78" s="12">
        <f t="shared" si="5"/>
        <v>0</v>
      </c>
      <c r="G78" s="12">
        <v>0</v>
      </c>
      <c r="H78" s="12">
        <v>0</v>
      </c>
      <c r="I78" s="20">
        <f t="shared" si="6"/>
        <v>0</v>
      </c>
    </row>
    <row r="79" spans="2:9">
      <c r="B79" s="19"/>
      <c r="C79" s="15" t="s">
        <v>83</v>
      </c>
      <c r="D79" s="12">
        <v>1506612.3</v>
      </c>
      <c r="E79" s="12">
        <v>41212.84000000004</v>
      </c>
      <c r="F79" s="12">
        <f t="shared" si="5"/>
        <v>1547825.1400000001</v>
      </c>
      <c r="G79" s="12">
        <v>1547825.14</v>
      </c>
      <c r="H79" s="12">
        <v>1547825.14</v>
      </c>
      <c r="I79" s="20">
        <f t="shared" si="6"/>
        <v>2.3283064365386963E-10</v>
      </c>
    </row>
    <row r="80" spans="2:9">
      <c r="B80" s="19"/>
      <c r="C80" s="15" t="s">
        <v>84</v>
      </c>
      <c r="D80" s="12">
        <v>0</v>
      </c>
      <c r="E80" s="12">
        <v>0</v>
      </c>
      <c r="F80" s="12">
        <f t="shared" si="5"/>
        <v>0</v>
      </c>
      <c r="G80" s="12">
        <v>0</v>
      </c>
      <c r="H80" s="12">
        <v>0</v>
      </c>
      <c r="I80" s="20">
        <f t="shared" si="6"/>
        <v>0</v>
      </c>
    </row>
    <row r="81" spans="2:10">
      <c r="B81" s="19"/>
      <c r="C81" s="15" t="s">
        <v>85</v>
      </c>
      <c r="D81" s="12">
        <v>0</v>
      </c>
      <c r="E81" s="12">
        <v>0</v>
      </c>
      <c r="F81" s="12">
        <f t="shared" si="5"/>
        <v>0</v>
      </c>
      <c r="G81" s="12">
        <v>0</v>
      </c>
      <c r="H81" s="12">
        <v>0</v>
      </c>
      <c r="I81" s="20">
        <f t="shared" si="6"/>
        <v>0</v>
      </c>
    </row>
    <row r="82" spans="2:10">
      <c r="B82" s="19"/>
      <c r="C82" s="15" t="s">
        <v>86</v>
      </c>
      <c r="D82" s="12">
        <v>0</v>
      </c>
      <c r="E82" s="12">
        <v>3131859.24</v>
      </c>
      <c r="F82" s="12">
        <f t="shared" si="5"/>
        <v>3131859.24</v>
      </c>
      <c r="G82" s="12">
        <v>3030585.42</v>
      </c>
      <c r="H82" s="12">
        <v>3030585.42</v>
      </c>
      <c r="I82" s="20">
        <f t="shared" si="6"/>
        <v>101273.8200000003</v>
      </c>
    </row>
    <row r="83" spans="2:10" ht="15.75" thickBot="1">
      <c r="B83" s="22"/>
      <c r="C83" s="23" t="s">
        <v>87</v>
      </c>
      <c r="D83" s="24">
        <f>SUM(D11+D19+D29+D39+D49+D59+D63+D71+D75)</f>
        <v>7599049891.9799995</v>
      </c>
      <c r="E83" s="24">
        <f>SUM(E11+E19+E29+E39+E49+E59+E63+E71+E75)</f>
        <v>-4.2840838432312012E-8</v>
      </c>
      <c r="F83" s="24">
        <f>SUM(D83+E83)</f>
        <v>7599049891.9799995</v>
      </c>
      <c r="G83" s="24">
        <f>SUM(G11+G19+G29+G39+G49+G59+G63+G71+G75)</f>
        <v>7376745643.4200001</v>
      </c>
      <c r="H83" s="24">
        <f>SUM(H11+H19+H29+H39+H49+H59+H63+H71+H75)</f>
        <v>6925872238.789999</v>
      </c>
      <c r="I83" s="25">
        <f>SUM(F83-G83)</f>
        <v>222304248.55999947</v>
      </c>
    </row>
    <row r="85" spans="2:10">
      <c r="B85" s="62" t="s">
        <v>92</v>
      </c>
      <c r="C85" s="62"/>
      <c r="D85" s="62"/>
      <c r="E85" s="62"/>
      <c r="F85" s="62"/>
      <c r="G85" s="62"/>
      <c r="H85" s="62"/>
      <c r="I85" s="62"/>
      <c r="J85" s="62"/>
    </row>
    <row r="86" spans="2:10">
      <c r="B86" s="13"/>
      <c r="C86" s="13"/>
      <c r="D86" s="13"/>
      <c r="E86" s="13"/>
      <c r="F86" s="13"/>
      <c r="G86" s="13"/>
      <c r="H86" s="13"/>
      <c r="I86" s="13"/>
      <c r="J86" s="13"/>
    </row>
    <row r="87" spans="2:10">
      <c r="B87" s="10"/>
      <c r="C87" s="35"/>
      <c r="D87" s="35"/>
      <c r="E87" s="35"/>
      <c r="F87" s="35"/>
      <c r="G87" s="35"/>
      <c r="H87" s="35"/>
      <c r="I87" s="10"/>
      <c r="J87" s="10"/>
    </row>
    <row r="88" spans="2:10">
      <c r="B88" s="10"/>
      <c r="C88" s="35"/>
      <c r="D88" s="35"/>
      <c r="E88" s="35"/>
      <c r="F88" s="35"/>
      <c r="G88" s="35"/>
      <c r="H88" s="35"/>
      <c r="I88" s="10"/>
      <c r="J88" s="10"/>
    </row>
    <row r="89" spans="2:10">
      <c r="C89" s="33"/>
      <c r="D89" s="34"/>
      <c r="E89" s="84"/>
      <c r="F89" s="85"/>
      <c r="G89" s="85"/>
      <c r="H89" s="85"/>
    </row>
    <row r="90" spans="2:10">
      <c r="C90" s="33"/>
      <c r="D90" s="34"/>
      <c r="E90" s="84"/>
      <c r="F90" s="61"/>
      <c r="G90" s="61"/>
      <c r="H90" s="61"/>
      <c r="I90" s="36"/>
    </row>
    <row r="91" spans="2:10">
      <c r="C91" s="84"/>
      <c r="D91" s="84"/>
      <c r="E91" s="84"/>
      <c r="F91" s="84"/>
      <c r="G91" s="84"/>
      <c r="H91" s="84"/>
    </row>
    <row r="92" spans="2:10">
      <c r="C92" s="84"/>
      <c r="D92" s="84"/>
      <c r="E92" s="84"/>
      <c r="F92" s="84"/>
      <c r="G92" s="84"/>
      <c r="H92" s="84"/>
    </row>
    <row r="93" spans="2:10">
      <c r="C93" s="84"/>
      <c r="D93" s="84"/>
      <c r="E93" s="84"/>
      <c r="F93" s="84"/>
      <c r="G93" s="84"/>
      <c r="H93" s="84"/>
    </row>
  </sheetData>
  <mergeCells count="19">
    <mergeCell ref="B8:C10"/>
    <mergeCell ref="B11:C11"/>
    <mergeCell ref="B19:C19"/>
    <mergeCell ref="H8:I8"/>
    <mergeCell ref="B2:I2"/>
    <mergeCell ref="B3:I3"/>
    <mergeCell ref="B4:I4"/>
    <mergeCell ref="B5:I5"/>
    <mergeCell ref="B6:I6"/>
    <mergeCell ref="F90:H90"/>
    <mergeCell ref="B85:J85"/>
    <mergeCell ref="B71:C71"/>
    <mergeCell ref="B75:C75"/>
    <mergeCell ref="B29:C29"/>
    <mergeCell ref="B39:C39"/>
    <mergeCell ref="B49:C49"/>
    <mergeCell ref="B59:C59"/>
    <mergeCell ref="B63:C63"/>
    <mergeCell ref="F89:H89"/>
  </mergeCells>
  <printOptions horizontalCentered="1" verticalCentered="1"/>
  <pageMargins left="0.19685039370078741" right="0.19685039370078741" top="0.19685039370078741" bottom="0.19685039370078741" header="0" footer="0"/>
  <pageSetup scale="55" orientation="portrait" r:id="rId1"/>
  <ignoredErrors>
    <ignoredError sqref="D11:E11 G11 D19 G19:H19 D29:E29 G39 D49:E49 D59 E59 G59:H59 D75:E75 G63:H63 E63 D63" formulaRange="1"/>
    <ignoredError sqref="F29 F39 F49 F19 F83" formula="1"/>
    <ignoredError sqref="G29:H29 G49:H49 F59 F75 F63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Zapopan</vt:lpstr>
      <vt:lpstr>Hoja1!Títulos_a_imprimir</vt:lpstr>
    </vt:vector>
  </TitlesOfParts>
  <Company>Secretaria de Hacienda y Credito Publico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cgloria</cp:lastModifiedBy>
  <cp:revision/>
  <cp:lastPrinted>2018-05-30T18:51:49Z</cp:lastPrinted>
  <dcterms:created xsi:type="dcterms:W3CDTF">2014-09-04T16:46:21Z</dcterms:created>
  <dcterms:modified xsi:type="dcterms:W3CDTF">2019-02-12T19:52:23Z</dcterms:modified>
</cp:coreProperties>
</file>