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30" windowWidth="20490" windowHeight="681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6" i="1" l="1"/>
  <c r="H137" i="1"/>
  <c r="H112" i="1"/>
  <c r="H113" i="1"/>
  <c r="E112" i="1"/>
  <c r="E113" i="1"/>
  <c r="H95" i="1"/>
  <c r="E95" i="1"/>
  <c r="H70" i="1"/>
  <c r="C38" i="1"/>
  <c r="H41" i="1"/>
  <c r="E31" i="1"/>
  <c r="E12" i="1" l="1"/>
  <c r="E135" i="1"/>
  <c r="E126" i="1"/>
  <c r="H126" i="1" s="1"/>
  <c r="E127" i="1"/>
  <c r="E128" i="1"/>
  <c r="H128" i="1" s="1"/>
  <c r="E129" i="1"/>
  <c r="H129" i="1" s="1"/>
  <c r="E130" i="1"/>
  <c r="H130" i="1" s="1"/>
  <c r="E131" i="1"/>
  <c r="E132" i="1"/>
  <c r="E133" i="1"/>
  <c r="H127" i="1"/>
  <c r="H131" i="1"/>
  <c r="H132" i="1"/>
  <c r="H133" i="1"/>
  <c r="E125" i="1"/>
  <c r="H125" i="1" s="1"/>
  <c r="E123" i="1"/>
  <c r="E122" i="1"/>
  <c r="E121" i="1"/>
  <c r="E120" i="1"/>
  <c r="E119" i="1"/>
  <c r="E118" i="1"/>
  <c r="H118" i="1" s="1"/>
  <c r="E117" i="1"/>
  <c r="E116" i="1"/>
  <c r="E115" i="1"/>
  <c r="H108" i="1"/>
  <c r="E108" i="1"/>
  <c r="E109" i="1"/>
  <c r="H109" i="1" s="1"/>
  <c r="E110" i="1"/>
  <c r="H110" i="1" s="1"/>
  <c r="E111" i="1"/>
  <c r="H111" i="1" s="1"/>
  <c r="E107" i="1"/>
  <c r="H107" i="1" s="1"/>
  <c r="E97" i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H97" i="1"/>
  <c r="E96" i="1"/>
  <c r="H96" i="1" s="1"/>
  <c r="H92" i="1"/>
  <c r="E91" i="1"/>
  <c r="H91" i="1" s="1"/>
  <c r="E92" i="1"/>
  <c r="E93" i="1"/>
  <c r="H93" i="1" s="1"/>
  <c r="E90" i="1"/>
  <c r="E80" i="1"/>
  <c r="E81" i="1"/>
  <c r="E82" i="1"/>
  <c r="E79" i="1"/>
  <c r="E70" i="1"/>
  <c r="H90" i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D18" i="1"/>
  <c r="C18" i="1"/>
  <c r="E94" i="1" l="1"/>
  <c r="E18" i="1"/>
  <c r="H18" i="1" s="1"/>
  <c r="G10" i="1"/>
  <c r="F10" i="1"/>
  <c r="D10" i="1"/>
  <c r="E49" i="1"/>
  <c r="H49" i="1" s="1"/>
  <c r="H135" i="1" l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E33" i="1"/>
  <c r="E34" i="1"/>
  <c r="E35" i="1"/>
  <c r="E36" i="1"/>
  <c r="E37" i="1"/>
  <c r="E29" i="1"/>
  <c r="H154" i="1"/>
  <c r="E153" i="1"/>
  <c r="H153" i="1" s="1"/>
  <c r="E152" i="1"/>
  <c r="H152" i="1" s="1"/>
  <c r="E155" i="1"/>
  <c r="H155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E47" i="1"/>
  <c r="H47" i="1" s="1"/>
  <c r="E46" i="1"/>
  <c r="E45" i="1"/>
  <c r="E44" i="1"/>
  <c r="E43" i="1"/>
  <c r="E42" i="1"/>
  <c r="H42" i="1" s="1"/>
  <c r="E41" i="1"/>
  <c r="E40" i="1"/>
  <c r="H40" i="1" s="1"/>
  <c r="E39" i="1"/>
  <c r="H46" i="1"/>
  <c r="H45" i="1"/>
  <c r="H44" i="1"/>
  <c r="H43" i="1"/>
  <c r="H39" i="1"/>
  <c r="H37" i="1"/>
  <c r="H36" i="1"/>
  <c r="H35" i="1"/>
  <c r="H34" i="1"/>
  <c r="H33" i="1"/>
  <c r="H32" i="1"/>
  <c r="H31" i="1"/>
  <c r="H19" i="1"/>
  <c r="H12" i="1"/>
  <c r="E13" i="1"/>
  <c r="H13" i="1" s="1"/>
  <c r="E14" i="1"/>
  <c r="H14" i="1" s="1"/>
  <c r="E15" i="1"/>
  <c r="H15" i="1" s="1"/>
  <c r="E16" i="1"/>
  <c r="H16" i="1" s="1"/>
  <c r="E17" i="1"/>
  <c r="H17" i="1" s="1"/>
  <c r="E11" i="1"/>
  <c r="D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H134" i="1"/>
  <c r="C134" i="1"/>
  <c r="E134" i="1" s="1"/>
  <c r="D124" i="1"/>
  <c r="F124" i="1"/>
  <c r="G124" i="1"/>
  <c r="C124" i="1"/>
  <c r="D114" i="1"/>
  <c r="F114" i="1"/>
  <c r="G114" i="1"/>
  <c r="C114" i="1"/>
  <c r="E114" i="1" s="1"/>
  <c r="D104" i="1"/>
  <c r="F104" i="1"/>
  <c r="G104" i="1"/>
  <c r="C104" i="1"/>
  <c r="D94" i="1"/>
  <c r="F94" i="1"/>
  <c r="G94" i="1"/>
  <c r="H94" i="1"/>
  <c r="C94" i="1"/>
  <c r="D86" i="1"/>
  <c r="E86" i="1"/>
  <c r="F86" i="1"/>
  <c r="G86" i="1"/>
  <c r="H86" i="1"/>
  <c r="C86" i="1"/>
  <c r="D38" i="1"/>
  <c r="F38" i="1"/>
  <c r="G38" i="1"/>
  <c r="C71" i="1"/>
  <c r="D75" i="1"/>
  <c r="E75" i="1"/>
  <c r="F75" i="1"/>
  <c r="G75" i="1"/>
  <c r="C75" i="1"/>
  <c r="D62" i="1"/>
  <c r="E62" i="1"/>
  <c r="F62" i="1"/>
  <c r="G62" i="1"/>
  <c r="C62" i="1"/>
  <c r="C58" i="1"/>
  <c r="D58" i="1"/>
  <c r="E58" i="1"/>
  <c r="F58" i="1"/>
  <c r="G58" i="1"/>
  <c r="D48" i="1"/>
  <c r="F48" i="1"/>
  <c r="G48" i="1"/>
  <c r="C48" i="1"/>
  <c r="E151" i="1" l="1"/>
  <c r="H114" i="1"/>
  <c r="H104" i="1"/>
  <c r="H75" i="1"/>
  <c r="D9" i="1"/>
  <c r="E28" i="1"/>
  <c r="H28" i="1" s="1"/>
  <c r="H29" i="1"/>
  <c r="E10" i="1"/>
  <c r="G9" i="1"/>
  <c r="F84" i="1"/>
  <c r="D84" i="1"/>
  <c r="H58" i="1"/>
  <c r="H62" i="1"/>
  <c r="F9" i="1"/>
  <c r="G84" i="1"/>
  <c r="E104" i="1"/>
  <c r="E124" i="1"/>
  <c r="H124" i="1" s="1"/>
  <c r="H11" i="1"/>
  <c r="H10" i="1" s="1"/>
  <c r="E48" i="1"/>
  <c r="H48" i="1" s="1"/>
  <c r="E38" i="1"/>
  <c r="H38" i="1" s="1"/>
  <c r="H151" i="1"/>
  <c r="H50" i="1"/>
  <c r="C84" i="1"/>
  <c r="C10" i="1"/>
  <c r="C9" i="1" s="1"/>
  <c r="H84" i="1" l="1"/>
  <c r="E84" i="1"/>
  <c r="C160" i="1"/>
  <c r="H9" i="1"/>
  <c r="E9" i="1"/>
  <c r="D160" i="1"/>
  <c r="G160" i="1"/>
  <c r="F160" i="1"/>
  <c r="E160" i="1" l="1"/>
  <c r="H160" i="1" s="1"/>
</calcChain>
</file>

<file path=xl/sharedStrings.xml><?xml version="1.0" encoding="utf-8"?>
<sst xmlns="http://schemas.openxmlformats.org/spreadsheetml/2006/main" count="162" uniqueCount="89">
  <si>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</si>
  <si>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</si>
  <si>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</si>
  <si>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</si>
  <si>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</si>
  <si>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</si>
  <si>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</si>
  <si>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</si>
  <si>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</si>
  <si>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</si>
  <si>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</si>
  <si>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</si>
  <si>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</si>
  <si>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</si>
  <si>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</si>
  <si>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</si>
  <si>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</si>
  <si>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</si>
  <si>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</si>
  <si>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</si>
  <si>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</si>
  <si>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</si>
  <si>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</si>
  <si>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</si>
  <si>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</si>
  <si>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</si>
  <si>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</si>
  <si>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</si>
  <si>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</si>
  <si>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</si>
  <si>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</si>
  <si>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</si>
  <si>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</si>
  <si>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</si>
  <si>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</si>
  <si>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</si>
  <si>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</si>
  <si>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</si>
  <si>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</si>
  <si>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</si>
  <si>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</si>
  <si>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</si>
  <si>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</si>
  <si>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</si>
  <si>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</si>
  <si>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</si>
  <si>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</si>
  <si>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</si>
  <si>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</si>
  <si>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</si>
  <si>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</si>
  <si>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</si>
  <si>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</si>
  <si>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</si>
  <si>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</si>
  <si>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</si>
  <si>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</si>
  <si>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</si>
  <si>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</si>
  <si>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</si>
  <si>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</si>
  <si>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</si>
  <si>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</si>
  <si>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</si>
  <si>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</si>
  <si>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</si>
  <si>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</si>
  <si>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</si>
  <si>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</si>
  <si>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</si>
  <si>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</si>
  <si>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</si>
  <si>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</si>
  <si>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</si>
  <si>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</si>
  <si>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</si>
  <si>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</si>
  <si>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</si>
  <si>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</si>
  <si>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</si>
  <si>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</si>
  <si>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</si>
  <si>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</si>
  <si>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</si>
  <si>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</si>
  <si>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</si>
  <si>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</si>
  <si>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 xml:space="preserve">                                                                                                                                                                                                                         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</si>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</sst>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1504950</xdr:colOff>
      <xdr:row>4</xdr:row>
      <xdr:rowOff>352425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574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activeCell="F156" sqref="F156"/>
    </sheetView>
  </sheetViews>
  <sheetFormatPr baseColWidth="10" defaultRowHeight="12" x14ac:dyDescent="0.2"/>
  <cols>
    <col min="1" max="1" width="11.42578125" style="1"/>
    <col min="2" max="2" width="32.85546875" style="1" customWidth="1"/>
    <col min="3" max="3" width="17" style="1" bestFit="1" customWidth="1"/>
    <col min="4" max="4" width="15.42578125" style="1" bestFit="1" customWidth="1"/>
    <col min="5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46" t="s">
        <v>86</v>
      </c>
      <c r="B1" s="47"/>
      <c r="C1" s="47"/>
      <c r="D1" s="47"/>
      <c r="E1" s="47"/>
      <c r="F1" s="47"/>
      <c r="G1" s="47"/>
      <c r="H1" s="48"/>
    </row>
    <row r="2" spans="1:9" ht="18.75" customHeight="1" x14ac:dyDescent="0.2">
      <c r="A2" s="49" t="s">
        <v>3</v>
      </c>
      <c r="B2" s="50"/>
      <c r="C2" s="50"/>
      <c r="D2" s="50"/>
      <c r="E2" s="50"/>
      <c r="F2" s="50"/>
      <c r="G2" s="50"/>
      <c r="H2" s="51"/>
    </row>
    <row r="3" spans="1:9" ht="11.25" customHeight="1" x14ac:dyDescent="0.2">
      <c r="A3" s="49" t="s">
        <v>4</v>
      </c>
      <c r="B3" s="50"/>
      <c r="C3" s="50"/>
      <c r="D3" s="50"/>
      <c r="E3" s="50"/>
      <c r="F3" s="50"/>
      <c r="G3" s="50"/>
      <c r="H3" s="51"/>
    </row>
    <row r="4" spans="1:9" x14ac:dyDescent="0.2">
      <c r="A4" s="49" t="s">
        <v>88</v>
      </c>
      <c r="B4" s="50"/>
      <c r="C4" s="50"/>
      <c r="D4" s="50"/>
      <c r="E4" s="50"/>
      <c r="F4" s="50"/>
      <c r="G4" s="50"/>
      <c r="H4" s="51"/>
    </row>
    <row r="5" spans="1:9" ht="28.5" customHeight="1" thickBot="1" x14ac:dyDescent="0.25">
      <c r="A5" s="52" t="s">
        <v>0</v>
      </c>
      <c r="B5" s="53"/>
      <c r="C5" s="53"/>
      <c r="D5" s="53"/>
      <c r="E5" s="53"/>
      <c r="F5" s="53"/>
      <c r="G5" s="53"/>
      <c r="H5" s="54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37" t="s">
        <v>85</v>
      </c>
      <c r="B7" s="38"/>
      <c r="C7" s="41" t="s">
        <v>5</v>
      </c>
      <c r="D7" s="41"/>
      <c r="E7" s="41"/>
      <c r="F7" s="41"/>
      <c r="G7" s="38"/>
      <c r="H7" s="42" t="s">
        <v>6</v>
      </c>
    </row>
    <row r="8" spans="1:9" ht="28.5" customHeight="1" thickBot="1" x14ac:dyDescent="0.25">
      <c r="A8" s="39"/>
      <c r="B8" s="40"/>
      <c r="C8" s="19" t="s">
        <v>1</v>
      </c>
      <c r="D8" s="18" t="s">
        <v>7</v>
      </c>
      <c r="E8" s="17" t="s">
        <v>8</v>
      </c>
      <c r="F8" s="17">
        <v>2065</v>
      </c>
      <c r="G8" s="17" t="s">
        <v>2</v>
      </c>
      <c r="H8" s="43"/>
    </row>
    <row r="9" spans="1:9" ht="12.75" customHeight="1" x14ac:dyDescent="0.2">
      <c r="A9" s="44" t="s">
        <v>9</v>
      </c>
      <c r="B9" s="45"/>
      <c r="C9" s="20">
        <f>SUM(C10+C18+C28+C38+C48+C58+C62+C75)</f>
        <v>6221650386.9799995</v>
      </c>
      <c r="D9" s="20">
        <f t="shared" ref="D9" si="0">SUM(D10+D18+D28+D38+D48+D58+D62+D75)</f>
        <v>-1.7229467630386353E-8</v>
      </c>
      <c r="E9" s="20">
        <f t="shared" ref="E9" si="1">SUM(E10+E18+E28+E38+E48+E58+E62+E75)</f>
        <v>6221650386.9800005</v>
      </c>
      <c r="F9" s="20">
        <f t="shared" ref="F9" si="2">SUM(F10+F18+F28+F38+F48+F58+F62+F75)</f>
        <v>1303019211.8099997</v>
      </c>
      <c r="G9" s="20">
        <f t="shared" ref="G9:H9" si="3">SUM(G10+G18+G28+G38+G48+G58+G62+G75)</f>
        <v>1237718971.72</v>
      </c>
      <c r="H9" s="20">
        <f t="shared" si="3"/>
        <v>4918631175.1699991</v>
      </c>
    </row>
    <row r="10" spans="1:9" s="7" customFormat="1" x14ac:dyDescent="0.2">
      <c r="A10" s="27" t="s">
        <v>10</v>
      </c>
      <c r="B10" s="28"/>
      <c r="C10" s="21">
        <f t="shared" ref="C10" si="4">SUM(C11:C17)</f>
        <v>3432831052.1999998</v>
      </c>
      <c r="D10" s="21">
        <f>SUM(D11:D17)</f>
        <v>-52117143.180000007</v>
      </c>
      <c r="E10" s="21">
        <f>SUM(E11:E17)</f>
        <v>3380713909.0199995</v>
      </c>
      <c r="F10" s="21">
        <f>SUM(F11:F17)</f>
        <v>727931411.97000003</v>
      </c>
      <c r="G10" s="21">
        <f>SUM(G11:G17)</f>
        <v>713699421.53999996</v>
      </c>
      <c r="H10" s="21">
        <f>SUM(H11:H17)</f>
        <v>2652782497.0499997</v>
      </c>
    </row>
    <row r="11" spans="1:9" x14ac:dyDescent="0.2">
      <c r="A11" s="2" t="s">
        <v>11</v>
      </c>
      <c r="B11" s="11"/>
      <c r="C11" s="22">
        <v>1751312220.3599999</v>
      </c>
      <c r="D11" s="23">
        <v>40091482</v>
      </c>
      <c r="E11" s="23">
        <f>SUM(C11:D11)</f>
        <v>1791403702.3599999</v>
      </c>
      <c r="F11" s="23">
        <v>364561261.24000001</v>
      </c>
      <c r="G11" s="23">
        <v>364561261.24000001</v>
      </c>
      <c r="H11" s="23">
        <f>SUM(E11-F11)</f>
        <v>1426842441.1199999</v>
      </c>
      <c r="I11" s="14"/>
    </row>
    <row r="12" spans="1:9" x14ac:dyDescent="0.2">
      <c r="A12" s="2" t="s">
        <v>12</v>
      </c>
      <c r="B12" s="11"/>
      <c r="C12" s="22">
        <v>118497760</v>
      </c>
      <c r="D12" s="23">
        <v>0</v>
      </c>
      <c r="E12" s="23">
        <f>SUM(C12:D12)</f>
        <v>118497760</v>
      </c>
      <c r="F12" s="23">
        <v>61189437.960000001</v>
      </c>
      <c r="G12" s="23">
        <v>61189437.960000001</v>
      </c>
      <c r="H12" s="23">
        <f t="shared" ref="H12:H62" si="5">SUM(E12-F12)</f>
        <v>57308322.039999999</v>
      </c>
      <c r="I12" s="14"/>
    </row>
    <row r="13" spans="1:9" x14ac:dyDescent="0.2">
      <c r="A13" s="2" t="s">
        <v>13</v>
      </c>
      <c r="B13" s="11"/>
      <c r="C13" s="22">
        <v>359914852.91000003</v>
      </c>
      <c r="D13" s="23">
        <v>13138695.789999999</v>
      </c>
      <c r="E13" s="23">
        <f t="shared" ref="E13:E17" si="6">SUM(C13:D13)</f>
        <v>373053548.70000005</v>
      </c>
      <c r="F13" s="23">
        <v>21580229.469999999</v>
      </c>
      <c r="G13" s="23">
        <v>21580229.469999999</v>
      </c>
      <c r="H13" s="23">
        <f t="shared" si="5"/>
        <v>351473319.23000002</v>
      </c>
    </row>
    <row r="14" spans="1:9" x14ac:dyDescent="0.2">
      <c r="A14" s="2" t="s">
        <v>14</v>
      </c>
      <c r="B14" s="11"/>
      <c r="C14" s="22">
        <v>538664592.85000002</v>
      </c>
      <c r="D14" s="23">
        <v>-31206383.129999999</v>
      </c>
      <c r="E14" s="23">
        <f t="shared" si="6"/>
        <v>507458209.72000003</v>
      </c>
      <c r="F14" s="23">
        <v>135492062.81</v>
      </c>
      <c r="G14" s="23">
        <v>121260072.38</v>
      </c>
      <c r="H14" s="23">
        <f t="shared" si="5"/>
        <v>371966146.91000003</v>
      </c>
    </row>
    <row r="15" spans="1:9" x14ac:dyDescent="0.2">
      <c r="A15" s="2" t="s">
        <v>15</v>
      </c>
      <c r="B15" s="11"/>
      <c r="C15" s="22">
        <v>517666024.44</v>
      </c>
      <c r="D15" s="23">
        <v>22328413.219999999</v>
      </c>
      <c r="E15" s="23">
        <f t="shared" si="6"/>
        <v>539994437.65999997</v>
      </c>
      <c r="F15" s="23">
        <v>131068640.64</v>
      </c>
      <c r="G15" s="23">
        <v>131068640.64</v>
      </c>
      <c r="H15" s="23">
        <f t="shared" si="5"/>
        <v>408925797.01999998</v>
      </c>
    </row>
    <row r="16" spans="1:9" x14ac:dyDescent="0.2">
      <c r="A16" s="2" t="s">
        <v>16</v>
      </c>
      <c r="B16" s="11"/>
      <c r="C16" s="22">
        <v>97504875</v>
      </c>
      <c r="D16" s="23">
        <v>-97504875</v>
      </c>
      <c r="E16" s="23">
        <f t="shared" si="6"/>
        <v>0</v>
      </c>
      <c r="F16" s="23">
        <v>0</v>
      </c>
      <c r="G16" s="23">
        <v>0</v>
      </c>
      <c r="H16" s="23">
        <f t="shared" si="5"/>
        <v>0</v>
      </c>
    </row>
    <row r="17" spans="1:10" x14ac:dyDescent="0.2">
      <c r="A17" s="2" t="s">
        <v>17</v>
      </c>
      <c r="B17" s="11"/>
      <c r="C17" s="22">
        <v>49270726.640000001</v>
      </c>
      <c r="D17" s="23">
        <v>1035523.94</v>
      </c>
      <c r="E17" s="23">
        <f t="shared" si="6"/>
        <v>50306250.579999998</v>
      </c>
      <c r="F17" s="23">
        <v>14039779.85</v>
      </c>
      <c r="G17" s="23">
        <v>14039779.85</v>
      </c>
      <c r="H17" s="23">
        <f t="shared" si="5"/>
        <v>36266470.729999997</v>
      </c>
    </row>
    <row r="18" spans="1:10" s="7" customFormat="1" x14ac:dyDescent="0.2">
      <c r="A18" s="27" t="s">
        <v>18</v>
      </c>
      <c r="B18" s="28"/>
      <c r="C18" s="21">
        <f>SUM(C19:C27)</f>
        <v>365251412.60999995</v>
      </c>
      <c r="D18" s="21">
        <f>SUM(D19:D27)</f>
        <v>-1322703.1799999988</v>
      </c>
      <c r="E18" s="21">
        <f>SUM(C18+D18)</f>
        <v>363928709.42999995</v>
      </c>
      <c r="F18" s="21">
        <f>SUM(F19:F27)</f>
        <v>31202721.810000002</v>
      </c>
      <c r="G18" s="21">
        <f>SUM(G19:G27)</f>
        <v>31109927.150000002</v>
      </c>
      <c r="H18" s="24">
        <f t="shared" si="5"/>
        <v>332725987.61999995</v>
      </c>
      <c r="I18" s="15"/>
      <c r="J18" s="16"/>
    </row>
    <row r="19" spans="1:10" x14ac:dyDescent="0.2">
      <c r="A19" s="2" t="s">
        <v>19</v>
      </c>
      <c r="B19" s="11"/>
      <c r="C19" s="22">
        <v>25704066.530000001</v>
      </c>
      <c r="D19" s="23">
        <v>-3804438.25</v>
      </c>
      <c r="E19" s="23">
        <f t="shared" ref="E19:E27" si="7">SUM(C19+D19)</f>
        <v>21899628.280000001</v>
      </c>
      <c r="F19" s="23">
        <v>50715.61</v>
      </c>
      <c r="G19" s="23">
        <v>50715.61</v>
      </c>
      <c r="H19" s="23">
        <f t="shared" si="5"/>
        <v>21848912.670000002</v>
      </c>
    </row>
    <row r="20" spans="1:10" x14ac:dyDescent="0.2">
      <c r="A20" s="2" t="s">
        <v>20</v>
      </c>
      <c r="B20" s="11"/>
      <c r="C20" s="22">
        <v>10118625.52</v>
      </c>
      <c r="D20" s="23">
        <v>2373712.33</v>
      </c>
      <c r="E20" s="23">
        <f t="shared" si="7"/>
        <v>12492337.85</v>
      </c>
      <c r="F20" s="23">
        <v>551141.05000000005</v>
      </c>
      <c r="G20" s="23">
        <v>551141.05000000005</v>
      </c>
      <c r="H20" s="23">
        <f t="shared" si="5"/>
        <v>11941196.799999999</v>
      </c>
    </row>
    <row r="21" spans="1:10" x14ac:dyDescent="0.2">
      <c r="A21" s="2" t="s">
        <v>21</v>
      </c>
      <c r="B21" s="11"/>
      <c r="C21" s="22">
        <v>0</v>
      </c>
      <c r="D21" s="23">
        <v>0</v>
      </c>
      <c r="E21" s="23">
        <f t="shared" si="7"/>
        <v>0</v>
      </c>
      <c r="F21" s="23">
        <v>0</v>
      </c>
      <c r="G21" s="23">
        <v>0</v>
      </c>
      <c r="H21" s="23">
        <f t="shared" si="5"/>
        <v>0</v>
      </c>
    </row>
    <row r="22" spans="1:10" x14ac:dyDescent="0.2">
      <c r="A22" s="2" t="s">
        <v>22</v>
      </c>
      <c r="B22" s="11"/>
      <c r="C22" s="22">
        <v>35913303.469999999</v>
      </c>
      <c r="D22" s="23">
        <v>-5562025.3099999996</v>
      </c>
      <c r="E22" s="23">
        <f t="shared" si="7"/>
        <v>30351278.16</v>
      </c>
      <c r="F22" s="23">
        <v>1171826.4099999999</v>
      </c>
      <c r="G22" s="23">
        <v>1171826.4099999999</v>
      </c>
      <c r="H22" s="23">
        <f t="shared" si="5"/>
        <v>29179451.75</v>
      </c>
    </row>
    <row r="23" spans="1:10" x14ac:dyDescent="0.2">
      <c r="A23" s="2" t="s">
        <v>23</v>
      </c>
      <c r="B23" s="11"/>
      <c r="C23" s="22">
        <v>34389604.359999999</v>
      </c>
      <c r="D23" s="23">
        <v>-1671433.14</v>
      </c>
      <c r="E23" s="23">
        <f t="shared" si="7"/>
        <v>32718171.219999999</v>
      </c>
      <c r="F23" s="23">
        <v>295950.28999999998</v>
      </c>
      <c r="G23" s="23">
        <v>239545.85</v>
      </c>
      <c r="H23" s="23">
        <f t="shared" si="5"/>
        <v>32422220.93</v>
      </c>
      <c r="J23" s="1" t="s">
        <v>87</v>
      </c>
    </row>
    <row r="24" spans="1:10" x14ac:dyDescent="0.2">
      <c r="A24" s="2" t="s">
        <v>24</v>
      </c>
      <c r="B24" s="11"/>
      <c r="C24" s="22">
        <v>164159814.41999999</v>
      </c>
      <c r="D24" s="23">
        <v>13211537.99</v>
      </c>
      <c r="E24" s="23">
        <f t="shared" si="7"/>
        <v>177371352.41</v>
      </c>
      <c r="F24" s="23">
        <v>28428953.370000001</v>
      </c>
      <c r="G24" s="23">
        <v>28404562.649999999</v>
      </c>
      <c r="H24" s="23">
        <f t="shared" si="5"/>
        <v>148942399.03999999</v>
      </c>
    </row>
    <row r="25" spans="1:10" x14ac:dyDescent="0.2">
      <c r="A25" s="2" t="s">
        <v>25</v>
      </c>
      <c r="B25" s="11"/>
      <c r="C25" s="22">
        <v>20969375.550000001</v>
      </c>
      <c r="D25" s="23">
        <v>-1439613.08</v>
      </c>
      <c r="E25" s="23">
        <f t="shared" si="7"/>
        <v>19529762.469999999</v>
      </c>
      <c r="F25" s="23">
        <v>2182.98</v>
      </c>
      <c r="G25" s="23">
        <v>2182.98</v>
      </c>
      <c r="H25" s="23">
        <f t="shared" si="5"/>
        <v>19527579.489999998</v>
      </c>
    </row>
    <row r="26" spans="1:10" x14ac:dyDescent="0.2">
      <c r="A26" s="2" t="s">
        <v>26</v>
      </c>
      <c r="B26" s="11"/>
      <c r="C26" s="22">
        <v>500000</v>
      </c>
      <c r="D26" s="23">
        <v>0</v>
      </c>
      <c r="E26" s="23">
        <f t="shared" si="7"/>
        <v>500000</v>
      </c>
      <c r="F26" s="23">
        <v>0</v>
      </c>
      <c r="G26" s="23">
        <v>0</v>
      </c>
      <c r="H26" s="23">
        <f t="shared" si="5"/>
        <v>500000</v>
      </c>
    </row>
    <row r="27" spans="1:10" x14ac:dyDescent="0.2">
      <c r="A27" s="2" t="s">
        <v>27</v>
      </c>
      <c r="B27" s="11"/>
      <c r="C27" s="22">
        <v>73496622.760000005</v>
      </c>
      <c r="D27" s="23">
        <v>-4430443.72</v>
      </c>
      <c r="E27" s="23">
        <f t="shared" si="7"/>
        <v>69066179.040000007</v>
      </c>
      <c r="F27" s="23">
        <v>701952.1</v>
      </c>
      <c r="G27" s="23">
        <v>689952.6</v>
      </c>
      <c r="H27" s="23">
        <f t="shared" si="5"/>
        <v>68364226.940000013</v>
      </c>
    </row>
    <row r="28" spans="1:10" s="7" customFormat="1" x14ac:dyDescent="0.2">
      <c r="A28" s="27" t="s">
        <v>28</v>
      </c>
      <c r="B28" s="28"/>
      <c r="C28" s="21">
        <f>SUM(C29:C37)</f>
        <v>623648012.7700001</v>
      </c>
      <c r="D28" s="21">
        <f>SUM(D29:D37)</f>
        <v>130848117.72</v>
      </c>
      <c r="E28" s="21">
        <f>SUM(E29:E37)</f>
        <v>754496130.49000001</v>
      </c>
      <c r="F28" s="21">
        <f>SUM(F29:F37)</f>
        <v>105874672.59999999</v>
      </c>
      <c r="G28" s="21">
        <f>SUM(G29:G37)</f>
        <v>105158932.36</v>
      </c>
      <c r="H28" s="21">
        <f t="shared" si="5"/>
        <v>648621457.88999999</v>
      </c>
    </row>
    <row r="29" spans="1:10" x14ac:dyDescent="0.2">
      <c r="A29" s="2" t="s">
        <v>29</v>
      </c>
      <c r="B29" s="11"/>
      <c r="C29" s="22">
        <v>117083704</v>
      </c>
      <c r="D29" s="23">
        <v>-16988366.23</v>
      </c>
      <c r="E29" s="23">
        <f>SUM(C29:D29)</f>
        <v>100095337.77</v>
      </c>
      <c r="F29" s="23">
        <v>17290109.890000001</v>
      </c>
      <c r="G29" s="23">
        <v>17290109.890000001</v>
      </c>
      <c r="H29" s="23">
        <f t="shared" si="5"/>
        <v>82805227.879999995</v>
      </c>
    </row>
    <row r="30" spans="1:10" x14ac:dyDescent="0.2">
      <c r="A30" s="2" t="s">
        <v>30</v>
      </c>
      <c r="B30" s="11"/>
      <c r="C30" s="22">
        <v>53754900</v>
      </c>
      <c r="D30" s="23">
        <v>-7073987.4500000002</v>
      </c>
      <c r="E30" s="23">
        <f t="shared" ref="E30:E37" si="8">SUM(C30:D30)</f>
        <v>46680912.549999997</v>
      </c>
      <c r="F30" s="23">
        <v>3740869.6</v>
      </c>
      <c r="G30" s="23">
        <v>3740869.6</v>
      </c>
      <c r="H30" s="23">
        <f t="shared" si="5"/>
        <v>42940042.949999996</v>
      </c>
    </row>
    <row r="31" spans="1:10" x14ac:dyDescent="0.2">
      <c r="A31" s="2" t="s">
        <v>31</v>
      </c>
      <c r="B31" s="11"/>
      <c r="C31" s="22">
        <v>153023647.84999999</v>
      </c>
      <c r="D31" s="23">
        <v>39876195.130000003</v>
      </c>
      <c r="E31" s="23">
        <f t="shared" si="8"/>
        <v>192899842.97999999</v>
      </c>
      <c r="F31" s="23">
        <v>11837329.08</v>
      </c>
      <c r="G31" s="23">
        <v>11837329.08</v>
      </c>
      <c r="H31" s="23">
        <f t="shared" si="5"/>
        <v>181062513.89999998</v>
      </c>
    </row>
    <row r="32" spans="1:10" x14ac:dyDescent="0.2">
      <c r="A32" s="2" t="s">
        <v>32</v>
      </c>
      <c r="B32" s="11"/>
      <c r="C32" s="22">
        <v>89633178.530000001</v>
      </c>
      <c r="D32" s="23">
        <v>10043765.57</v>
      </c>
      <c r="E32" s="23">
        <f t="shared" si="8"/>
        <v>99676944.099999994</v>
      </c>
      <c r="F32" s="23">
        <v>29635638.460000001</v>
      </c>
      <c r="G32" s="23">
        <v>29635354.629999999</v>
      </c>
      <c r="H32" s="23">
        <f t="shared" si="5"/>
        <v>70041305.639999986</v>
      </c>
    </row>
    <row r="33" spans="1:8" x14ac:dyDescent="0.2">
      <c r="A33" s="2" t="s">
        <v>33</v>
      </c>
      <c r="B33" s="11"/>
      <c r="C33" s="22">
        <v>84459476.799999997</v>
      </c>
      <c r="D33" s="23">
        <v>60556520.600000001</v>
      </c>
      <c r="E33" s="23">
        <f t="shared" si="8"/>
        <v>145015997.40000001</v>
      </c>
      <c r="F33" s="23">
        <v>10449879.91</v>
      </c>
      <c r="G33" s="23">
        <v>10449879.91</v>
      </c>
      <c r="H33" s="23">
        <f t="shared" si="5"/>
        <v>134566117.49000001</v>
      </c>
    </row>
    <row r="34" spans="1:8" x14ac:dyDescent="0.2">
      <c r="A34" s="2" t="s">
        <v>34</v>
      </c>
      <c r="B34" s="11"/>
      <c r="C34" s="22">
        <v>51863400</v>
      </c>
      <c r="D34" s="23">
        <v>17113678.23</v>
      </c>
      <c r="E34" s="23">
        <f t="shared" si="8"/>
        <v>68977078.230000004</v>
      </c>
      <c r="F34" s="23">
        <v>16285782.060000001</v>
      </c>
      <c r="G34" s="23">
        <v>16285782.060000001</v>
      </c>
      <c r="H34" s="23">
        <f t="shared" si="5"/>
        <v>52691296.170000002</v>
      </c>
    </row>
    <row r="35" spans="1:8" x14ac:dyDescent="0.2">
      <c r="A35" s="2" t="s">
        <v>35</v>
      </c>
      <c r="B35" s="11"/>
      <c r="C35" s="22">
        <v>2564008</v>
      </c>
      <c r="D35" s="23">
        <v>98165.48</v>
      </c>
      <c r="E35" s="23">
        <f t="shared" si="8"/>
        <v>2662173.48</v>
      </c>
      <c r="F35" s="23">
        <v>51964.63</v>
      </c>
      <c r="G35" s="23">
        <v>14418.91</v>
      </c>
      <c r="H35" s="23">
        <f t="shared" si="5"/>
        <v>2610208.85</v>
      </c>
    </row>
    <row r="36" spans="1:8" x14ac:dyDescent="0.2">
      <c r="A36" s="2" t="s">
        <v>36</v>
      </c>
      <c r="B36" s="11"/>
      <c r="C36" s="22">
        <v>52038673.130000003</v>
      </c>
      <c r="D36" s="23">
        <v>571503.56999999995</v>
      </c>
      <c r="E36" s="23">
        <f t="shared" si="8"/>
        <v>52610176.700000003</v>
      </c>
      <c r="F36" s="23">
        <v>14588053.800000001</v>
      </c>
      <c r="G36" s="23">
        <v>14588053.800000001</v>
      </c>
      <c r="H36" s="23">
        <f t="shared" si="5"/>
        <v>38022122.900000006</v>
      </c>
    </row>
    <row r="37" spans="1:8" x14ac:dyDescent="0.2">
      <c r="A37" s="2" t="s">
        <v>37</v>
      </c>
      <c r="B37" s="11"/>
      <c r="C37" s="22">
        <v>19227024.460000001</v>
      </c>
      <c r="D37" s="23">
        <v>26650642.82</v>
      </c>
      <c r="E37" s="23">
        <f t="shared" si="8"/>
        <v>45877667.280000001</v>
      </c>
      <c r="F37" s="23">
        <v>1995045.17</v>
      </c>
      <c r="G37" s="23">
        <v>1317134.48</v>
      </c>
      <c r="H37" s="23">
        <f t="shared" si="5"/>
        <v>43882622.109999999</v>
      </c>
    </row>
    <row r="38" spans="1:8" s="7" customFormat="1" x14ac:dyDescent="0.2">
      <c r="A38" s="27" t="s">
        <v>38</v>
      </c>
      <c r="B38" s="28"/>
      <c r="C38" s="21">
        <f>SUM(C39:C47)</f>
        <v>1220527674.3099999</v>
      </c>
      <c r="D38" s="21">
        <f t="shared" ref="D38:G38" si="9">SUM(D39:D47)</f>
        <v>-56525717.490000002</v>
      </c>
      <c r="E38" s="21">
        <f t="shared" si="9"/>
        <v>1164001956.8200002</v>
      </c>
      <c r="F38" s="21">
        <f t="shared" si="9"/>
        <v>231888184.69999999</v>
      </c>
      <c r="G38" s="21">
        <f t="shared" si="9"/>
        <v>231888184.47999999</v>
      </c>
      <c r="H38" s="21">
        <f t="shared" si="5"/>
        <v>932113772.12000012</v>
      </c>
    </row>
    <row r="39" spans="1:8" x14ac:dyDescent="0.2">
      <c r="A39" s="2" t="s">
        <v>39</v>
      </c>
      <c r="B39" s="11"/>
      <c r="C39" s="22">
        <v>36447718.990000002</v>
      </c>
      <c r="D39" s="23">
        <v>-11687718.99</v>
      </c>
      <c r="E39" s="23">
        <f t="shared" ref="E39:E60" si="10">SUM(C39:D39)</f>
        <v>24760000</v>
      </c>
      <c r="F39" s="23">
        <v>2000000</v>
      </c>
      <c r="G39" s="23">
        <v>2000000</v>
      </c>
      <c r="H39" s="23">
        <f t="shared" si="5"/>
        <v>22760000</v>
      </c>
    </row>
    <row r="40" spans="1:8" x14ac:dyDescent="0.2">
      <c r="A40" s="2" t="s">
        <v>40</v>
      </c>
      <c r="B40" s="11"/>
      <c r="C40" s="22">
        <v>852472976.32000005</v>
      </c>
      <c r="D40" s="23">
        <v>-775000</v>
      </c>
      <c r="E40" s="23">
        <f t="shared" si="10"/>
        <v>851697976.32000005</v>
      </c>
      <c r="F40" s="23">
        <v>210785929.91</v>
      </c>
      <c r="G40" s="23">
        <v>210785929.69</v>
      </c>
      <c r="H40" s="23">
        <f t="shared" si="5"/>
        <v>640912046.41000009</v>
      </c>
    </row>
    <row r="41" spans="1:8" x14ac:dyDescent="0.2">
      <c r="A41" s="2" t="s">
        <v>41</v>
      </c>
      <c r="B41" s="11"/>
      <c r="C41" s="22">
        <v>15947800</v>
      </c>
      <c r="D41" s="23">
        <v>-12947800</v>
      </c>
      <c r="E41" s="23">
        <f t="shared" si="10"/>
        <v>3000000</v>
      </c>
      <c r="F41" s="23">
        <v>0</v>
      </c>
      <c r="G41" s="23">
        <v>0</v>
      </c>
      <c r="H41" s="23">
        <f>SUM(E41-F41)</f>
        <v>3000000</v>
      </c>
    </row>
    <row r="42" spans="1:8" x14ac:dyDescent="0.2">
      <c r="A42" s="2" t="s">
        <v>42</v>
      </c>
      <c r="B42" s="11"/>
      <c r="C42" s="22">
        <v>220565996</v>
      </c>
      <c r="D42" s="23">
        <v>-36738906.5</v>
      </c>
      <c r="E42" s="23">
        <f t="shared" si="10"/>
        <v>183827089.5</v>
      </c>
      <c r="F42" s="23">
        <v>3648218.79</v>
      </c>
      <c r="G42" s="23">
        <v>3648218.79</v>
      </c>
      <c r="H42" s="23">
        <f t="shared" si="5"/>
        <v>180178870.71000001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5"/>
        <v>0</v>
      </c>
    </row>
    <row r="44" spans="1:8" x14ac:dyDescent="0.2">
      <c r="A44" s="2" t="s">
        <v>44</v>
      </c>
      <c r="B44" s="11"/>
      <c r="C44" s="22"/>
      <c r="D44" s="23"/>
      <c r="E44" s="23">
        <f t="shared" si="10"/>
        <v>0</v>
      </c>
      <c r="F44" s="23"/>
      <c r="G44" s="23"/>
      <c r="H44" s="23">
        <f t="shared" si="5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5"/>
        <v>0</v>
      </c>
    </row>
    <row r="46" spans="1:8" x14ac:dyDescent="0.2">
      <c r="A46" s="2" t="s">
        <v>46</v>
      </c>
      <c r="B46" s="11"/>
      <c r="C46" s="22">
        <v>95093183</v>
      </c>
      <c r="D46" s="23">
        <v>5623708</v>
      </c>
      <c r="E46" s="23">
        <f t="shared" si="10"/>
        <v>100716891</v>
      </c>
      <c r="F46" s="23">
        <v>15454036</v>
      </c>
      <c r="G46" s="23">
        <v>15454036</v>
      </c>
      <c r="H46" s="23">
        <f t="shared" si="5"/>
        <v>85262855</v>
      </c>
    </row>
    <row r="47" spans="1:8" x14ac:dyDescent="0.2">
      <c r="A47" s="2" t="s">
        <v>47</v>
      </c>
      <c r="B47" s="11"/>
      <c r="C47" s="22">
        <v>0</v>
      </c>
      <c r="D47" s="23">
        <v>0</v>
      </c>
      <c r="E47" s="23">
        <f t="shared" si="10"/>
        <v>0</v>
      </c>
      <c r="F47" s="23">
        <v>0</v>
      </c>
      <c r="G47" s="23">
        <v>0</v>
      </c>
      <c r="H47" s="23">
        <f t="shared" si="5"/>
        <v>0</v>
      </c>
    </row>
    <row r="48" spans="1:8" s="7" customFormat="1" x14ac:dyDescent="0.2">
      <c r="A48" s="27" t="s">
        <v>48</v>
      </c>
      <c r="B48" s="28"/>
      <c r="C48" s="21">
        <f>SUM(C49:C57)</f>
        <v>100739448.31</v>
      </c>
      <c r="D48" s="21">
        <f t="shared" ref="D48:G48" si="11">SUM(D49:D57)</f>
        <v>-10062519.66</v>
      </c>
      <c r="E48" s="21">
        <f t="shared" si="11"/>
        <v>90676928.650000006</v>
      </c>
      <c r="F48" s="21">
        <f t="shared" si="11"/>
        <v>9337957.120000001</v>
      </c>
      <c r="G48" s="21">
        <f t="shared" si="11"/>
        <v>9301950.7199999988</v>
      </c>
      <c r="H48" s="21">
        <f t="shared" si="5"/>
        <v>81338971.530000001</v>
      </c>
    </row>
    <row r="49" spans="1:8" x14ac:dyDescent="0.2">
      <c r="A49" s="2" t="s">
        <v>49</v>
      </c>
      <c r="B49" s="11"/>
      <c r="C49" s="22">
        <v>15892067.960000001</v>
      </c>
      <c r="D49" s="23">
        <v>-1674380.55</v>
      </c>
      <c r="E49" s="23">
        <f t="shared" si="10"/>
        <v>14217687.41</v>
      </c>
      <c r="F49" s="23">
        <v>4343.62</v>
      </c>
      <c r="G49" s="23">
        <v>4343.62</v>
      </c>
      <c r="H49" s="23">
        <f t="shared" si="5"/>
        <v>14213343.790000001</v>
      </c>
    </row>
    <row r="50" spans="1:8" x14ac:dyDescent="0.2">
      <c r="A50" s="2" t="s">
        <v>50</v>
      </c>
      <c r="B50" s="11"/>
      <c r="C50" s="22">
        <v>5678705</v>
      </c>
      <c r="D50" s="23">
        <v>-473952.64</v>
      </c>
      <c r="E50" s="23">
        <f t="shared" si="10"/>
        <v>5204752.3600000003</v>
      </c>
      <c r="F50" s="23">
        <v>0</v>
      </c>
      <c r="G50" s="23">
        <v>0</v>
      </c>
      <c r="H50" s="23">
        <f t="shared" si="5"/>
        <v>5204752.3600000003</v>
      </c>
    </row>
    <row r="51" spans="1:8" x14ac:dyDescent="0.2">
      <c r="A51" s="2" t="s">
        <v>51</v>
      </c>
      <c r="B51" s="11"/>
      <c r="C51" s="22">
        <v>2379000</v>
      </c>
      <c r="D51" s="23">
        <v>715394.52</v>
      </c>
      <c r="E51" s="23">
        <f t="shared" si="10"/>
        <v>3094394.52</v>
      </c>
      <c r="F51" s="23">
        <v>501464.3</v>
      </c>
      <c r="G51" s="23">
        <v>501464.3</v>
      </c>
      <c r="H51" s="23">
        <f t="shared" si="5"/>
        <v>2592930.2200000002</v>
      </c>
    </row>
    <row r="52" spans="1:8" x14ac:dyDescent="0.2">
      <c r="A52" s="2" t="s">
        <v>52</v>
      </c>
      <c r="B52" s="11"/>
      <c r="C52" s="22">
        <v>1849000</v>
      </c>
      <c r="D52" s="23">
        <v>-76000</v>
      </c>
      <c r="E52" s="23">
        <f t="shared" si="10"/>
        <v>1773000</v>
      </c>
      <c r="F52" s="23">
        <v>0</v>
      </c>
      <c r="G52" s="23">
        <v>0</v>
      </c>
      <c r="H52" s="23">
        <f t="shared" si="5"/>
        <v>1773000</v>
      </c>
    </row>
    <row r="53" spans="1:8" x14ac:dyDescent="0.2">
      <c r="A53" s="2" t="s">
        <v>53</v>
      </c>
      <c r="B53" s="11"/>
      <c r="C53" s="22">
        <v>8000</v>
      </c>
      <c r="D53" s="23">
        <v>0</v>
      </c>
      <c r="E53" s="23">
        <f t="shared" si="10"/>
        <v>8000</v>
      </c>
      <c r="F53" s="23">
        <v>0</v>
      </c>
      <c r="G53" s="23">
        <v>0</v>
      </c>
      <c r="H53" s="23">
        <f t="shared" si="5"/>
        <v>8000</v>
      </c>
    </row>
    <row r="54" spans="1:8" x14ac:dyDescent="0.2">
      <c r="A54" s="2" t="s">
        <v>54</v>
      </c>
      <c r="B54" s="11"/>
      <c r="C54" s="22">
        <v>36086575.350000001</v>
      </c>
      <c r="D54" s="23">
        <v>344732.97</v>
      </c>
      <c r="E54" s="23">
        <f t="shared" si="10"/>
        <v>36431308.32</v>
      </c>
      <c r="F54" s="23">
        <v>5089149.2</v>
      </c>
      <c r="G54" s="23">
        <v>5053142.8</v>
      </c>
      <c r="H54" s="23">
        <f t="shared" si="5"/>
        <v>31342159.120000001</v>
      </c>
    </row>
    <row r="55" spans="1:8" x14ac:dyDescent="0.2">
      <c r="A55" s="2" t="s">
        <v>55</v>
      </c>
      <c r="B55" s="11"/>
      <c r="C55" s="22">
        <v>680000</v>
      </c>
      <c r="D55" s="23"/>
      <c r="E55" s="23">
        <f t="shared" si="10"/>
        <v>680000</v>
      </c>
      <c r="F55" s="23"/>
      <c r="G55" s="23"/>
      <c r="H55" s="23">
        <f t="shared" si="5"/>
        <v>680000</v>
      </c>
    </row>
    <row r="56" spans="1:8" x14ac:dyDescent="0.2">
      <c r="A56" s="2" t="s">
        <v>56</v>
      </c>
      <c r="B56" s="11"/>
      <c r="C56" s="22">
        <v>7500000</v>
      </c>
      <c r="D56" s="23">
        <v>5979206.5599999996</v>
      </c>
      <c r="E56" s="23">
        <f t="shared" si="10"/>
        <v>13479206.559999999</v>
      </c>
      <c r="F56" s="23">
        <v>3743000</v>
      </c>
      <c r="G56" s="23">
        <v>3743000</v>
      </c>
      <c r="H56" s="23">
        <f t="shared" si="5"/>
        <v>9736206.5599999987</v>
      </c>
    </row>
    <row r="57" spans="1:8" x14ac:dyDescent="0.2">
      <c r="A57" s="2" t="s">
        <v>57</v>
      </c>
      <c r="B57" s="11"/>
      <c r="C57" s="22">
        <v>30666100</v>
      </c>
      <c r="D57" s="23">
        <v>-14877520.52</v>
      </c>
      <c r="E57" s="23">
        <f t="shared" si="10"/>
        <v>15788579.48</v>
      </c>
      <c r="F57" s="23">
        <v>0</v>
      </c>
      <c r="G57" s="23">
        <v>0</v>
      </c>
      <c r="H57" s="23">
        <f t="shared" si="5"/>
        <v>15788579.48</v>
      </c>
    </row>
    <row r="58" spans="1:8" s="7" customFormat="1" x14ac:dyDescent="0.2">
      <c r="A58" s="27" t="s">
        <v>58</v>
      </c>
      <c r="B58" s="28"/>
      <c r="C58" s="21">
        <f>SUM(C59:C61)</f>
        <v>477652786.77999997</v>
      </c>
      <c r="D58" s="21">
        <f t="shared" ref="D58:G58" si="12">SUM(D59:D61)</f>
        <v>-11376950.77</v>
      </c>
      <c r="E58" s="21">
        <f t="shared" si="12"/>
        <v>466275836.00999999</v>
      </c>
      <c r="F58" s="21">
        <f t="shared" si="12"/>
        <v>196636279.81999999</v>
      </c>
      <c r="G58" s="21">
        <f t="shared" si="12"/>
        <v>146412571.68000001</v>
      </c>
      <c r="H58" s="24">
        <f t="shared" si="5"/>
        <v>269639556.19</v>
      </c>
    </row>
    <row r="59" spans="1:8" x14ac:dyDescent="0.2">
      <c r="A59" s="2" t="s">
        <v>59</v>
      </c>
      <c r="B59" s="11"/>
      <c r="C59" s="22">
        <v>272229572.12</v>
      </c>
      <c r="D59" s="23">
        <v>-11376950.77</v>
      </c>
      <c r="E59" s="23">
        <f t="shared" si="10"/>
        <v>260852621.34999999</v>
      </c>
      <c r="F59" s="23">
        <v>77445906.579999998</v>
      </c>
      <c r="G59" s="23">
        <v>77445906.579999998</v>
      </c>
      <c r="H59" s="23">
        <f t="shared" si="5"/>
        <v>183406714.76999998</v>
      </c>
    </row>
    <row r="60" spans="1:8" x14ac:dyDescent="0.2">
      <c r="A60" s="2" t="s">
        <v>60</v>
      </c>
      <c r="B60" s="11"/>
      <c r="C60" s="22">
        <v>205423214.66</v>
      </c>
      <c r="D60" s="23"/>
      <c r="E60" s="23">
        <f t="shared" si="10"/>
        <v>205423214.66</v>
      </c>
      <c r="F60" s="23">
        <v>119190373.23999999</v>
      </c>
      <c r="G60" s="23">
        <v>68966665.099999994</v>
      </c>
      <c r="H60" s="23">
        <f t="shared" si="5"/>
        <v>86232841.420000002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5"/>
        <v>0</v>
      </c>
    </row>
    <row r="62" spans="1:8" s="7" customFormat="1" x14ac:dyDescent="0.2">
      <c r="A62" s="27" t="s">
        <v>62</v>
      </c>
      <c r="B62" s="28"/>
      <c r="C62" s="21">
        <f>SUM(C63:C70)</f>
        <v>1000000</v>
      </c>
      <c r="D62" s="21">
        <f t="shared" ref="D62:G62" si="13">SUM(D63:D70)</f>
        <v>0</v>
      </c>
      <c r="E62" s="21">
        <f t="shared" si="13"/>
        <v>1000000</v>
      </c>
      <c r="F62" s="21">
        <f t="shared" si="13"/>
        <v>0</v>
      </c>
      <c r="G62" s="21">
        <f t="shared" si="13"/>
        <v>0</v>
      </c>
      <c r="H62" s="21">
        <f t="shared" si="5"/>
        <v>1000000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x14ac:dyDescent="0.2">
      <c r="A70" s="2" t="s">
        <v>70</v>
      </c>
      <c r="B70" s="11"/>
      <c r="C70" s="22">
        <v>1000000</v>
      </c>
      <c r="D70" s="23">
        <v>0</v>
      </c>
      <c r="E70" s="23">
        <f>SUM(C70:D70)</f>
        <v>1000000</v>
      </c>
      <c r="F70" s="23">
        <v>0</v>
      </c>
      <c r="G70" s="23">
        <v>0</v>
      </c>
      <c r="H70" s="23">
        <f>SUM(E70)</f>
        <v>1000000</v>
      </c>
    </row>
    <row r="71" spans="1:8" s="7" customFormat="1" x14ac:dyDescent="0.2">
      <c r="A71" s="27" t="s">
        <v>71</v>
      </c>
      <c r="B71" s="28"/>
      <c r="C71" s="21">
        <f>SUM(C72:C74)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8" s="7" customFormat="1" x14ac:dyDescent="0.2">
      <c r="A75" s="27" t="s">
        <v>75</v>
      </c>
      <c r="B75" s="28"/>
      <c r="C75" s="21">
        <f>SUM(C76:C82)</f>
        <v>0</v>
      </c>
      <c r="D75" s="21">
        <f t="shared" ref="D75:G75" si="14">SUM(D76:D82)</f>
        <v>556916.56000000006</v>
      </c>
      <c r="E75" s="21">
        <f t="shared" si="14"/>
        <v>556916.56000000006</v>
      </c>
      <c r="F75" s="21">
        <f t="shared" si="14"/>
        <v>147983.79</v>
      </c>
      <c r="G75" s="21">
        <f t="shared" si="14"/>
        <v>147983.79</v>
      </c>
      <c r="H75" s="21">
        <f t="shared" ref="H75" si="15">SUM(E75-F75)</f>
        <v>408932.77</v>
      </c>
    </row>
    <row r="76" spans="1:8" x14ac:dyDescent="0.2">
      <c r="A76" s="2" t="s">
        <v>76</v>
      </c>
      <c r="B76" s="11"/>
      <c r="C76" s="22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1:8" x14ac:dyDescent="0.2">
      <c r="A77" s="2" t="s">
        <v>77</v>
      </c>
      <c r="B77" s="11"/>
      <c r="C77" s="22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8" x14ac:dyDescent="0.2">
      <c r="A79" s="2" t="s">
        <v>79</v>
      </c>
      <c r="B79" s="11"/>
      <c r="C79" s="22">
        <v>0</v>
      </c>
      <c r="D79" s="23">
        <v>326486.40000000002</v>
      </c>
      <c r="E79" s="23">
        <f>SUM(C79:D79)</f>
        <v>326486.40000000002</v>
      </c>
      <c r="F79" s="23">
        <v>81621.600000000006</v>
      </c>
      <c r="G79" s="23">
        <v>81621.600000000006</v>
      </c>
      <c r="H79" s="23">
        <f>SUM(E79-F79)</f>
        <v>244864.80000000002</v>
      </c>
    </row>
    <row r="80" spans="1:8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6">SUM(C80:D80)</f>
        <v>0</v>
      </c>
      <c r="F80" s="23">
        <v>0</v>
      </c>
      <c r="G80" s="23">
        <v>0</v>
      </c>
      <c r="H80" s="23">
        <f t="shared" ref="H80:H82" si="17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6"/>
        <v>0</v>
      </c>
      <c r="F81" s="23">
        <v>0</v>
      </c>
      <c r="G81" s="23">
        <v>0</v>
      </c>
      <c r="H81" s="23">
        <f t="shared" si="17"/>
        <v>0</v>
      </c>
    </row>
    <row r="82" spans="1:8" x14ac:dyDescent="0.2">
      <c r="A82" s="2" t="s">
        <v>82</v>
      </c>
      <c r="B82" s="11"/>
      <c r="C82" s="22">
        <v>0</v>
      </c>
      <c r="D82" s="23">
        <v>230430.16</v>
      </c>
      <c r="E82" s="23">
        <f t="shared" si="16"/>
        <v>230430.16</v>
      </c>
      <c r="F82" s="23">
        <v>66362.19</v>
      </c>
      <c r="G82" s="23">
        <v>66362.19</v>
      </c>
      <c r="H82" s="23">
        <f t="shared" si="17"/>
        <v>164067.97</v>
      </c>
    </row>
    <row r="83" spans="1:8" ht="12.75" thickBot="1" x14ac:dyDescent="0.25">
      <c r="A83" s="55"/>
      <c r="B83" s="56"/>
      <c r="C83" s="25"/>
      <c r="D83" s="26"/>
      <c r="E83" s="26"/>
      <c r="F83" s="26"/>
      <c r="G83" s="26"/>
      <c r="H83" s="26"/>
    </row>
    <row r="84" spans="1:8" ht="15" customHeight="1" x14ac:dyDescent="0.2">
      <c r="A84" s="33" t="s">
        <v>83</v>
      </c>
      <c r="B84" s="34"/>
      <c r="C84" s="29">
        <f>SUM(C94+C104+C114+C124+C134+C138+C147+C151)</f>
        <v>964358263.0200001</v>
      </c>
      <c r="D84" s="29">
        <f>SUM(D94+D104+D114+D124+D134+D138+D147+D151+D86)</f>
        <v>3.4924596548080444E-10</v>
      </c>
      <c r="E84" s="29">
        <f>SUM(E94+E104+E114+E124+E134+E138+E147+E151+E86)</f>
        <v>964358263.01999998</v>
      </c>
      <c r="F84" s="29">
        <f>SUM(F94+F104+F114+F124+F134+F138+F147+F151+F86)</f>
        <v>101551589.19999999</v>
      </c>
      <c r="G84" s="29">
        <f>SUM(G94+G104+G114+G124+G134+G138+G147+G151+G86)</f>
        <v>101551589.19999999</v>
      </c>
      <c r="H84" s="29">
        <f>SUM(H94+H104+H114+H124+H134+H138+H147+H151+H86)</f>
        <v>862806673.82000005</v>
      </c>
    </row>
    <row r="85" spans="1:8" x14ac:dyDescent="0.2">
      <c r="A85" s="35"/>
      <c r="B85" s="36"/>
      <c r="C85" s="30"/>
      <c r="D85" s="30"/>
      <c r="E85" s="30"/>
      <c r="F85" s="30"/>
      <c r="G85" s="30"/>
      <c r="H85" s="30"/>
    </row>
    <row r="86" spans="1:8" x14ac:dyDescent="0.2">
      <c r="A86" s="31" t="s">
        <v>10</v>
      </c>
      <c r="B86" s="32"/>
      <c r="C86" s="22">
        <f>SUM(C87:C93)</f>
        <v>0</v>
      </c>
      <c r="D86" s="22">
        <f t="shared" ref="D86:H86" si="18">SUM(D87:D93)</f>
        <v>0</v>
      </c>
      <c r="E86" s="22">
        <f t="shared" si="18"/>
        <v>0</v>
      </c>
      <c r="F86" s="22">
        <f t="shared" si="18"/>
        <v>0</v>
      </c>
      <c r="G86" s="22">
        <f t="shared" si="18"/>
        <v>0</v>
      </c>
      <c r="H86" s="22">
        <f t="shared" si="18"/>
        <v>0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x14ac:dyDescent="0.2">
      <c r="A90" s="2" t="s">
        <v>14</v>
      </c>
      <c r="B90" s="11"/>
      <c r="C90" s="22">
        <v>0</v>
      </c>
      <c r="D90" s="23">
        <v>0</v>
      </c>
      <c r="E90" s="23">
        <f>SUM(C90:D90)</f>
        <v>0</v>
      </c>
      <c r="F90" s="23">
        <v>0</v>
      </c>
      <c r="G90" s="23">
        <v>0</v>
      </c>
      <c r="H90" s="23">
        <f>SUM(E90-F90)</f>
        <v>0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19">SUM(C91:D91)</f>
        <v>0</v>
      </c>
      <c r="F91" s="23">
        <v>0</v>
      </c>
      <c r="G91" s="23">
        <v>0</v>
      </c>
      <c r="H91" s="23">
        <f t="shared" ref="H91:H93" si="20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19"/>
        <v>0</v>
      </c>
      <c r="F92" s="23">
        <v>0</v>
      </c>
      <c r="G92" s="23">
        <v>0</v>
      </c>
      <c r="H92" s="23">
        <f t="shared" si="20"/>
        <v>0</v>
      </c>
    </row>
    <row r="93" spans="1:8" x14ac:dyDescent="0.2">
      <c r="A93" s="2" t="s">
        <v>17</v>
      </c>
      <c r="B93" s="11"/>
      <c r="C93" s="22">
        <v>0</v>
      </c>
      <c r="D93" s="23">
        <v>0</v>
      </c>
      <c r="E93" s="23">
        <f t="shared" si="19"/>
        <v>0</v>
      </c>
      <c r="F93" s="23">
        <v>0</v>
      </c>
      <c r="G93" s="23">
        <v>0</v>
      </c>
      <c r="H93" s="23">
        <f t="shared" si="20"/>
        <v>0</v>
      </c>
    </row>
    <row r="94" spans="1:8" s="7" customFormat="1" x14ac:dyDescent="0.2">
      <c r="A94" s="27" t="s">
        <v>18</v>
      </c>
      <c r="B94" s="28"/>
      <c r="C94" s="21">
        <f>SUM(C95:C103)</f>
        <v>142000000</v>
      </c>
      <c r="D94" s="21">
        <f t="shared" ref="D94:H94" si="21">SUM(D95:D103)</f>
        <v>-11594687.17</v>
      </c>
      <c r="E94" s="21">
        <f>SUM(E95:E103)</f>
        <v>130405312.83</v>
      </c>
      <c r="F94" s="21">
        <f t="shared" si="21"/>
        <v>17195300.829999998</v>
      </c>
      <c r="G94" s="21">
        <f t="shared" si="21"/>
        <v>17195300.829999998</v>
      </c>
      <c r="H94" s="21">
        <f t="shared" si="21"/>
        <v>113210012</v>
      </c>
    </row>
    <row r="95" spans="1:8" x14ac:dyDescent="0.2">
      <c r="A95" s="2" t="s">
        <v>19</v>
      </c>
      <c r="B95" s="11"/>
      <c r="C95" s="22">
        <v>0</v>
      </c>
      <c r="D95" s="23">
        <v>1210000</v>
      </c>
      <c r="E95" s="23">
        <f>SUM(C95:D95)</f>
        <v>1210000</v>
      </c>
      <c r="F95" s="23">
        <v>0</v>
      </c>
      <c r="G95" s="23">
        <v>0</v>
      </c>
      <c r="H95" s="23">
        <f t="shared" ref="H95:H103" si="22">SUM(E95-F95)</f>
        <v>1210000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si="22"/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 t="shared" ref="E97:E103" si="23">SUM(C97:D97)</f>
        <v>0</v>
      </c>
      <c r="F97" s="23">
        <v>0</v>
      </c>
      <c r="G97" s="23">
        <v>0</v>
      </c>
      <c r="H97" s="23">
        <f t="shared" si="22"/>
        <v>0</v>
      </c>
    </row>
    <row r="98" spans="1:8" x14ac:dyDescent="0.2">
      <c r="A98" s="2" t="s">
        <v>22</v>
      </c>
      <c r="B98" s="11"/>
      <c r="C98" s="22">
        <v>142000000</v>
      </c>
      <c r="D98" s="23">
        <v>-12804687.17</v>
      </c>
      <c r="E98" s="23">
        <f t="shared" si="23"/>
        <v>129195312.83</v>
      </c>
      <c r="F98" s="23">
        <v>17195300.829999998</v>
      </c>
      <c r="G98" s="23">
        <v>17195300.829999998</v>
      </c>
      <c r="H98" s="23">
        <f t="shared" si="22"/>
        <v>112000012</v>
      </c>
    </row>
    <row r="99" spans="1:8" x14ac:dyDescent="0.2">
      <c r="A99" s="2" t="s">
        <v>23</v>
      </c>
      <c r="B99" s="11"/>
      <c r="C99" s="22">
        <v>0</v>
      </c>
      <c r="D99" s="23">
        <v>0</v>
      </c>
      <c r="E99" s="23">
        <f t="shared" si="23"/>
        <v>0</v>
      </c>
      <c r="F99" s="23">
        <v>0</v>
      </c>
      <c r="G99" s="23">
        <v>0</v>
      </c>
      <c r="H99" s="23">
        <f t="shared" si="22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3"/>
        <v>0</v>
      </c>
      <c r="F100" s="23">
        <v>0</v>
      </c>
      <c r="G100" s="23">
        <v>0</v>
      </c>
      <c r="H100" s="23">
        <f t="shared" si="22"/>
        <v>0</v>
      </c>
    </row>
    <row r="101" spans="1:8" x14ac:dyDescent="0.2">
      <c r="A101" s="2" t="s">
        <v>25</v>
      </c>
      <c r="B101" s="11"/>
      <c r="C101" s="22">
        <v>0</v>
      </c>
      <c r="D101" s="23">
        <v>0</v>
      </c>
      <c r="E101" s="23">
        <f t="shared" si="23"/>
        <v>0</v>
      </c>
      <c r="F101" s="23">
        <v>0</v>
      </c>
      <c r="G101" s="23">
        <v>0</v>
      </c>
      <c r="H101" s="23">
        <f t="shared" si="22"/>
        <v>0</v>
      </c>
    </row>
    <row r="102" spans="1:8" x14ac:dyDescent="0.2">
      <c r="A102" s="2" t="s">
        <v>26</v>
      </c>
      <c r="B102" s="11"/>
      <c r="C102" s="22">
        <v>0</v>
      </c>
      <c r="D102" s="23">
        <v>0</v>
      </c>
      <c r="E102" s="23">
        <f t="shared" si="23"/>
        <v>0</v>
      </c>
      <c r="F102" s="23">
        <v>0</v>
      </c>
      <c r="G102" s="23">
        <v>0</v>
      </c>
      <c r="H102" s="23">
        <f t="shared" si="22"/>
        <v>0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3"/>
        <v>0</v>
      </c>
      <c r="F103" s="23">
        <v>0</v>
      </c>
      <c r="G103" s="23">
        <v>0</v>
      </c>
      <c r="H103" s="23">
        <f t="shared" si="22"/>
        <v>0</v>
      </c>
    </row>
    <row r="104" spans="1:8" s="7" customFormat="1" x14ac:dyDescent="0.2">
      <c r="A104" s="27" t="s">
        <v>28</v>
      </c>
      <c r="B104" s="28"/>
      <c r="C104" s="21">
        <f>SUM(C105:C113)</f>
        <v>454035646.83000004</v>
      </c>
      <c r="D104" s="21">
        <f t="shared" ref="D104:H104" si="24">SUM(D105:D113)</f>
        <v>40000</v>
      </c>
      <c r="E104" s="21">
        <f>SUM(C104:D104)</f>
        <v>454075646.83000004</v>
      </c>
      <c r="F104" s="21">
        <f t="shared" si="24"/>
        <v>52416290.399999999</v>
      </c>
      <c r="G104" s="21">
        <f t="shared" si="24"/>
        <v>52416290.399999999</v>
      </c>
      <c r="H104" s="21">
        <f t="shared" si="24"/>
        <v>401659356.43000001</v>
      </c>
    </row>
    <row r="105" spans="1:8" x14ac:dyDescent="0.2">
      <c r="A105" s="2" t="s">
        <v>29</v>
      </c>
      <c r="B105" s="11"/>
      <c r="C105" s="22">
        <v>228908000</v>
      </c>
      <c r="D105" s="23">
        <v>0</v>
      </c>
      <c r="E105" s="23">
        <f>SUM(C105:D105)</f>
        <v>228908000</v>
      </c>
      <c r="F105" s="23">
        <v>52022529</v>
      </c>
      <c r="G105" s="23">
        <v>52022529</v>
      </c>
      <c r="H105" s="23">
        <f>SUM(E105-F105)</f>
        <v>176885471</v>
      </c>
    </row>
    <row r="106" spans="1:8" x14ac:dyDescent="0.2">
      <c r="A106" s="2" t="s">
        <v>30</v>
      </c>
      <c r="B106" s="11"/>
      <c r="C106" s="22">
        <v>100309999.8</v>
      </c>
      <c r="D106" s="23">
        <v>0</v>
      </c>
      <c r="E106" s="23">
        <f>SUM(C106:D106)</f>
        <v>100309999.8</v>
      </c>
      <c r="F106" s="23">
        <v>0</v>
      </c>
      <c r="G106" s="23">
        <v>0</v>
      </c>
      <c r="H106" s="23">
        <f>SUM(E106-F106)</f>
        <v>100309999.8</v>
      </c>
    </row>
    <row r="107" spans="1:8" x14ac:dyDescent="0.2">
      <c r="A107" s="2" t="s">
        <v>31</v>
      </c>
      <c r="B107" s="11"/>
      <c r="C107" s="22">
        <v>21970000</v>
      </c>
      <c r="D107" s="23">
        <v>-324000</v>
      </c>
      <c r="E107" s="23">
        <f>SUM(C107:D107)</f>
        <v>21646000</v>
      </c>
      <c r="F107" s="23">
        <v>0</v>
      </c>
      <c r="G107" s="23">
        <v>0</v>
      </c>
      <c r="H107" s="23">
        <f>SUM(E107-F107)</f>
        <v>21646000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3" si="25">SUM(C108:D108)</f>
        <v>0</v>
      </c>
      <c r="F108" s="23">
        <v>0</v>
      </c>
      <c r="G108" s="23">
        <v>0</v>
      </c>
      <c r="H108" s="23">
        <f t="shared" ref="H108:H113" si="26">SUM(E108-F108)</f>
        <v>0</v>
      </c>
    </row>
    <row r="109" spans="1:8" x14ac:dyDescent="0.2">
      <c r="A109" s="2" t="s">
        <v>33</v>
      </c>
      <c r="B109" s="11"/>
      <c r="C109" s="22">
        <v>99747647.030000001</v>
      </c>
      <c r="D109" s="23">
        <v>0</v>
      </c>
      <c r="E109" s="23">
        <f t="shared" si="25"/>
        <v>99747647.030000001</v>
      </c>
      <c r="F109" s="23">
        <v>41168.400000000001</v>
      </c>
      <c r="G109" s="23">
        <v>41168.400000000001</v>
      </c>
      <c r="H109" s="23">
        <f t="shared" si="26"/>
        <v>99706478.629999995</v>
      </c>
    </row>
    <row r="110" spans="1:8" x14ac:dyDescent="0.2">
      <c r="A110" s="2" t="s">
        <v>34</v>
      </c>
      <c r="B110" s="11"/>
      <c r="C110" s="22">
        <v>0</v>
      </c>
      <c r="D110" s="23">
        <v>0</v>
      </c>
      <c r="E110" s="23">
        <f t="shared" si="25"/>
        <v>0</v>
      </c>
      <c r="F110" s="23">
        <v>0</v>
      </c>
      <c r="G110" s="23">
        <v>0</v>
      </c>
      <c r="H110" s="23">
        <f t="shared" si="26"/>
        <v>0</v>
      </c>
    </row>
    <row r="111" spans="1:8" x14ac:dyDescent="0.2">
      <c r="A111" s="2" t="s">
        <v>35</v>
      </c>
      <c r="B111" s="11"/>
      <c r="C111" s="22">
        <v>0</v>
      </c>
      <c r="D111" s="23">
        <v>364000</v>
      </c>
      <c r="E111" s="23">
        <f t="shared" si="25"/>
        <v>364000</v>
      </c>
      <c r="F111" s="23">
        <v>0</v>
      </c>
      <c r="G111" s="23">
        <v>0</v>
      </c>
      <c r="H111" s="23">
        <f t="shared" si="26"/>
        <v>364000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f t="shared" si="25"/>
        <v>0</v>
      </c>
      <c r="F112" s="23">
        <v>0</v>
      </c>
      <c r="G112" s="23">
        <v>0</v>
      </c>
      <c r="H112" s="23">
        <f t="shared" si="26"/>
        <v>0</v>
      </c>
    </row>
    <row r="113" spans="1:8" x14ac:dyDescent="0.2">
      <c r="A113" s="2" t="s">
        <v>37</v>
      </c>
      <c r="B113" s="11"/>
      <c r="C113" s="22">
        <v>3100000</v>
      </c>
      <c r="D113" s="23">
        <v>0</v>
      </c>
      <c r="E113" s="23">
        <f t="shared" si="25"/>
        <v>3100000</v>
      </c>
      <c r="F113" s="23">
        <v>352593</v>
      </c>
      <c r="G113" s="23">
        <v>352593</v>
      </c>
      <c r="H113" s="23">
        <f t="shared" si="26"/>
        <v>2747407</v>
      </c>
    </row>
    <row r="114" spans="1:8" s="7" customFormat="1" x14ac:dyDescent="0.2">
      <c r="A114" s="27" t="s">
        <v>38</v>
      </c>
      <c r="B114" s="28"/>
      <c r="C114" s="21">
        <f>SUM(C115:C123)</f>
        <v>0</v>
      </c>
      <c r="D114" s="21">
        <f t="shared" ref="D114:G114" si="27">SUM(D115:D123)</f>
        <v>0</v>
      </c>
      <c r="E114" s="21">
        <f>SUM(C114:D114)</f>
        <v>0</v>
      </c>
      <c r="F114" s="21">
        <f t="shared" si="27"/>
        <v>0</v>
      </c>
      <c r="G114" s="21">
        <f t="shared" si="27"/>
        <v>0</v>
      </c>
      <c r="H114" s="21">
        <f t="shared" ref="H114" si="28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29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29"/>
        <v>0</v>
      </c>
      <c r="F116" s="23">
        <v>0</v>
      </c>
      <c r="G116" s="23">
        <v>0</v>
      </c>
      <c r="H116" s="23"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29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0</v>
      </c>
      <c r="E118" s="22">
        <f t="shared" si="29"/>
        <v>0</v>
      </c>
      <c r="F118" s="23">
        <v>0</v>
      </c>
      <c r="G118" s="23">
        <v>0</v>
      </c>
      <c r="H118" s="23">
        <f t="shared" ref="H118" si="30">SUM(E118-F118)</f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29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29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29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29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29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27" t="s">
        <v>48</v>
      </c>
      <c r="B124" s="28"/>
      <c r="C124" s="21">
        <f>SUM(C125:C133)</f>
        <v>47717000</v>
      </c>
      <c r="D124" s="21">
        <f t="shared" ref="D124:G124" si="31">SUM(D125:D133)</f>
        <v>563538.88</v>
      </c>
      <c r="E124" s="21">
        <f>SUM(C124:D124)</f>
        <v>48280538.880000003</v>
      </c>
      <c r="F124" s="21">
        <f t="shared" si="31"/>
        <v>4000000</v>
      </c>
      <c r="G124" s="21">
        <f t="shared" si="31"/>
        <v>4000000</v>
      </c>
      <c r="H124" s="21">
        <f t="shared" ref="H124" si="32">SUM(E124-F124)</f>
        <v>44280538.880000003</v>
      </c>
    </row>
    <row r="125" spans="1:8" x14ac:dyDescent="0.2">
      <c r="A125" s="2" t="s">
        <v>49</v>
      </c>
      <c r="B125" s="11"/>
      <c r="C125" s="22">
        <v>6037000</v>
      </c>
      <c r="D125" s="22">
        <v>563538.88</v>
      </c>
      <c r="E125" s="22">
        <f>SUM(C125:D125)</f>
        <v>6600538.8799999999</v>
      </c>
      <c r="F125" s="22">
        <v>0</v>
      </c>
      <c r="G125" s="22">
        <v>0</v>
      </c>
      <c r="H125" s="22">
        <f t="shared" ref="H125:H133" si="33">SUM(E125-F125)</f>
        <v>6600538.8799999999</v>
      </c>
    </row>
    <row r="126" spans="1:8" x14ac:dyDescent="0.2">
      <c r="A126" s="2" t="s">
        <v>50</v>
      </c>
      <c r="B126" s="11"/>
      <c r="C126" s="22">
        <v>5000000</v>
      </c>
      <c r="D126" s="22">
        <v>0</v>
      </c>
      <c r="E126" s="22">
        <f t="shared" ref="E126:E133" si="34">SUM(C126:D126)</f>
        <v>5000000</v>
      </c>
      <c r="F126" s="22">
        <v>0</v>
      </c>
      <c r="G126" s="22">
        <v>0</v>
      </c>
      <c r="H126" s="22">
        <f t="shared" si="33"/>
        <v>5000000</v>
      </c>
    </row>
    <row r="127" spans="1:8" x14ac:dyDescent="0.2">
      <c r="A127" s="2" t="s">
        <v>51</v>
      </c>
      <c r="B127" s="11"/>
      <c r="C127" s="22">
        <v>0</v>
      </c>
      <c r="D127" s="22">
        <v>0</v>
      </c>
      <c r="E127" s="22">
        <f t="shared" si="34"/>
        <v>0</v>
      </c>
      <c r="F127" s="22">
        <v>0</v>
      </c>
      <c r="G127" s="22">
        <v>0</v>
      </c>
      <c r="H127" s="22">
        <f t="shared" si="33"/>
        <v>0</v>
      </c>
    </row>
    <row r="128" spans="1:8" x14ac:dyDescent="0.2">
      <c r="A128" s="2" t="s">
        <v>52</v>
      </c>
      <c r="B128" s="11"/>
      <c r="C128" s="22">
        <v>9600000</v>
      </c>
      <c r="D128" s="23">
        <v>0</v>
      </c>
      <c r="E128" s="22">
        <f t="shared" si="34"/>
        <v>9600000</v>
      </c>
      <c r="F128" s="23">
        <v>0</v>
      </c>
      <c r="G128" s="23">
        <v>0</v>
      </c>
      <c r="H128" s="22">
        <f t="shared" si="33"/>
        <v>9600000</v>
      </c>
    </row>
    <row r="129" spans="1:12" x14ac:dyDescent="0.2">
      <c r="A129" s="2" t="s">
        <v>53</v>
      </c>
      <c r="B129" s="11"/>
      <c r="C129" s="22">
        <v>9380000</v>
      </c>
      <c r="D129" s="22">
        <v>0</v>
      </c>
      <c r="E129" s="22">
        <f t="shared" si="34"/>
        <v>9380000</v>
      </c>
      <c r="F129" s="22">
        <v>0</v>
      </c>
      <c r="G129" s="22">
        <v>0</v>
      </c>
      <c r="H129" s="22">
        <f t="shared" si="33"/>
        <v>9380000</v>
      </c>
    </row>
    <row r="130" spans="1:12" x14ac:dyDescent="0.2">
      <c r="A130" s="2" t="s">
        <v>54</v>
      </c>
      <c r="B130" s="11"/>
      <c r="C130" s="22">
        <v>10000000</v>
      </c>
      <c r="D130" s="22">
        <v>0</v>
      </c>
      <c r="E130" s="22">
        <f t="shared" si="34"/>
        <v>10000000</v>
      </c>
      <c r="F130" s="22">
        <v>0</v>
      </c>
      <c r="G130" s="22">
        <v>0</v>
      </c>
      <c r="H130" s="22">
        <f t="shared" si="33"/>
        <v>10000000</v>
      </c>
    </row>
    <row r="131" spans="1:12" x14ac:dyDescent="0.2">
      <c r="A131" s="2" t="s">
        <v>55</v>
      </c>
      <c r="B131" s="11"/>
      <c r="C131" s="22">
        <v>0</v>
      </c>
      <c r="D131" s="22">
        <v>0</v>
      </c>
      <c r="E131" s="22">
        <f t="shared" si="34"/>
        <v>0</v>
      </c>
      <c r="F131" s="22">
        <v>0</v>
      </c>
      <c r="G131" s="22">
        <v>0</v>
      </c>
      <c r="H131" s="22">
        <f t="shared" si="33"/>
        <v>0</v>
      </c>
    </row>
    <row r="132" spans="1:12" x14ac:dyDescent="0.2">
      <c r="A132" s="2" t="s">
        <v>56</v>
      </c>
      <c r="B132" s="11"/>
      <c r="C132" s="22">
        <v>0</v>
      </c>
      <c r="D132" s="22">
        <v>0</v>
      </c>
      <c r="E132" s="22">
        <f t="shared" si="34"/>
        <v>0</v>
      </c>
      <c r="F132" s="22">
        <v>0</v>
      </c>
      <c r="G132" s="22">
        <v>0</v>
      </c>
      <c r="H132" s="22">
        <f t="shared" si="33"/>
        <v>0</v>
      </c>
    </row>
    <row r="133" spans="1:12" x14ac:dyDescent="0.2">
      <c r="A133" s="2" t="s">
        <v>57</v>
      </c>
      <c r="B133" s="11"/>
      <c r="C133" s="22">
        <v>7700000</v>
      </c>
      <c r="D133" s="22">
        <v>0</v>
      </c>
      <c r="E133" s="22">
        <f t="shared" si="34"/>
        <v>7700000</v>
      </c>
      <c r="F133" s="22">
        <v>4000000</v>
      </c>
      <c r="G133" s="22">
        <v>4000000</v>
      </c>
      <c r="H133" s="22">
        <f t="shared" si="33"/>
        <v>3700000</v>
      </c>
    </row>
    <row r="134" spans="1:12" s="7" customFormat="1" x14ac:dyDescent="0.2">
      <c r="A134" s="27" t="s">
        <v>58</v>
      </c>
      <c r="B134" s="28"/>
      <c r="C134" s="21">
        <f>SUM(C135:C137)</f>
        <v>204962518.97</v>
      </c>
      <c r="D134" s="21">
        <f t="shared" ref="D134:H134" si="35">SUM(D135:D137)</f>
        <v>11317634.689999999</v>
      </c>
      <c r="E134" s="21">
        <f>SUM(C134:D134)</f>
        <v>216280153.66</v>
      </c>
      <c r="F134" s="21">
        <f t="shared" si="35"/>
        <v>0</v>
      </c>
      <c r="G134" s="21">
        <f t="shared" si="35"/>
        <v>0</v>
      </c>
      <c r="H134" s="21">
        <f t="shared" si="35"/>
        <v>216280153.66</v>
      </c>
    </row>
    <row r="135" spans="1:12" x14ac:dyDescent="0.2">
      <c r="A135" s="2" t="s">
        <v>59</v>
      </c>
      <c r="B135" s="11"/>
      <c r="C135" s="22">
        <v>204962518.97</v>
      </c>
      <c r="D135" s="23">
        <v>11317634.689999999</v>
      </c>
      <c r="E135" s="23">
        <f>SUM(C135:D135)</f>
        <v>216280153.66</v>
      </c>
      <c r="F135" s="23">
        <v>0</v>
      </c>
      <c r="G135" s="23">
        <v>0</v>
      </c>
      <c r="H135" s="23">
        <f>SUM(E135-F135)</f>
        <v>216280153.66</v>
      </c>
    </row>
    <row r="136" spans="1:12" x14ac:dyDescent="0.2">
      <c r="A136" s="2" t="s">
        <v>60</v>
      </c>
      <c r="B136" s="11"/>
      <c r="C136" s="22">
        <v>0</v>
      </c>
      <c r="D136" s="23"/>
      <c r="E136" s="23">
        <v>0</v>
      </c>
      <c r="F136" s="23">
        <v>0</v>
      </c>
      <c r="G136" s="23">
        <v>0</v>
      </c>
      <c r="H136" s="23">
        <f t="shared" ref="H136:H137" si="36">SUM(E136-F136)</f>
        <v>0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36"/>
        <v>0</v>
      </c>
    </row>
    <row r="138" spans="1:12" s="7" customFormat="1" x14ac:dyDescent="0.2">
      <c r="A138" s="27" t="s">
        <v>62</v>
      </c>
      <c r="B138" s="28"/>
      <c r="C138" s="21">
        <f>SUM(C139:C146)</f>
        <v>0</v>
      </c>
      <c r="D138" s="21">
        <f t="shared" ref="D138:H138" si="37">SUM(D139:D146)</f>
        <v>0</v>
      </c>
      <c r="E138" s="21">
        <f t="shared" si="37"/>
        <v>0</v>
      </c>
      <c r="F138" s="21">
        <f t="shared" si="37"/>
        <v>0</v>
      </c>
      <c r="G138" s="21">
        <f t="shared" si="37"/>
        <v>0</v>
      </c>
      <c r="H138" s="21">
        <f t="shared" si="37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9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9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9" s="7" customFormat="1" x14ac:dyDescent="0.2">
      <c r="A147" s="27" t="s">
        <v>71</v>
      </c>
      <c r="B147" s="28"/>
      <c r="C147" s="21">
        <f>SUM(C148:C150)</f>
        <v>0</v>
      </c>
      <c r="D147" s="21">
        <f t="shared" ref="D147:H147" si="38">SUM(D148:D150)</f>
        <v>0</v>
      </c>
      <c r="E147" s="21">
        <f t="shared" si="38"/>
        <v>0</v>
      </c>
      <c r="F147" s="21">
        <f t="shared" si="38"/>
        <v>0</v>
      </c>
      <c r="G147" s="21">
        <f t="shared" si="38"/>
        <v>0</v>
      </c>
      <c r="H147" s="21">
        <f t="shared" si="38"/>
        <v>0</v>
      </c>
    </row>
    <row r="148" spans="1:9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9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9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9" s="7" customFormat="1" x14ac:dyDescent="0.2">
      <c r="A151" s="27" t="s">
        <v>75</v>
      </c>
      <c r="B151" s="28"/>
      <c r="C151" s="21">
        <f>SUM(C152:C158)</f>
        <v>115643097.22</v>
      </c>
      <c r="D151" s="21">
        <f t="shared" ref="D151:H151" si="39">SUM(D152:D158)</f>
        <v>-326486.40000000002</v>
      </c>
      <c r="E151" s="21">
        <f t="shared" si="39"/>
        <v>115316610.81999999</v>
      </c>
      <c r="F151" s="21">
        <f t="shared" si="39"/>
        <v>27939997.969999999</v>
      </c>
      <c r="G151" s="21">
        <f t="shared" si="39"/>
        <v>27939997.969999999</v>
      </c>
      <c r="H151" s="21">
        <f t="shared" si="39"/>
        <v>87376612.849999994</v>
      </c>
    </row>
    <row r="152" spans="1:9" x14ac:dyDescent="0.2">
      <c r="A152" s="2" t="s">
        <v>76</v>
      </c>
      <c r="B152" s="11"/>
      <c r="C152" s="22">
        <v>41396469.240000002</v>
      </c>
      <c r="D152" s="23">
        <v>0</v>
      </c>
      <c r="E152" s="23">
        <f>SUM(C152:D152)</f>
        <v>41396469.240000002</v>
      </c>
      <c r="F152" s="23">
        <v>9755585.6099999994</v>
      </c>
      <c r="G152" s="23">
        <v>9755585.6099999994</v>
      </c>
      <c r="H152" s="23">
        <f>SUM(E152-F152)</f>
        <v>31640883.630000003</v>
      </c>
    </row>
    <row r="153" spans="1:9" x14ac:dyDescent="0.2">
      <c r="A153" s="2" t="s">
        <v>77</v>
      </c>
      <c r="B153" s="11"/>
      <c r="C153" s="22">
        <v>72698141.579999998</v>
      </c>
      <c r="D153" s="23">
        <v>0</v>
      </c>
      <c r="E153" s="23">
        <f>SUM(C153:D153)</f>
        <v>72698141.579999998</v>
      </c>
      <c r="F153" s="23">
        <v>18184412.359999999</v>
      </c>
      <c r="G153" s="23">
        <v>18184412.359999999</v>
      </c>
      <c r="H153" s="23">
        <f>SUM(E153-F153)</f>
        <v>54513729.219999999</v>
      </c>
    </row>
    <row r="154" spans="1:9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40">SUM(E154-F154)</f>
        <v>0</v>
      </c>
    </row>
    <row r="155" spans="1:9" x14ac:dyDescent="0.2">
      <c r="A155" s="2" t="s">
        <v>79</v>
      </c>
      <c r="B155" s="11"/>
      <c r="C155" s="22">
        <v>1548486.4</v>
      </c>
      <c r="D155" s="23">
        <v>-326486.40000000002</v>
      </c>
      <c r="E155" s="23">
        <f>SUM(C155:D155)</f>
        <v>1222000</v>
      </c>
      <c r="F155" s="23">
        <v>0</v>
      </c>
      <c r="G155" s="23">
        <v>0</v>
      </c>
      <c r="H155" s="23">
        <f t="shared" si="40"/>
        <v>1222000</v>
      </c>
    </row>
    <row r="156" spans="1:9" x14ac:dyDescent="0.2">
      <c r="A156" s="2" t="s">
        <v>80</v>
      </c>
      <c r="B156" s="11"/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</row>
    <row r="157" spans="1:9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1:9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9" x14ac:dyDescent="0.2">
      <c r="A159" s="2"/>
      <c r="B159" s="12"/>
      <c r="C159" s="22"/>
      <c r="D159" s="23"/>
      <c r="E159" s="23"/>
      <c r="F159" s="23"/>
      <c r="G159" s="23"/>
      <c r="H159" s="23"/>
    </row>
    <row r="160" spans="1:9" x14ac:dyDescent="0.2">
      <c r="A160" s="27" t="s">
        <v>84</v>
      </c>
      <c r="B160" s="28"/>
      <c r="C160" s="21">
        <f>C84+C9</f>
        <v>7186008650</v>
      </c>
      <c r="D160" s="21">
        <f>D84+D9</f>
        <v>-1.6880221664905548E-8</v>
      </c>
      <c r="E160" s="21">
        <f t="shared" ref="E160:G160" si="41">E84+E9</f>
        <v>7186008650</v>
      </c>
      <c r="F160" s="21">
        <f t="shared" si="41"/>
        <v>1404570801.0099998</v>
      </c>
      <c r="G160" s="21">
        <f t="shared" si="41"/>
        <v>1339270560.9200001</v>
      </c>
      <c r="H160" s="21">
        <f>SUM(E160-F160)</f>
        <v>5781437848.9899998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</sheetData>
  <mergeCells count="36">
    <mergeCell ref="A83:B83"/>
    <mergeCell ref="A28:B28"/>
    <mergeCell ref="A38:B38"/>
    <mergeCell ref="A58:B58"/>
    <mergeCell ref="A62:B62"/>
    <mergeCell ref="A71:B71"/>
    <mergeCell ref="A75:B75"/>
    <mergeCell ref="A1:H1"/>
    <mergeCell ref="A2:H2"/>
    <mergeCell ref="A3:H3"/>
    <mergeCell ref="A4:H4"/>
    <mergeCell ref="A5:H5"/>
    <mergeCell ref="A7:B8"/>
    <mergeCell ref="C7:G7"/>
    <mergeCell ref="A18:B18"/>
    <mergeCell ref="H7:H8"/>
    <mergeCell ref="A48:B48"/>
    <mergeCell ref="A9:B9"/>
    <mergeCell ref="A10:B10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147:B147"/>
    <mergeCell ref="A151:B151"/>
    <mergeCell ref="A160:B160"/>
    <mergeCell ref="A104:B104"/>
    <mergeCell ref="A114:B114"/>
    <mergeCell ref="A124:B124"/>
    <mergeCell ref="A134:B134"/>
    <mergeCell ref="A138:B138"/>
  </mergeCells>
  <pageMargins left="0.7" right="0.7" top="0.75" bottom="0.75" header="0.3" footer="0.3"/>
  <pageSetup scale="88" orientation="landscape" verticalDpi="0" r:id="rId1"/>
  <ignoredErrors>
    <ignoredError sqref="E58 E48 E18 E104 E114 E124 E134 H134 E38 E94 H9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2018-09-05T00:42:57Z</cp:lastPrinted>
  <dcterms:created xsi:type="dcterms:W3CDTF">2018-09-04T19:21:14Z</dcterms:created>
  <dcterms:modified xsi:type="dcterms:W3CDTF">2019-05-07T16:19:10Z</dcterms:modified>
</cp:coreProperties>
</file>