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15" yWindow="480" windowWidth="20430" windowHeight="3645" firstSheet="1" activeTab="1"/>
  </bookViews>
  <sheets>
    <sheet name="Hoja1" sheetId="1" r:id="rId1"/>
    <sheet name="Zapopan" sheetId="4" r:id="rId2"/>
  </sheets>
  <definedNames>
    <definedName name="_xlnm.Print_Area" localSheetId="1">Zapopan!$A$1:$I$91</definedName>
    <definedName name="Cargo1" localSheetId="1">Zapopan!$C$85</definedName>
    <definedName name="Cargo2" localSheetId="1">Zapopan!$E$85</definedName>
    <definedName name="firma1" localSheetId="1">Zapopan!#REF!</definedName>
    <definedName name="firma2" localSheetId="1">Zapopan!#REF!</definedName>
    <definedName name="_xlnm.Print_Titles" localSheetId="0">Hoja1!$3:$11</definedName>
  </definedNames>
  <calcPr calcId="145621"/>
</workbook>
</file>

<file path=xl/calcChain.xml><?xml version="1.0" encoding="utf-8"?>
<calcChain xmlns="http://schemas.openxmlformats.org/spreadsheetml/2006/main">
  <c r="E63" i="4" l="1"/>
  <c r="I22" i="4"/>
  <c r="F22" i="4"/>
  <c r="F23" i="4"/>
  <c r="F15" i="4" l="1"/>
  <c r="I23" i="4" l="1"/>
  <c r="F27" i="4"/>
  <c r="I27" i="4" s="1"/>
  <c r="F28" i="4"/>
  <c r="I28" i="4" s="1"/>
  <c r="F25" i="4"/>
  <c r="I25" i="4" s="1"/>
  <c r="F26" i="4"/>
  <c r="I26" i="4" s="1"/>
  <c r="F24" i="4"/>
  <c r="I24" i="4" s="1"/>
  <c r="H39" i="4"/>
  <c r="G39" i="4"/>
  <c r="E39" i="4"/>
  <c r="D39" i="4"/>
  <c r="H11" i="4"/>
  <c r="F70" i="4"/>
  <c r="F69" i="4"/>
  <c r="F68" i="4"/>
  <c r="I68" i="4" s="1"/>
  <c r="F67" i="4"/>
  <c r="F66" i="4"/>
  <c r="F65" i="4"/>
  <c r="F64" i="4"/>
  <c r="I64" i="4" s="1"/>
  <c r="D63" i="4"/>
  <c r="F55" i="4"/>
  <c r="I55" i="4" s="1"/>
  <c r="F51" i="4"/>
  <c r="I51" i="4" s="1"/>
  <c r="F52" i="4"/>
  <c r="I52" i="4" s="1"/>
  <c r="H75" i="4"/>
  <c r="G75" i="4"/>
  <c r="F82" i="4"/>
  <c r="F81" i="4"/>
  <c r="I81" i="4" s="1"/>
  <c r="F80" i="4"/>
  <c r="I80" i="4" s="1"/>
  <c r="F79" i="4"/>
  <c r="I79" i="4" s="1"/>
  <c r="F78" i="4"/>
  <c r="F77" i="4"/>
  <c r="I77" i="4" s="1"/>
  <c r="F76" i="4"/>
  <c r="I76" i="4" s="1"/>
  <c r="E75" i="4"/>
  <c r="D75" i="4"/>
  <c r="H63" i="4"/>
  <c r="G63" i="4"/>
  <c r="F62" i="4"/>
  <c r="F61" i="4"/>
  <c r="I61" i="4" s="1"/>
  <c r="F60" i="4"/>
  <c r="I60" i="4" s="1"/>
  <c r="H59" i="4"/>
  <c r="G59" i="4"/>
  <c r="E59" i="4"/>
  <c r="D59" i="4"/>
  <c r="H49" i="4"/>
  <c r="G49" i="4"/>
  <c r="E49" i="4"/>
  <c r="D49" i="4"/>
  <c r="F58" i="4"/>
  <c r="I58" i="4" s="1"/>
  <c r="F57" i="4"/>
  <c r="I57" i="4" s="1"/>
  <c r="F56" i="4"/>
  <c r="I56" i="4" s="1"/>
  <c r="F54" i="4"/>
  <c r="I54" i="4" s="1"/>
  <c r="F53" i="4"/>
  <c r="I53" i="4" s="1"/>
  <c r="F50" i="4"/>
  <c r="I50" i="4" s="1"/>
  <c r="F46" i="4"/>
  <c r="I46" i="4" s="1"/>
  <c r="F47" i="4"/>
  <c r="I47" i="4" s="1"/>
  <c r="F48" i="4"/>
  <c r="I48" i="4" s="1"/>
  <c r="F45" i="4"/>
  <c r="I45" i="4" s="1"/>
  <c r="F44" i="4"/>
  <c r="I44" i="4" s="1"/>
  <c r="F43" i="4"/>
  <c r="I43" i="4" s="1"/>
  <c r="F42" i="4"/>
  <c r="I42" i="4" s="1"/>
  <c r="F41" i="4"/>
  <c r="I41" i="4" s="1"/>
  <c r="F40" i="4"/>
  <c r="I40" i="4" s="1"/>
  <c r="F38" i="4"/>
  <c r="F37" i="4"/>
  <c r="I37" i="4" s="1"/>
  <c r="F36" i="4"/>
  <c r="I36" i="4" s="1"/>
  <c r="F35" i="4"/>
  <c r="I35" i="4" s="1"/>
  <c r="F34" i="4"/>
  <c r="I34" i="4" s="1"/>
  <c r="F33" i="4"/>
  <c r="I33" i="4" s="1"/>
  <c r="F32" i="4"/>
  <c r="I32" i="4" s="1"/>
  <c r="F31" i="4"/>
  <c r="I31" i="4" s="1"/>
  <c r="F30" i="4"/>
  <c r="I30" i="4" s="1"/>
  <c r="H29" i="4"/>
  <c r="G29" i="4"/>
  <c r="E29" i="4"/>
  <c r="D29" i="4"/>
  <c r="I82" i="4"/>
  <c r="I78" i="4"/>
  <c r="I74" i="4"/>
  <c r="I73" i="4"/>
  <c r="I72" i="4"/>
  <c r="I70" i="4"/>
  <c r="I69" i="4"/>
  <c r="I67" i="4"/>
  <c r="I66" i="4"/>
  <c r="I65" i="4"/>
  <c r="I62" i="4"/>
  <c r="I38" i="4"/>
  <c r="F21" i="4"/>
  <c r="I21" i="4" s="1"/>
  <c r="F20" i="4"/>
  <c r="I20" i="4" s="1"/>
  <c r="H19" i="4"/>
  <c r="G19" i="4"/>
  <c r="E19" i="4"/>
  <c r="D19" i="4"/>
  <c r="G11" i="4"/>
  <c r="E11" i="4"/>
  <c r="D11" i="4"/>
  <c r="F13" i="4"/>
  <c r="I13" i="4" s="1"/>
  <c r="F14" i="4"/>
  <c r="I14" i="4" s="1"/>
  <c r="I15" i="4"/>
  <c r="F16" i="4"/>
  <c r="I16" i="4" s="1"/>
  <c r="F17" i="4"/>
  <c r="I17" i="4" s="1"/>
  <c r="F18" i="4"/>
  <c r="I18" i="4" s="1"/>
  <c r="F12" i="4"/>
  <c r="I12" i="4" s="1"/>
  <c r="F69" i="1"/>
  <c r="I69" i="1" s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/>
  <c r="F75" i="1"/>
  <c r="I75" i="1" s="1"/>
  <c r="F74" i="1"/>
  <c r="I74" i="1"/>
  <c r="F73" i="1"/>
  <c r="I73" i="1" s="1"/>
  <c r="I72" i="1" s="1"/>
  <c r="F71" i="1"/>
  <c r="I71" i="1" s="1"/>
  <c r="F70" i="1"/>
  <c r="I70" i="1" s="1"/>
  <c r="F68" i="1"/>
  <c r="I68" i="1" s="1"/>
  <c r="F67" i="1"/>
  <c r="I67" i="1" s="1"/>
  <c r="F66" i="1"/>
  <c r="I66" i="1" s="1"/>
  <c r="F65" i="1"/>
  <c r="I65" i="1" s="1"/>
  <c r="F63" i="1"/>
  <c r="I63" i="1" s="1"/>
  <c r="F62" i="1"/>
  <c r="I62" i="1" s="1"/>
  <c r="F61" i="1"/>
  <c r="I61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49" i="1"/>
  <c r="I49" i="1" s="1"/>
  <c r="F48" i="1"/>
  <c r="I48" i="1"/>
  <c r="F47" i="1"/>
  <c r="I47" i="1" s="1"/>
  <c r="F46" i="1"/>
  <c r="I46" i="1"/>
  <c r="F45" i="1"/>
  <c r="I45" i="1" s="1"/>
  <c r="F44" i="1"/>
  <c r="I44" i="1"/>
  <c r="F43" i="1"/>
  <c r="I43" i="1" s="1"/>
  <c r="F42" i="1"/>
  <c r="I42" i="1"/>
  <c r="F41" i="1"/>
  <c r="I41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29" i="1"/>
  <c r="I29" i="1" s="1"/>
  <c r="F28" i="1"/>
  <c r="I28" i="1"/>
  <c r="F27" i="1"/>
  <c r="I27" i="1" s="1"/>
  <c r="F26" i="1"/>
  <c r="I26" i="1"/>
  <c r="F25" i="1"/>
  <c r="I25" i="1" s="1"/>
  <c r="F24" i="1"/>
  <c r="I24" i="1" s="1"/>
  <c r="F23" i="1"/>
  <c r="I23" i="1" s="1"/>
  <c r="F22" i="1"/>
  <c r="I22" i="1" s="1"/>
  <c r="F21" i="1"/>
  <c r="F20" i="1" s="1"/>
  <c r="F19" i="1"/>
  <c r="I19" i="1" s="1"/>
  <c r="F18" i="1"/>
  <c r="I18" i="1"/>
  <c r="F17" i="1"/>
  <c r="I17" i="1" s="1"/>
  <c r="F16" i="1"/>
  <c r="I16" i="1" s="1"/>
  <c r="F15" i="1"/>
  <c r="I15" i="1" s="1"/>
  <c r="F14" i="1"/>
  <c r="I14" i="1" s="1"/>
  <c r="F13" i="1"/>
  <c r="I13" i="1" s="1"/>
  <c r="H76" i="1"/>
  <c r="H72" i="1"/>
  <c r="H64" i="1"/>
  <c r="H60" i="1"/>
  <c r="H50" i="1"/>
  <c r="H40" i="1"/>
  <c r="H84" i="1" s="1"/>
  <c r="H30" i="1"/>
  <c r="H20" i="1"/>
  <c r="H12" i="1"/>
  <c r="G76" i="1"/>
  <c r="G72" i="1"/>
  <c r="G64" i="1"/>
  <c r="G60" i="1"/>
  <c r="G50" i="1"/>
  <c r="G40" i="1"/>
  <c r="G30" i="1"/>
  <c r="G20" i="1"/>
  <c r="G12" i="1"/>
  <c r="G84" i="1" s="1"/>
  <c r="E76" i="1"/>
  <c r="E72" i="1"/>
  <c r="E64" i="1"/>
  <c r="E60" i="1"/>
  <c r="E50" i="1"/>
  <c r="E40" i="1"/>
  <c r="E30" i="1"/>
  <c r="E20" i="1"/>
  <c r="E12" i="1"/>
  <c r="D76" i="1"/>
  <c r="D72" i="1"/>
  <c r="D64" i="1"/>
  <c r="D60" i="1"/>
  <c r="D50" i="1"/>
  <c r="D40" i="1"/>
  <c r="D30" i="1"/>
  <c r="D12" i="1"/>
  <c r="D20" i="1"/>
  <c r="F72" i="1"/>
  <c r="F50" i="1"/>
  <c r="F40" i="1"/>
  <c r="F60" i="1"/>
  <c r="I40" i="1" l="1"/>
  <c r="D84" i="1"/>
  <c r="E84" i="1"/>
  <c r="I21" i="1"/>
  <c r="I20" i="1" s="1"/>
  <c r="F76" i="1"/>
  <c r="I12" i="1"/>
  <c r="I50" i="1"/>
  <c r="I76" i="1"/>
  <c r="I30" i="1"/>
  <c r="I60" i="1"/>
  <c r="I64" i="1"/>
  <c r="F64" i="1"/>
  <c r="F30" i="1"/>
  <c r="F12" i="1"/>
  <c r="I39" i="4"/>
  <c r="F39" i="4"/>
  <c r="F63" i="4"/>
  <c r="I63" i="4" s="1"/>
  <c r="D83" i="4"/>
  <c r="H83" i="4"/>
  <c r="G83" i="4"/>
  <c r="E83" i="4"/>
  <c r="F75" i="4"/>
  <c r="I75" i="4" s="1"/>
  <c r="F59" i="4"/>
  <c r="I59" i="4" s="1"/>
  <c r="F49" i="4"/>
  <c r="I49" i="4" s="1"/>
  <c r="F29" i="4"/>
  <c r="I29" i="4" s="1"/>
  <c r="F19" i="4"/>
  <c r="I19" i="4" s="1"/>
  <c r="F11" i="4"/>
  <c r="I11" i="4" s="1"/>
  <c r="I84" i="1" l="1"/>
  <c r="F84" i="1"/>
  <c r="F83" i="4"/>
  <c r="I83" i="4" s="1"/>
</calcChain>
</file>

<file path=xl/sharedStrings.xml><?xml version="1.0" encoding="utf-8"?>
<sst xmlns="http://schemas.openxmlformats.org/spreadsheetml/2006/main" count="176" uniqueCount="94">
  <si>
    <t>Cuenta Pública 2014</t>
  </si>
  <si>
    <t>Ejercicio de Prueba INDETEC</t>
  </si>
  <si>
    <t>Estado Analítico del Ejercicio del Presupuesto de Egresos</t>
  </si>
  <si>
    <t>Clasificación por Objeto del Gasto (Capítulo y Concepto)</t>
  </si>
  <si>
    <t>Del 1 de Enero al 31 de Mayo de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</si>
  <si>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</si>
  <si>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</si>
  <si>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</si>
  <si>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</si>
  <si>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</si>
  <si>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</si>
  <si>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</si>
  <si>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</si>
  <si>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</si>
  <si>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</si>
  <si>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</si>
  <si>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</si>
  <si>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</si>
  <si>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</si>
  <si>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</si>
  <si>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</si>
  <si>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</si>
  <si>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</si>
  <si>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</si>
  <si>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</si>
  <si>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</si>
  <si>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</si>
  <si>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</si>
  <si>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</si>
  <si>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</si>
  <si>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</si>
  <si>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</si>
  <si>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</si>
  <si>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</si>
  <si>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</si>
  <si>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</si>
  <si>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</si>
  <si>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</si>
  <si>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</si>
  <si>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</si>
  <si>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</si>
  <si>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</si>
  <si>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</si>
  <si>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</si>
  <si>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</si>
  <si>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</si>
  <si>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</si>
  <si>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</si>
  <si>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</si>
  <si>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</si>
  <si>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</si>
  <si>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</si>
  <si>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</si>
  <si>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</si>
  <si>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</si>
  <si>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</si>
  <si>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</si>
  <si>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</si>
  <si>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</si>
  <si>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</si>
  <si>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</si>
  <si>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</si>
  <si>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</si>
  <si>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</si>
  <si>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</si>
  <si>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</si>
  <si>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</si>
  <si>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</si>
  <si>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</si>
  <si>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</si>
  <si>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</si>
  <si>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</si>
  <si>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</si>
  <si>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</si>
  <si>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</si>
  <si>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</si>
  <si>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</si>
  <si>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</si>
  <si>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</si>
  <si>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</si>
  <si>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</si>
  <si>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</si>
  <si>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</si>
  <si>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</si>
  <si>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</si>
  <si>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</si>
  <si>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</si>
  <si>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</si>
  <si>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MUNICIPO DE ZAPOPAN</t>
  </si>
  <si>
    <t>(Pesos)</t>
  </si>
  <si>
    <t>CONCEPTO</t>
  </si>
  <si>
    <t>Egreso</t>
  </si>
  <si>
    <t>Bajo protesta de decir verdad declaramos que los Estados Financieros y sus Notas son razonablemente correctos y responsabilidad del emisor</t>
  </si>
  <si>
    <t>Del 1 de Enero al 31 de Diciembre  del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</si>
</sst>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9"/>
      <color theme="1" tint="0.34998626667073579"/>
      <name val="Arial"/>
      <family val="2"/>
    </font>
    <font>
      <sz val="10"/>
      <color indexed="8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8" fillId="0" borderId="0"/>
  </cellStyleXfs>
  <cellXfs count="114">
    <xf numFmtId="0" fontId="0" fillId="0" borderId="0" xfId="0"/>
    <xf numFmtId="0" fontId="6" fillId="2" borderId="0" xfId="0" applyFont="1" applyFill="1"/>
    <xf numFmtId="37" fontId="7" fillId="3" borderId="1" xfId="1" applyNumberFormat="1" applyFont="1" applyFill="1" applyBorder="1" applyAlignment="1" applyProtection="1">
      <alignment horizontal="center"/>
    </xf>
    <xf numFmtId="37" fontId="7" fillId="3" borderId="1" xfId="1" applyNumberFormat="1" applyFont="1" applyFill="1" applyBorder="1" applyAlignment="1" applyProtection="1">
      <alignment horizontal="center" wrapText="1"/>
    </xf>
    <xf numFmtId="37" fontId="7" fillId="3" borderId="1" xfId="1" applyNumberFormat="1" applyFont="1" applyFill="1" applyBorder="1" applyAlignment="1" applyProtection="1">
      <alignment horizontal="center" vertical="center"/>
    </xf>
    <xf numFmtId="164" fontId="4" fillId="2" borderId="5" xfId="2" applyNumberFormat="1" applyFont="1" applyFill="1" applyBorder="1" applyAlignment="1">
      <alignment horizontal="right"/>
    </xf>
    <xf numFmtId="164" fontId="3" fillId="2" borderId="5" xfId="2" applyNumberFormat="1" applyFont="1" applyFill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>
      <alignment horizontal="right"/>
    </xf>
    <xf numFmtId="164" fontId="3" fillId="2" borderId="6" xfId="2" applyNumberFormat="1" applyFont="1" applyFill="1" applyBorder="1" applyAlignment="1" applyProtection="1">
      <alignment horizontal="right"/>
      <protection locked="0"/>
    </xf>
    <xf numFmtId="164" fontId="3" fillId="2" borderId="6" xfId="2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6" fillId="0" borderId="0" xfId="0" applyFont="1" applyFill="1"/>
    <xf numFmtId="37" fontId="11" fillId="5" borderId="23" xfId="1" applyNumberFormat="1" applyFont="1" applyFill="1" applyBorder="1" applyAlignment="1" applyProtection="1">
      <alignment horizontal="center"/>
    </xf>
    <xf numFmtId="37" fontId="11" fillId="5" borderId="23" xfId="1" applyNumberFormat="1" applyFont="1" applyFill="1" applyBorder="1" applyAlignment="1" applyProtection="1"/>
    <xf numFmtId="37" fontId="13" fillId="5" borderId="24" xfId="1" applyNumberFormat="1" applyFont="1" applyFill="1" applyBorder="1" applyAlignment="1" applyProtection="1">
      <alignment horizontal="center" vertical="center"/>
    </xf>
    <xf numFmtId="37" fontId="13" fillId="5" borderId="23" xfId="1" applyNumberFormat="1" applyFont="1" applyFill="1" applyBorder="1" applyAlignment="1" applyProtection="1">
      <alignment horizontal="center" vertical="center"/>
    </xf>
    <xf numFmtId="37" fontId="13" fillId="5" borderId="23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0" fontId="10" fillId="2" borderId="0" xfId="0" applyFont="1" applyFill="1" applyBorder="1" applyAlignment="1">
      <alignment horizontal="left"/>
    </xf>
    <xf numFmtId="0" fontId="0" fillId="0" borderId="0" xfId="0" applyBorder="1" applyAlignment="1"/>
    <xf numFmtId="0" fontId="1" fillId="2" borderId="0" xfId="0" applyFont="1" applyFill="1" applyAlignment="1">
      <alignment horizontal="left"/>
    </xf>
    <xf numFmtId="0" fontId="0" fillId="0" borderId="0" xfId="0" applyBorder="1"/>
    <xf numFmtId="37" fontId="13" fillId="5" borderId="24" xfId="1" applyNumberFormat="1" applyFont="1" applyFill="1" applyBorder="1" applyAlignment="1" applyProtection="1">
      <alignment horizontal="center"/>
    </xf>
    <xf numFmtId="164" fontId="15" fillId="0" borderId="28" xfId="0" applyNumberFormat="1" applyFont="1" applyBorder="1"/>
    <xf numFmtId="164" fontId="15" fillId="0" borderId="29" xfId="0" applyNumberFormat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164" fontId="17" fillId="0" borderId="1" xfId="0" applyNumberFormat="1" applyFont="1" applyBorder="1"/>
    <xf numFmtId="164" fontId="17" fillId="0" borderId="31" xfId="0" applyNumberFormat="1" applyFont="1" applyBorder="1"/>
    <xf numFmtId="164" fontId="15" fillId="0" borderId="1" xfId="0" applyNumberFormat="1" applyFont="1" applyBorder="1"/>
    <xf numFmtId="164" fontId="15" fillId="0" borderId="31" xfId="0" applyNumberFormat="1" applyFont="1" applyBorder="1"/>
    <xf numFmtId="0" fontId="16" fillId="0" borderId="30" xfId="0" applyFont="1" applyBorder="1" applyAlignment="1">
      <alignment horizontal="center" vertical="center" wrapText="1"/>
    </xf>
    <xf numFmtId="164" fontId="17" fillId="0" borderId="1" xfId="0" applyNumberFormat="1" applyFont="1" applyFill="1" applyBorder="1"/>
    <xf numFmtId="0" fontId="14" fillId="0" borderId="32" xfId="0" applyFont="1" applyBorder="1" applyAlignment="1">
      <alignment horizontal="justify" vertical="center" wrapText="1"/>
    </xf>
    <xf numFmtId="0" fontId="14" fillId="0" borderId="33" xfId="0" applyFont="1" applyBorder="1" applyAlignment="1">
      <alignment horizontal="justify" vertical="center" wrapText="1"/>
    </xf>
    <xf numFmtId="164" fontId="15" fillId="0" borderId="33" xfId="0" applyNumberFormat="1" applyFont="1" applyBorder="1"/>
    <xf numFmtId="164" fontId="15" fillId="0" borderId="34" xfId="0" applyNumberFormat="1" applyFont="1" applyBorder="1"/>
    <xf numFmtId="0" fontId="17" fillId="0" borderId="0" xfId="0" applyFont="1"/>
    <xf numFmtId="0" fontId="18" fillId="0" borderId="0" xfId="0" applyFont="1" applyFill="1"/>
    <xf numFmtId="37" fontId="14" fillId="5" borderId="23" xfId="1" applyNumberFormat="1" applyFont="1" applyFill="1" applyBorder="1" applyAlignment="1" applyProtection="1">
      <alignment horizontal="center"/>
    </xf>
    <xf numFmtId="37" fontId="14" fillId="5" borderId="24" xfId="1" applyNumberFormat="1" applyFont="1" applyFill="1" applyBorder="1" applyAlignment="1" applyProtection="1">
      <alignment horizontal="center" wrapText="1"/>
    </xf>
    <xf numFmtId="37" fontId="14" fillId="5" borderId="24" xfId="1" applyNumberFormat="1" applyFont="1" applyFill="1" applyBorder="1" applyAlignment="1" applyProtection="1">
      <alignment horizontal="center"/>
    </xf>
    <xf numFmtId="0" fontId="19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21" fillId="2" borderId="0" xfId="0" applyFont="1" applyFill="1" applyBorder="1" applyAlignment="1">
      <alignment horizontal="left"/>
    </xf>
    <xf numFmtId="0" fontId="17" fillId="0" borderId="0" xfId="0" applyFont="1" applyBorder="1"/>
    <xf numFmtId="43" fontId="17" fillId="0" borderId="1" xfId="1" applyFont="1" applyBorder="1"/>
    <xf numFmtId="43" fontId="15" fillId="0" borderId="1" xfId="1" applyFont="1" applyBorder="1"/>
    <xf numFmtId="0" fontId="14" fillId="0" borderId="0" xfId="0" applyFont="1" applyBorder="1" applyAlignment="1">
      <alignment horizontal="justify" vertical="center" wrapText="1"/>
    </xf>
    <xf numFmtId="164" fontId="15" fillId="0" borderId="0" xfId="0" applyNumberFormat="1" applyFont="1" applyBorder="1"/>
    <xf numFmtId="43" fontId="15" fillId="0" borderId="0" xfId="1" applyFont="1" applyBorder="1"/>
    <xf numFmtId="164" fontId="17" fillId="0" borderId="5" xfId="0" applyNumberFormat="1" applyFont="1" applyFill="1" applyBorder="1"/>
    <xf numFmtId="165" fontId="17" fillId="0" borderId="1" xfId="1" applyNumberFormat="1" applyFont="1" applyBorder="1"/>
    <xf numFmtId="165" fontId="15" fillId="0" borderId="28" xfId="1" applyNumberFormat="1" applyFont="1" applyBorder="1"/>
    <xf numFmtId="41" fontId="17" fillId="0" borderId="1" xfId="1" applyNumberFormat="1" applyFont="1" applyFill="1" applyBorder="1"/>
    <xf numFmtId="41" fontId="17" fillId="0" borderId="1" xfId="1" applyNumberFormat="1" applyFont="1" applyBorder="1"/>
    <xf numFmtId="164" fontId="15" fillId="0" borderId="1" xfId="1" applyNumberFormat="1" applyFont="1" applyBorder="1"/>
    <xf numFmtId="164" fontId="17" fillId="0" borderId="1" xfId="1" applyNumberFormat="1" applyFont="1" applyBorder="1"/>
    <xf numFmtId="164" fontId="15" fillId="0" borderId="33" xfId="1" applyNumberFormat="1" applyFont="1" applyBorder="1"/>
    <xf numFmtId="0" fontId="4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37" fontId="7" fillId="3" borderId="7" xfId="1" applyNumberFormat="1" applyFont="1" applyFill="1" applyBorder="1" applyAlignment="1" applyProtection="1">
      <alignment horizontal="center" vertical="center" wrapText="1"/>
    </xf>
    <xf numFmtId="37" fontId="7" fillId="3" borderId="8" xfId="1" applyNumberFormat="1" applyFont="1" applyFill="1" applyBorder="1" applyAlignment="1" applyProtection="1">
      <alignment horizontal="center" vertical="center"/>
    </xf>
    <xf numFmtId="37" fontId="7" fillId="3" borderId="2" xfId="1" applyNumberFormat="1" applyFont="1" applyFill="1" applyBorder="1" applyAlignment="1" applyProtection="1">
      <alignment horizontal="center" vertical="center"/>
    </xf>
    <xf numFmtId="37" fontId="7" fillId="3" borderId="9" xfId="1" applyNumberFormat="1" applyFont="1" applyFill="1" applyBorder="1" applyAlignment="1" applyProtection="1">
      <alignment horizontal="center" vertical="center"/>
    </xf>
    <xf numFmtId="37" fontId="7" fillId="3" borderId="10" xfId="1" applyNumberFormat="1" applyFont="1" applyFill="1" applyBorder="1" applyAlignment="1" applyProtection="1">
      <alignment horizontal="center" vertical="center"/>
    </xf>
    <xf numFmtId="37" fontId="7" fillId="3" borderId="11" xfId="1" applyNumberFormat="1" applyFont="1" applyFill="1" applyBorder="1" applyAlignment="1" applyProtection="1">
      <alignment horizontal="center" vertical="center"/>
    </xf>
    <xf numFmtId="37" fontId="7" fillId="3" borderId="3" xfId="1" applyNumberFormat="1" applyFont="1" applyFill="1" applyBorder="1" applyAlignment="1" applyProtection="1">
      <alignment horizontal="center"/>
    </xf>
    <xf numFmtId="37" fontId="7" fillId="3" borderId="12" xfId="1" applyNumberFormat="1" applyFont="1" applyFill="1" applyBorder="1" applyAlignment="1" applyProtection="1">
      <alignment horizontal="center"/>
    </xf>
    <xf numFmtId="37" fontId="7" fillId="3" borderId="4" xfId="1" applyNumberFormat="1" applyFont="1" applyFill="1" applyBorder="1" applyAlignment="1" applyProtection="1">
      <alignment horizontal="center"/>
    </xf>
    <xf numFmtId="37" fontId="7" fillId="3" borderId="1" xfId="1" applyNumberFormat="1" applyFont="1" applyFill="1" applyBorder="1" applyAlignment="1" applyProtection="1">
      <alignment horizontal="center" vertical="center" wrapText="1"/>
    </xf>
    <xf numFmtId="37" fontId="7" fillId="3" borderId="7" xfId="1" applyNumberFormat="1" applyFont="1" applyFill="1" applyBorder="1" applyAlignment="1" applyProtection="1">
      <alignment horizontal="center"/>
    </xf>
    <xf numFmtId="37" fontId="7" fillId="3" borderId="13" xfId="1" applyNumberFormat="1" applyFont="1" applyFill="1" applyBorder="1" applyAlignment="1" applyProtection="1">
      <alignment horizontal="center"/>
    </xf>
    <xf numFmtId="37" fontId="7" fillId="3" borderId="8" xfId="1" applyNumberFormat="1" applyFont="1" applyFill="1" applyBorder="1" applyAlignment="1" applyProtection="1">
      <alignment horizontal="center"/>
    </xf>
    <xf numFmtId="37" fontId="7" fillId="3" borderId="2" xfId="1" applyNumberFormat="1" applyFont="1" applyFill="1" applyBorder="1" applyAlignment="1" applyProtection="1">
      <alignment horizontal="center"/>
      <protection locked="0"/>
    </xf>
    <xf numFmtId="37" fontId="7" fillId="3" borderId="0" xfId="1" applyNumberFormat="1" applyFont="1" applyFill="1" applyBorder="1" applyAlignment="1" applyProtection="1">
      <alignment horizontal="center"/>
      <protection locked="0"/>
    </xf>
    <xf numFmtId="37" fontId="7" fillId="3" borderId="9" xfId="1" applyNumberFormat="1" applyFont="1" applyFill="1" applyBorder="1" applyAlignment="1" applyProtection="1">
      <alignment horizontal="center"/>
      <protection locked="0"/>
    </xf>
    <xf numFmtId="37" fontId="7" fillId="3" borderId="2" xfId="1" applyNumberFormat="1" applyFont="1" applyFill="1" applyBorder="1" applyAlignment="1" applyProtection="1">
      <alignment horizontal="center"/>
    </xf>
    <xf numFmtId="37" fontId="7" fillId="3" borderId="0" xfId="1" applyNumberFormat="1" applyFont="1" applyFill="1" applyBorder="1" applyAlignment="1" applyProtection="1">
      <alignment horizontal="center"/>
    </xf>
    <xf numFmtId="37" fontId="7" fillId="3" borderId="9" xfId="1" applyNumberFormat="1" applyFont="1" applyFill="1" applyBorder="1" applyAlignment="1" applyProtection="1">
      <alignment horizontal="center"/>
    </xf>
    <xf numFmtId="37" fontId="7" fillId="3" borderId="10" xfId="1" applyNumberFormat="1" applyFont="1" applyFill="1" applyBorder="1" applyAlignment="1" applyProtection="1">
      <alignment horizontal="center"/>
    </xf>
    <xf numFmtId="37" fontId="7" fillId="3" borderId="14" xfId="1" applyNumberFormat="1" applyFont="1" applyFill="1" applyBorder="1" applyAlignment="1" applyProtection="1">
      <alignment horizontal="center"/>
    </xf>
    <xf numFmtId="37" fontId="7" fillId="3" borderId="11" xfId="1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14" fillId="0" borderId="3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37" fontId="13" fillId="5" borderId="15" xfId="1" applyNumberFormat="1" applyFont="1" applyFill="1" applyBorder="1" applyAlignment="1" applyProtection="1">
      <alignment horizontal="center" vertical="center" wrapText="1"/>
    </xf>
    <xf numFmtId="37" fontId="13" fillId="5" borderId="16" xfId="1" applyNumberFormat="1" applyFont="1" applyFill="1" applyBorder="1" applyAlignment="1" applyProtection="1">
      <alignment horizontal="center" vertical="center"/>
    </xf>
    <xf numFmtId="37" fontId="13" fillId="5" borderId="18" xfId="1" applyNumberFormat="1" applyFont="1" applyFill="1" applyBorder="1" applyAlignment="1" applyProtection="1">
      <alignment horizontal="center" vertical="center"/>
    </xf>
    <xf numFmtId="37" fontId="13" fillId="5" borderId="0" xfId="1" applyNumberFormat="1" applyFont="1" applyFill="1" applyBorder="1" applyAlignment="1" applyProtection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37" fontId="13" fillId="5" borderId="25" xfId="1" applyNumberFormat="1" applyFont="1" applyFill="1" applyBorder="1" applyAlignment="1" applyProtection="1">
      <alignment horizontal="center"/>
    </xf>
    <xf numFmtId="37" fontId="13" fillId="5" borderId="26" xfId="1" applyNumberFormat="1" applyFont="1" applyFill="1" applyBorder="1" applyAlignment="1" applyProtection="1">
      <alignment horizontal="center"/>
    </xf>
    <xf numFmtId="37" fontId="13" fillId="4" borderId="15" xfId="1" applyNumberFormat="1" applyFont="1" applyFill="1" applyBorder="1" applyAlignment="1" applyProtection="1">
      <alignment horizontal="center"/>
    </xf>
    <xf numFmtId="37" fontId="13" fillId="4" borderId="16" xfId="1" applyNumberFormat="1" applyFont="1" applyFill="1" applyBorder="1" applyAlignment="1" applyProtection="1">
      <alignment horizontal="center"/>
    </xf>
    <xf numFmtId="37" fontId="13" fillId="4" borderId="17" xfId="1" applyNumberFormat="1" applyFont="1" applyFill="1" applyBorder="1" applyAlignment="1" applyProtection="1">
      <alignment horizontal="center"/>
    </xf>
    <xf numFmtId="37" fontId="13" fillId="4" borderId="18" xfId="1" applyNumberFormat="1" applyFont="1" applyFill="1" applyBorder="1" applyAlignment="1" applyProtection="1">
      <alignment horizontal="center"/>
      <protection locked="0"/>
    </xf>
    <xf numFmtId="37" fontId="13" fillId="4" borderId="0" xfId="1" applyNumberFormat="1" applyFont="1" applyFill="1" applyBorder="1" applyAlignment="1" applyProtection="1">
      <alignment horizontal="center"/>
      <protection locked="0"/>
    </xf>
    <xf numFmtId="37" fontId="13" fillId="4" borderId="19" xfId="1" applyNumberFormat="1" applyFont="1" applyFill="1" applyBorder="1" applyAlignment="1" applyProtection="1">
      <alignment horizontal="center"/>
      <protection locked="0"/>
    </xf>
    <xf numFmtId="37" fontId="13" fillId="4" borderId="18" xfId="1" applyNumberFormat="1" applyFont="1" applyFill="1" applyBorder="1" applyAlignment="1" applyProtection="1">
      <alignment horizontal="center"/>
    </xf>
    <xf numFmtId="37" fontId="13" fillId="4" borderId="0" xfId="1" applyNumberFormat="1" applyFont="1" applyFill="1" applyBorder="1" applyAlignment="1" applyProtection="1">
      <alignment horizontal="center"/>
    </xf>
    <xf numFmtId="37" fontId="13" fillId="4" borderId="19" xfId="1" applyNumberFormat="1" applyFont="1" applyFill="1" applyBorder="1" applyAlignment="1" applyProtection="1">
      <alignment horizontal="center"/>
    </xf>
    <xf numFmtId="37" fontId="13" fillId="4" borderId="20" xfId="1" applyNumberFormat="1" applyFont="1" applyFill="1" applyBorder="1" applyAlignment="1" applyProtection="1">
      <alignment horizontal="center"/>
    </xf>
    <xf numFmtId="37" fontId="13" fillId="4" borderId="21" xfId="1" applyNumberFormat="1" applyFont="1" applyFill="1" applyBorder="1" applyAlignment="1" applyProtection="1">
      <alignment horizontal="center"/>
    </xf>
    <xf numFmtId="37" fontId="13" fillId="4" borderId="22" xfId="1" applyNumberFormat="1" applyFont="1" applyFill="1" applyBorder="1" applyAlignment="1" applyProtection="1">
      <alignment horizontal="center"/>
    </xf>
    <xf numFmtId="164" fontId="17" fillId="0" borderId="35" xfId="0" applyNumberFormat="1" applyFont="1" applyFill="1" applyBorder="1"/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9524</xdr:rowOff>
    </xdr:from>
    <xdr:to>
      <xdr:col>2</xdr:col>
      <xdr:colOff>2181225</xdr:colOff>
      <xdr:row>6</xdr:row>
      <xdr:rowOff>19050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9549"/>
          <a:ext cx="2657475" cy="847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65536"/>
  <sheetViews>
    <sheetView showGridLines="0" zoomScale="75" workbookViewId="0">
      <selection activeCell="F50" sqref="F50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4.28515625" customWidth="1"/>
    <col min="4" max="9" width="21" customWidth="1"/>
    <col min="10" max="10" width="2.7109375" customWidth="1"/>
    <col min="11" max="11" width="11.42578125" hidden="1" customWidth="1"/>
  </cols>
  <sheetData>
    <row r="3" spans="2:9" x14ac:dyDescent="0.25">
      <c r="B3" s="77" t="s">
        <v>0</v>
      </c>
      <c r="C3" s="78"/>
      <c r="D3" s="78"/>
      <c r="E3" s="78"/>
      <c r="F3" s="78"/>
      <c r="G3" s="78"/>
      <c r="H3" s="78"/>
      <c r="I3" s="79"/>
    </row>
    <row r="4" spans="2:9" x14ac:dyDescent="0.25">
      <c r="B4" s="80" t="s">
        <v>1</v>
      </c>
      <c r="C4" s="81"/>
      <c r="D4" s="81"/>
      <c r="E4" s="81"/>
      <c r="F4" s="81"/>
      <c r="G4" s="81"/>
      <c r="H4" s="81"/>
      <c r="I4" s="82"/>
    </row>
    <row r="5" spans="2:9" x14ac:dyDescent="0.25">
      <c r="B5" s="83" t="s">
        <v>2</v>
      </c>
      <c r="C5" s="84"/>
      <c r="D5" s="84"/>
      <c r="E5" s="84"/>
      <c r="F5" s="84"/>
      <c r="G5" s="84"/>
      <c r="H5" s="84"/>
      <c r="I5" s="85"/>
    </row>
    <row r="6" spans="2:9" x14ac:dyDescent="0.25">
      <c r="B6" s="83" t="s">
        <v>3</v>
      </c>
      <c r="C6" s="84"/>
      <c r="D6" s="84"/>
      <c r="E6" s="84"/>
      <c r="F6" s="84"/>
      <c r="G6" s="84"/>
      <c r="H6" s="84"/>
      <c r="I6" s="85"/>
    </row>
    <row r="7" spans="2:9" x14ac:dyDescent="0.25">
      <c r="B7" s="86" t="s">
        <v>4</v>
      </c>
      <c r="C7" s="87"/>
      <c r="D7" s="87"/>
      <c r="E7" s="87"/>
      <c r="F7" s="87"/>
      <c r="G7" s="87"/>
      <c r="H7" s="87"/>
      <c r="I7" s="88"/>
    </row>
    <row r="8" spans="2:9" x14ac:dyDescent="0.25">
      <c r="B8" s="1"/>
      <c r="C8" s="1"/>
      <c r="D8" s="1"/>
      <c r="E8" s="1"/>
      <c r="F8" s="1"/>
      <c r="G8" s="1"/>
      <c r="H8" s="1"/>
      <c r="I8" s="1"/>
    </row>
    <row r="9" spans="2:9" x14ac:dyDescent="0.25">
      <c r="B9" s="67" t="s">
        <v>5</v>
      </c>
      <c r="C9" s="68"/>
      <c r="D9" s="73" t="s">
        <v>6</v>
      </c>
      <c r="E9" s="74"/>
      <c r="F9" s="74"/>
      <c r="G9" s="74"/>
      <c r="H9" s="75"/>
      <c r="I9" s="76" t="s">
        <v>7</v>
      </c>
    </row>
    <row r="10" spans="2:9" ht="24.75" x14ac:dyDescent="0.25">
      <c r="B10" s="69"/>
      <c r="C10" s="70"/>
      <c r="D10" s="4" t="s">
        <v>8</v>
      </c>
      <c r="E10" s="3" t="s">
        <v>9</v>
      </c>
      <c r="F10" s="4" t="s">
        <v>10</v>
      </c>
      <c r="G10" s="4" t="s">
        <v>11</v>
      </c>
      <c r="H10" s="4" t="s">
        <v>12</v>
      </c>
      <c r="I10" s="76"/>
    </row>
    <row r="11" spans="2:9" x14ac:dyDescent="0.25">
      <c r="B11" s="71"/>
      <c r="C11" s="72"/>
      <c r="D11" s="2">
        <v>1</v>
      </c>
      <c r="E11" s="2">
        <v>2</v>
      </c>
      <c r="F11" s="2" t="s">
        <v>13</v>
      </c>
      <c r="G11" s="2">
        <v>4</v>
      </c>
      <c r="H11" s="2">
        <v>5</v>
      </c>
      <c r="I11" s="2" t="s">
        <v>14</v>
      </c>
    </row>
    <row r="12" spans="2:9" x14ac:dyDescent="0.25">
      <c r="B12" s="65" t="s">
        <v>15</v>
      </c>
      <c r="C12" s="66"/>
      <c r="D12" s="5">
        <f t="shared" ref="D12:I12" si="0">SUM(D13:D19)</f>
        <v>66297720</v>
      </c>
      <c r="E12" s="5">
        <f t="shared" si="0"/>
        <v>-222160.87</v>
      </c>
      <c r="F12" s="5">
        <f t="shared" si="0"/>
        <v>66075559.129999995</v>
      </c>
      <c r="G12" s="5">
        <f t="shared" si="0"/>
        <v>27401778.280000001</v>
      </c>
      <c r="H12" s="5">
        <f t="shared" si="0"/>
        <v>23952431.979999997</v>
      </c>
      <c r="I12" s="5">
        <f t="shared" si="0"/>
        <v>38673780.850000001</v>
      </c>
    </row>
    <row r="13" spans="2:9" x14ac:dyDescent="0.25">
      <c r="B13" s="12"/>
      <c r="C13" s="13" t="s">
        <v>16</v>
      </c>
      <c r="D13" s="6">
        <v>36251710</v>
      </c>
      <c r="E13" s="6">
        <v>45211.47</v>
      </c>
      <c r="F13" s="7">
        <f t="shared" ref="F13:F19" si="1">D13+E13</f>
        <v>36296921.469999999</v>
      </c>
      <c r="G13" s="6">
        <v>15150090.619999999</v>
      </c>
      <c r="H13" s="6">
        <v>15150090.619999999</v>
      </c>
      <c r="I13" s="7">
        <f t="shared" ref="I13:I19" si="2">F13-G13</f>
        <v>21146830.850000001</v>
      </c>
    </row>
    <row r="14" spans="2:9" x14ac:dyDescent="0.25">
      <c r="B14" s="12"/>
      <c r="C14" s="13" t="s">
        <v>17</v>
      </c>
      <c r="D14" s="6">
        <v>8852842</v>
      </c>
      <c r="E14" s="6">
        <v>-249840.59</v>
      </c>
      <c r="F14" s="7">
        <f t="shared" si="1"/>
        <v>8603001.4100000001</v>
      </c>
      <c r="G14" s="6">
        <v>3438843.56</v>
      </c>
      <c r="H14" s="6">
        <v>3438843.56</v>
      </c>
      <c r="I14" s="7">
        <f t="shared" si="2"/>
        <v>5164157.8499999996</v>
      </c>
    </row>
    <row r="15" spans="2:9" x14ac:dyDescent="0.25">
      <c r="B15" s="12"/>
      <c r="C15" s="13" t="s">
        <v>18</v>
      </c>
      <c r="D15" s="6">
        <v>6287411</v>
      </c>
      <c r="E15" s="6">
        <v>307649.8</v>
      </c>
      <c r="F15" s="7">
        <f t="shared" si="1"/>
        <v>6595060.7999999998</v>
      </c>
      <c r="G15" s="6">
        <v>2927404.4</v>
      </c>
      <c r="H15" s="6">
        <v>133464.29</v>
      </c>
      <c r="I15" s="7">
        <f t="shared" si="2"/>
        <v>3667656.4</v>
      </c>
    </row>
    <row r="16" spans="2:9" x14ac:dyDescent="0.25">
      <c r="B16" s="12"/>
      <c r="C16" s="13" t="s">
        <v>19</v>
      </c>
      <c r="D16" s="6">
        <v>9271957</v>
      </c>
      <c r="E16" s="6">
        <v>129254.39</v>
      </c>
      <c r="F16" s="7">
        <f t="shared" si="1"/>
        <v>9401211.3900000006</v>
      </c>
      <c r="G16" s="6">
        <v>3992458.94</v>
      </c>
      <c r="H16" s="6">
        <v>3344079.2</v>
      </c>
      <c r="I16" s="7">
        <f t="shared" si="2"/>
        <v>5408752.4500000011</v>
      </c>
    </row>
    <row r="17" spans="2:9" x14ac:dyDescent="0.25">
      <c r="B17" s="12"/>
      <c r="C17" s="13" t="s">
        <v>20</v>
      </c>
      <c r="D17" s="6">
        <v>5633800</v>
      </c>
      <c r="E17" s="6">
        <v>-454435.94</v>
      </c>
      <c r="F17" s="7">
        <f t="shared" si="1"/>
        <v>5179364.0599999996</v>
      </c>
      <c r="G17" s="6">
        <v>1892980.76</v>
      </c>
      <c r="H17" s="6">
        <v>1885954.31</v>
      </c>
      <c r="I17" s="7">
        <f t="shared" si="2"/>
        <v>3286383.3</v>
      </c>
    </row>
    <row r="18" spans="2:9" x14ac:dyDescent="0.25">
      <c r="B18" s="12"/>
      <c r="C18" s="13" t="s">
        <v>21</v>
      </c>
      <c r="D18" s="6">
        <v>0</v>
      </c>
      <c r="E18" s="6">
        <v>0</v>
      </c>
      <c r="F18" s="7">
        <f t="shared" si="1"/>
        <v>0</v>
      </c>
      <c r="G18" s="6">
        <v>0</v>
      </c>
      <c r="H18" s="6">
        <v>0</v>
      </c>
      <c r="I18" s="7">
        <f t="shared" si="2"/>
        <v>0</v>
      </c>
    </row>
    <row r="19" spans="2:9" x14ac:dyDescent="0.25">
      <c r="B19" s="12"/>
      <c r="C19" s="13" t="s">
        <v>22</v>
      </c>
      <c r="D19" s="6">
        <v>0</v>
      </c>
      <c r="E19" s="6">
        <v>0</v>
      </c>
      <c r="F19" s="7">
        <f t="shared" si="1"/>
        <v>0</v>
      </c>
      <c r="G19" s="6">
        <v>0</v>
      </c>
      <c r="H19" s="6">
        <v>0</v>
      </c>
      <c r="I19" s="7">
        <f t="shared" si="2"/>
        <v>0</v>
      </c>
    </row>
    <row r="20" spans="2:9" x14ac:dyDescent="0.25">
      <c r="B20" s="65" t="s">
        <v>23</v>
      </c>
      <c r="C20" s="66"/>
      <c r="D20" s="5">
        <f t="shared" ref="D20:I20" si="3">SUM(D21:D29)</f>
        <v>1783381.12</v>
      </c>
      <c r="E20" s="5">
        <f t="shared" si="3"/>
        <v>-69751.099999999991</v>
      </c>
      <c r="F20" s="5">
        <f t="shared" si="3"/>
        <v>1713630.02</v>
      </c>
      <c r="G20" s="5">
        <f t="shared" si="3"/>
        <v>673079.3</v>
      </c>
      <c r="H20" s="5">
        <f t="shared" si="3"/>
        <v>673079.3</v>
      </c>
      <c r="I20" s="5">
        <f t="shared" si="3"/>
        <v>1040550.7200000001</v>
      </c>
    </row>
    <row r="21" spans="2:9" x14ac:dyDescent="0.25">
      <c r="B21" s="12"/>
      <c r="C21" s="13" t="s">
        <v>24</v>
      </c>
      <c r="D21" s="6">
        <v>890357</v>
      </c>
      <c r="E21" s="6">
        <v>97205.52</v>
      </c>
      <c r="F21" s="7">
        <f t="shared" ref="F21:F29" si="4">D21+E21</f>
        <v>987562.52</v>
      </c>
      <c r="G21" s="6">
        <v>468187.62</v>
      </c>
      <c r="H21" s="6">
        <v>468187.62</v>
      </c>
      <c r="I21" s="7">
        <f t="shared" ref="I21:I29" si="5">F21-G21</f>
        <v>519374.9</v>
      </c>
    </row>
    <row r="22" spans="2:9" x14ac:dyDescent="0.25">
      <c r="B22" s="12"/>
      <c r="C22" s="13" t="s">
        <v>25</v>
      </c>
      <c r="D22" s="6">
        <v>257232</v>
      </c>
      <c r="E22" s="6">
        <v>-58752.17</v>
      </c>
      <c r="F22" s="7">
        <f t="shared" si="4"/>
        <v>198479.83000000002</v>
      </c>
      <c r="G22" s="6">
        <v>48427.83</v>
      </c>
      <c r="H22" s="6">
        <v>48427.83</v>
      </c>
      <c r="I22" s="7">
        <f t="shared" si="5"/>
        <v>150052</v>
      </c>
    </row>
    <row r="23" spans="2:9" x14ac:dyDescent="0.25">
      <c r="B23" s="12"/>
      <c r="C23" s="13" t="s">
        <v>26</v>
      </c>
      <c r="D23" s="6">
        <v>0</v>
      </c>
      <c r="E23" s="6">
        <v>0</v>
      </c>
      <c r="F23" s="7">
        <f t="shared" si="4"/>
        <v>0</v>
      </c>
      <c r="G23" s="6">
        <v>0</v>
      </c>
      <c r="H23" s="6">
        <v>0</v>
      </c>
      <c r="I23" s="7">
        <f t="shared" si="5"/>
        <v>0</v>
      </c>
    </row>
    <row r="24" spans="2:9" x14ac:dyDescent="0.25">
      <c r="B24" s="12"/>
      <c r="C24" s="13" t="s">
        <v>27</v>
      </c>
      <c r="D24" s="6">
        <v>169931</v>
      </c>
      <c r="E24" s="6">
        <v>-46783.16</v>
      </c>
      <c r="F24" s="7">
        <f t="shared" si="4"/>
        <v>123147.84</v>
      </c>
      <c r="G24" s="6">
        <v>24021.439999999999</v>
      </c>
      <c r="H24" s="6">
        <v>24021.439999999999</v>
      </c>
      <c r="I24" s="7">
        <f t="shared" si="5"/>
        <v>99126.399999999994</v>
      </c>
    </row>
    <row r="25" spans="2:9" x14ac:dyDescent="0.25">
      <c r="B25" s="12"/>
      <c r="C25" s="13" t="s">
        <v>28</v>
      </c>
      <c r="D25" s="6">
        <v>26667</v>
      </c>
      <c r="E25" s="6">
        <v>483.83</v>
      </c>
      <c r="F25" s="7">
        <f t="shared" si="4"/>
        <v>27150.83</v>
      </c>
      <c r="G25" s="6">
        <v>11595.03</v>
      </c>
      <c r="H25" s="6">
        <v>11595.03</v>
      </c>
      <c r="I25" s="7">
        <f t="shared" si="5"/>
        <v>15555.800000000001</v>
      </c>
    </row>
    <row r="26" spans="2:9" x14ac:dyDescent="0.25">
      <c r="B26" s="12"/>
      <c r="C26" s="13" t="s">
        <v>29</v>
      </c>
      <c r="D26" s="6">
        <v>121687.12</v>
      </c>
      <c r="E26" s="6">
        <v>26539.53</v>
      </c>
      <c r="F26" s="7">
        <f t="shared" si="4"/>
        <v>148226.65</v>
      </c>
      <c r="G26" s="6">
        <v>76997.429999999993</v>
      </c>
      <c r="H26" s="6">
        <v>76997.429999999993</v>
      </c>
      <c r="I26" s="7">
        <f t="shared" si="5"/>
        <v>71229.22</v>
      </c>
    </row>
    <row r="27" spans="2:9" x14ac:dyDescent="0.25">
      <c r="B27" s="12"/>
      <c r="C27" s="13" t="s">
        <v>30</v>
      </c>
      <c r="D27" s="6">
        <v>13135</v>
      </c>
      <c r="E27" s="6">
        <v>285.16000000000003</v>
      </c>
      <c r="F27" s="7">
        <f t="shared" si="4"/>
        <v>13420.16</v>
      </c>
      <c r="G27" s="6">
        <v>5758.11</v>
      </c>
      <c r="H27" s="6">
        <v>5758.11</v>
      </c>
      <c r="I27" s="7">
        <f t="shared" si="5"/>
        <v>7662.05</v>
      </c>
    </row>
    <row r="28" spans="2:9" x14ac:dyDescent="0.25">
      <c r="B28" s="12"/>
      <c r="C28" s="13" t="s">
        <v>31</v>
      </c>
      <c r="D28" s="6">
        <v>0</v>
      </c>
      <c r="E28" s="6">
        <v>0</v>
      </c>
      <c r="F28" s="7">
        <f t="shared" si="4"/>
        <v>0</v>
      </c>
      <c r="G28" s="6">
        <v>0</v>
      </c>
      <c r="H28" s="6">
        <v>0</v>
      </c>
      <c r="I28" s="7">
        <f t="shared" si="5"/>
        <v>0</v>
      </c>
    </row>
    <row r="29" spans="2:9" x14ac:dyDescent="0.25">
      <c r="B29" s="12"/>
      <c r="C29" s="13" t="s">
        <v>32</v>
      </c>
      <c r="D29" s="6">
        <v>304372</v>
      </c>
      <c r="E29" s="6">
        <v>-88729.81</v>
      </c>
      <c r="F29" s="7">
        <f t="shared" si="4"/>
        <v>215642.19</v>
      </c>
      <c r="G29" s="6">
        <v>38091.839999999997</v>
      </c>
      <c r="H29" s="6">
        <v>38091.839999999997</v>
      </c>
      <c r="I29" s="7">
        <f t="shared" si="5"/>
        <v>177550.35</v>
      </c>
    </row>
    <row r="30" spans="2:9" x14ac:dyDescent="0.25">
      <c r="B30" s="65" t="s">
        <v>33</v>
      </c>
      <c r="C30" s="66"/>
      <c r="D30" s="5">
        <f t="shared" ref="D30:I30" si="6">SUM(D31:D39)</f>
        <v>18924843.93</v>
      </c>
      <c r="E30" s="5">
        <f t="shared" si="6"/>
        <v>-1209072.81</v>
      </c>
      <c r="F30" s="5">
        <f t="shared" si="6"/>
        <v>17715771.120000001</v>
      </c>
      <c r="G30" s="5">
        <f t="shared" si="6"/>
        <v>6671464.7399999993</v>
      </c>
      <c r="H30" s="5">
        <f t="shared" si="6"/>
        <v>5656961.1400000006</v>
      </c>
      <c r="I30" s="5">
        <f t="shared" si="6"/>
        <v>11044306.379999999</v>
      </c>
    </row>
    <row r="31" spans="2:9" x14ac:dyDescent="0.25">
      <c r="B31" s="12"/>
      <c r="C31" s="13" t="s">
        <v>34</v>
      </c>
      <c r="D31" s="6">
        <v>2035405.92</v>
      </c>
      <c r="E31" s="6">
        <v>-286718.78999999998</v>
      </c>
      <c r="F31" s="7">
        <f t="shared" ref="F31:F39" si="7">D31+E31</f>
        <v>1748687.13</v>
      </c>
      <c r="G31" s="6">
        <v>556552.91</v>
      </c>
      <c r="H31" s="6">
        <v>556552.91</v>
      </c>
      <c r="I31" s="7">
        <f t="shared" ref="I31:I39" si="8">F31-G31</f>
        <v>1192134.2199999997</v>
      </c>
    </row>
    <row r="32" spans="2:9" x14ac:dyDescent="0.25">
      <c r="B32" s="12"/>
      <c r="C32" s="13" t="s">
        <v>35</v>
      </c>
      <c r="D32" s="6">
        <v>3611650</v>
      </c>
      <c r="E32" s="6">
        <v>-109761.88</v>
      </c>
      <c r="F32" s="7">
        <f t="shared" si="7"/>
        <v>3501888.12</v>
      </c>
      <c r="G32" s="6">
        <v>1395092.32</v>
      </c>
      <c r="H32" s="6">
        <v>1395092.32</v>
      </c>
      <c r="I32" s="7">
        <f t="shared" si="8"/>
        <v>2106795.7999999998</v>
      </c>
    </row>
    <row r="33" spans="2:9" x14ac:dyDescent="0.25">
      <c r="B33" s="12"/>
      <c r="C33" s="13" t="s">
        <v>36</v>
      </c>
      <c r="D33" s="6">
        <v>2724788.01</v>
      </c>
      <c r="E33" s="6">
        <v>-498976.18</v>
      </c>
      <c r="F33" s="7">
        <f t="shared" si="7"/>
        <v>2225811.8299999996</v>
      </c>
      <c r="G33" s="6">
        <v>636352.17000000004</v>
      </c>
      <c r="H33" s="6">
        <v>620612.22</v>
      </c>
      <c r="I33" s="7">
        <f t="shared" si="8"/>
        <v>1589459.6599999997</v>
      </c>
    </row>
    <row r="34" spans="2:9" x14ac:dyDescent="0.25">
      <c r="B34" s="12"/>
      <c r="C34" s="13" t="s">
        <v>37</v>
      </c>
      <c r="D34" s="6">
        <v>135862</v>
      </c>
      <c r="E34" s="6">
        <v>12713.19</v>
      </c>
      <c r="F34" s="7">
        <f t="shared" si="7"/>
        <v>148575.19</v>
      </c>
      <c r="G34" s="6">
        <v>69322.39</v>
      </c>
      <c r="H34" s="6">
        <v>69322.39</v>
      </c>
      <c r="I34" s="7">
        <f t="shared" si="8"/>
        <v>79252.800000000003</v>
      </c>
    </row>
    <row r="35" spans="2:9" x14ac:dyDescent="0.25">
      <c r="B35" s="12"/>
      <c r="C35" s="13" t="s">
        <v>38</v>
      </c>
      <c r="D35" s="6">
        <v>402320</v>
      </c>
      <c r="E35" s="6">
        <v>-64304.35</v>
      </c>
      <c r="F35" s="7">
        <f t="shared" si="7"/>
        <v>338015.65</v>
      </c>
      <c r="G35" s="6">
        <v>103329</v>
      </c>
      <c r="H35" s="6">
        <v>103329</v>
      </c>
      <c r="I35" s="7">
        <f t="shared" si="8"/>
        <v>234686.65000000002</v>
      </c>
    </row>
    <row r="36" spans="2:9" x14ac:dyDescent="0.25">
      <c r="B36" s="12"/>
      <c r="C36" s="13" t="s">
        <v>39</v>
      </c>
      <c r="D36" s="6">
        <v>218714</v>
      </c>
      <c r="E36" s="6">
        <v>-91130.8</v>
      </c>
      <c r="F36" s="7">
        <f t="shared" si="7"/>
        <v>127583.2</v>
      </c>
      <c r="G36" s="6">
        <v>0</v>
      </c>
      <c r="H36" s="6">
        <v>0</v>
      </c>
      <c r="I36" s="7">
        <f t="shared" si="8"/>
        <v>127583.2</v>
      </c>
    </row>
    <row r="37" spans="2:9" x14ac:dyDescent="0.25">
      <c r="B37" s="12"/>
      <c r="C37" s="13" t="s">
        <v>40</v>
      </c>
      <c r="D37" s="6">
        <v>7162152</v>
      </c>
      <c r="E37" s="6">
        <v>-212708.2</v>
      </c>
      <c r="F37" s="7">
        <f t="shared" si="7"/>
        <v>6949443.7999999998</v>
      </c>
      <c r="G37" s="6">
        <v>2771521.8</v>
      </c>
      <c r="H37" s="6">
        <v>2453597.88</v>
      </c>
      <c r="I37" s="7">
        <f t="shared" si="8"/>
        <v>4177922</v>
      </c>
    </row>
    <row r="38" spans="2:9" x14ac:dyDescent="0.25">
      <c r="B38" s="12"/>
      <c r="C38" s="13" t="s">
        <v>41</v>
      </c>
      <c r="D38" s="6">
        <v>402445</v>
      </c>
      <c r="E38" s="6">
        <v>2079.9499999999998</v>
      </c>
      <c r="F38" s="7">
        <f t="shared" si="7"/>
        <v>404524.95</v>
      </c>
      <c r="G38" s="6">
        <v>169765.35</v>
      </c>
      <c r="H38" s="6">
        <v>169765.35</v>
      </c>
      <c r="I38" s="7">
        <f t="shared" si="8"/>
        <v>234759.6</v>
      </c>
    </row>
    <row r="39" spans="2:9" x14ac:dyDescent="0.25">
      <c r="B39" s="12"/>
      <c r="C39" s="13" t="s">
        <v>42</v>
      </c>
      <c r="D39" s="6">
        <v>2231507</v>
      </c>
      <c r="E39" s="6">
        <v>39734.25</v>
      </c>
      <c r="F39" s="7">
        <f t="shared" si="7"/>
        <v>2271241.25</v>
      </c>
      <c r="G39" s="6">
        <v>969528.8</v>
      </c>
      <c r="H39" s="6">
        <v>288689.07</v>
      </c>
      <c r="I39" s="7">
        <f t="shared" si="8"/>
        <v>1301712.45</v>
      </c>
    </row>
    <row r="40" spans="2:9" x14ac:dyDescent="0.25">
      <c r="B40" s="65" t="s">
        <v>43</v>
      </c>
      <c r="C40" s="66"/>
      <c r="D40" s="5">
        <f t="shared" ref="D40:I40" si="9">SUM(D41:D49)</f>
        <v>0</v>
      </c>
      <c r="E40" s="5">
        <f t="shared" si="9"/>
        <v>0</v>
      </c>
      <c r="F40" s="5">
        <f t="shared" si="9"/>
        <v>0</v>
      </c>
      <c r="G40" s="5">
        <f t="shared" si="9"/>
        <v>0</v>
      </c>
      <c r="H40" s="5">
        <f t="shared" si="9"/>
        <v>0</v>
      </c>
      <c r="I40" s="5">
        <f t="shared" si="9"/>
        <v>0</v>
      </c>
    </row>
    <row r="41" spans="2:9" x14ac:dyDescent="0.25">
      <c r="B41" s="12"/>
      <c r="C41" s="13" t="s">
        <v>44</v>
      </c>
      <c r="D41" s="6">
        <v>0</v>
      </c>
      <c r="E41" s="6">
        <v>0</v>
      </c>
      <c r="F41" s="7">
        <f t="shared" ref="F41:F49" si="10">D41+E41</f>
        <v>0</v>
      </c>
      <c r="G41" s="6">
        <v>0</v>
      </c>
      <c r="H41" s="6">
        <v>0</v>
      </c>
      <c r="I41" s="7">
        <f t="shared" ref="I41:I49" si="11">F41-G41</f>
        <v>0</v>
      </c>
    </row>
    <row r="42" spans="2:9" x14ac:dyDescent="0.25">
      <c r="B42" s="12"/>
      <c r="C42" s="13" t="s">
        <v>45</v>
      </c>
      <c r="D42" s="6">
        <v>0</v>
      </c>
      <c r="E42" s="6">
        <v>0</v>
      </c>
      <c r="F42" s="7">
        <f t="shared" si="10"/>
        <v>0</v>
      </c>
      <c r="G42" s="6">
        <v>0</v>
      </c>
      <c r="H42" s="6">
        <v>0</v>
      </c>
      <c r="I42" s="7">
        <f t="shared" si="11"/>
        <v>0</v>
      </c>
    </row>
    <row r="43" spans="2:9" x14ac:dyDescent="0.25">
      <c r="B43" s="12"/>
      <c r="C43" s="13" t="s">
        <v>46</v>
      </c>
      <c r="D43" s="6">
        <v>0</v>
      </c>
      <c r="E43" s="6">
        <v>0</v>
      </c>
      <c r="F43" s="7">
        <f t="shared" si="10"/>
        <v>0</v>
      </c>
      <c r="G43" s="6">
        <v>0</v>
      </c>
      <c r="H43" s="6">
        <v>0</v>
      </c>
      <c r="I43" s="7">
        <f t="shared" si="11"/>
        <v>0</v>
      </c>
    </row>
    <row r="44" spans="2:9" x14ac:dyDescent="0.25">
      <c r="B44" s="12"/>
      <c r="C44" s="13" t="s">
        <v>47</v>
      </c>
      <c r="D44" s="6">
        <v>0</v>
      </c>
      <c r="E44" s="6">
        <v>0</v>
      </c>
      <c r="F44" s="7">
        <f t="shared" si="10"/>
        <v>0</v>
      </c>
      <c r="G44" s="6">
        <v>0</v>
      </c>
      <c r="H44" s="6">
        <v>0</v>
      </c>
      <c r="I44" s="7">
        <f t="shared" si="11"/>
        <v>0</v>
      </c>
    </row>
    <row r="45" spans="2:9" x14ac:dyDescent="0.25">
      <c r="B45" s="12"/>
      <c r="C45" s="13" t="s">
        <v>48</v>
      </c>
      <c r="D45" s="6">
        <v>0</v>
      </c>
      <c r="E45" s="6">
        <v>0</v>
      </c>
      <c r="F45" s="7">
        <f t="shared" si="10"/>
        <v>0</v>
      </c>
      <c r="G45" s="6">
        <v>0</v>
      </c>
      <c r="H45" s="6">
        <v>0</v>
      </c>
      <c r="I45" s="7">
        <f t="shared" si="11"/>
        <v>0</v>
      </c>
    </row>
    <row r="46" spans="2:9" x14ac:dyDescent="0.25">
      <c r="B46" s="12"/>
      <c r="C46" s="13" t="s">
        <v>49</v>
      </c>
      <c r="D46" s="6">
        <v>0</v>
      </c>
      <c r="E46" s="6">
        <v>0</v>
      </c>
      <c r="F46" s="7">
        <f t="shared" si="10"/>
        <v>0</v>
      </c>
      <c r="G46" s="6">
        <v>0</v>
      </c>
      <c r="H46" s="6">
        <v>0</v>
      </c>
      <c r="I46" s="7">
        <f t="shared" si="11"/>
        <v>0</v>
      </c>
    </row>
    <row r="47" spans="2:9" x14ac:dyDescent="0.25">
      <c r="B47" s="12"/>
      <c r="C47" s="13" t="s">
        <v>50</v>
      </c>
      <c r="D47" s="6">
        <v>0</v>
      </c>
      <c r="E47" s="6">
        <v>0</v>
      </c>
      <c r="F47" s="7">
        <f t="shared" si="10"/>
        <v>0</v>
      </c>
      <c r="G47" s="6">
        <v>0</v>
      </c>
      <c r="H47" s="6">
        <v>0</v>
      </c>
      <c r="I47" s="7">
        <f t="shared" si="11"/>
        <v>0</v>
      </c>
    </row>
    <row r="48" spans="2:9" x14ac:dyDescent="0.25">
      <c r="B48" s="12"/>
      <c r="C48" s="13" t="s">
        <v>51</v>
      </c>
      <c r="D48" s="6">
        <v>0</v>
      </c>
      <c r="E48" s="6">
        <v>0</v>
      </c>
      <c r="F48" s="7">
        <f t="shared" si="10"/>
        <v>0</v>
      </c>
      <c r="G48" s="6">
        <v>0</v>
      </c>
      <c r="H48" s="6">
        <v>0</v>
      </c>
      <c r="I48" s="7">
        <f t="shared" si="11"/>
        <v>0</v>
      </c>
    </row>
    <row r="49" spans="2:9" x14ac:dyDescent="0.25">
      <c r="B49" s="12"/>
      <c r="C49" s="13" t="s">
        <v>52</v>
      </c>
      <c r="D49" s="6">
        <v>0</v>
      </c>
      <c r="E49" s="6">
        <v>0</v>
      </c>
      <c r="F49" s="7">
        <f t="shared" si="10"/>
        <v>0</v>
      </c>
      <c r="G49" s="6">
        <v>0</v>
      </c>
      <c r="H49" s="6">
        <v>0</v>
      </c>
      <c r="I49" s="7">
        <f t="shared" si="11"/>
        <v>0</v>
      </c>
    </row>
    <row r="50" spans="2:9" x14ac:dyDescent="0.25">
      <c r="B50" s="65" t="s">
        <v>53</v>
      </c>
      <c r="C50" s="66"/>
      <c r="D50" s="5">
        <f t="shared" ref="D50:I50" si="12">SUM(D51:D59)</f>
        <v>1235955</v>
      </c>
      <c r="E50" s="5">
        <f t="shared" si="12"/>
        <v>-386372.95</v>
      </c>
      <c r="F50" s="5">
        <f t="shared" si="12"/>
        <v>849582.05</v>
      </c>
      <c r="G50" s="5">
        <f t="shared" si="12"/>
        <v>128608.25</v>
      </c>
      <c r="H50" s="5">
        <f t="shared" si="12"/>
        <v>128608.25</v>
      </c>
      <c r="I50" s="5">
        <f t="shared" si="12"/>
        <v>720973.8</v>
      </c>
    </row>
    <row r="51" spans="2:9" x14ac:dyDescent="0.25">
      <c r="B51" s="12"/>
      <c r="C51" s="13" t="s">
        <v>54</v>
      </c>
      <c r="D51" s="6">
        <v>249455</v>
      </c>
      <c r="E51" s="6">
        <v>-42421.25</v>
      </c>
      <c r="F51" s="7">
        <f t="shared" ref="F51:F59" si="13">D51+E51</f>
        <v>207033.75</v>
      </c>
      <c r="G51" s="6">
        <v>61518.3</v>
      </c>
      <c r="H51" s="6">
        <v>61518.3</v>
      </c>
      <c r="I51" s="7">
        <f t="shared" ref="I51:I59" si="14">F51-G51</f>
        <v>145515.45000000001</v>
      </c>
    </row>
    <row r="52" spans="2:9" x14ac:dyDescent="0.25">
      <c r="B52" s="12"/>
      <c r="C52" s="13" t="s">
        <v>55</v>
      </c>
      <c r="D52" s="6">
        <v>194500</v>
      </c>
      <c r="E52" s="6">
        <v>-81041.649999999994</v>
      </c>
      <c r="F52" s="7">
        <f t="shared" si="13"/>
        <v>113458.35</v>
      </c>
      <c r="G52" s="6">
        <v>0</v>
      </c>
      <c r="H52" s="6">
        <v>0</v>
      </c>
      <c r="I52" s="7">
        <f t="shared" si="14"/>
        <v>113458.35</v>
      </c>
    </row>
    <row r="53" spans="2:9" x14ac:dyDescent="0.25">
      <c r="B53" s="12"/>
      <c r="C53" s="13" t="s">
        <v>56</v>
      </c>
      <c r="D53" s="6">
        <v>0</v>
      </c>
      <c r="E53" s="6">
        <v>0</v>
      </c>
      <c r="F53" s="7">
        <f t="shared" si="13"/>
        <v>0</v>
      </c>
      <c r="G53" s="6">
        <v>0</v>
      </c>
      <c r="H53" s="6">
        <v>0</v>
      </c>
      <c r="I53" s="7">
        <f t="shared" si="14"/>
        <v>0</v>
      </c>
    </row>
    <row r="54" spans="2:9" x14ac:dyDescent="0.25">
      <c r="B54" s="12"/>
      <c r="C54" s="13" t="s">
        <v>57</v>
      </c>
      <c r="D54" s="6">
        <v>335000</v>
      </c>
      <c r="E54" s="6">
        <v>-139583.35</v>
      </c>
      <c r="F54" s="7">
        <f t="shared" si="13"/>
        <v>195416.65</v>
      </c>
      <c r="G54" s="6">
        <v>0</v>
      </c>
      <c r="H54" s="6">
        <v>0</v>
      </c>
      <c r="I54" s="7">
        <f t="shared" si="14"/>
        <v>195416.65</v>
      </c>
    </row>
    <row r="55" spans="2:9" x14ac:dyDescent="0.25">
      <c r="B55" s="12"/>
      <c r="C55" s="13" t="s">
        <v>58</v>
      </c>
      <c r="D55" s="6">
        <v>0</v>
      </c>
      <c r="E55" s="6">
        <v>0</v>
      </c>
      <c r="F55" s="7">
        <f t="shared" si="13"/>
        <v>0</v>
      </c>
      <c r="G55" s="6">
        <v>0</v>
      </c>
      <c r="H55" s="6">
        <v>0</v>
      </c>
      <c r="I55" s="7">
        <f t="shared" si="14"/>
        <v>0</v>
      </c>
    </row>
    <row r="56" spans="2:9" x14ac:dyDescent="0.25">
      <c r="B56" s="12"/>
      <c r="C56" s="13" t="s">
        <v>59</v>
      </c>
      <c r="D56" s="6">
        <v>57000</v>
      </c>
      <c r="E56" s="6">
        <v>-20950</v>
      </c>
      <c r="F56" s="7">
        <f t="shared" si="13"/>
        <v>36050</v>
      </c>
      <c r="G56" s="6">
        <v>2800</v>
      </c>
      <c r="H56" s="6">
        <v>2800</v>
      </c>
      <c r="I56" s="7">
        <f t="shared" si="14"/>
        <v>33250</v>
      </c>
    </row>
    <row r="57" spans="2:9" x14ac:dyDescent="0.25">
      <c r="B57" s="12"/>
      <c r="C57" s="13" t="s">
        <v>60</v>
      </c>
      <c r="D57" s="6">
        <v>0</v>
      </c>
      <c r="E57" s="6">
        <v>0</v>
      </c>
      <c r="F57" s="7">
        <f t="shared" si="13"/>
        <v>0</v>
      </c>
      <c r="G57" s="6">
        <v>0</v>
      </c>
      <c r="H57" s="6">
        <v>0</v>
      </c>
      <c r="I57" s="7">
        <f t="shared" si="14"/>
        <v>0</v>
      </c>
    </row>
    <row r="58" spans="2:9" x14ac:dyDescent="0.25">
      <c r="B58" s="12"/>
      <c r="C58" s="13" t="s">
        <v>61</v>
      </c>
      <c r="D58" s="6">
        <v>0</v>
      </c>
      <c r="E58" s="6">
        <v>0</v>
      </c>
      <c r="F58" s="7">
        <f t="shared" si="13"/>
        <v>0</v>
      </c>
      <c r="G58" s="6">
        <v>0</v>
      </c>
      <c r="H58" s="6">
        <v>0</v>
      </c>
      <c r="I58" s="7">
        <f t="shared" si="14"/>
        <v>0</v>
      </c>
    </row>
    <row r="59" spans="2:9" x14ac:dyDescent="0.25">
      <c r="B59" s="12"/>
      <c r="C59" s="13" t="s">
        <v>62</v>
      </c>
      <c r="D59" s="6">
        <v>400000</v>
      </c>
      <c r="E59" s="6">
        <v>-102376.7</v>
      </c>
      <c r="F59" s="7">
        <f t="shared" si="13"/>
        <v>297623.3</v>
      </c>
      <c r="G59" s="6">
        <v>64289.95</v>
      </c>
      <c r="H59" s="6">
        <v>64289.95</v>
      </c>
      <c r="I59" s="7">
        <f t="shared" si="14"/>
        <v>233333.34999999998</v>
      </c>
    </row>
    <row r="60" spans="2:9" x14ac:dyDescent="0.25">
      <c r="B60" s="65" t="s">
        <v>63</v>
      </c>
      <c r="C60" s="66"/>
      <c r="D60" s="5">
        <f t="shared" ref="D60:I60" si="15">SUM(D61:D63)</f>
        <v>0</v>
      </c>
      <c r="E60" s="5">
        <f t="shared" si="15"/>
        <v>0</v>
      </c>
      <c r="F60" s="5">
        <f t="shared" si="15"/>
        <v>0</v>
      </c>
      <c r="G60" s="5">
        <f t="shared" si="15"/>
        <v>0</v>
      </c>
      <c r="H60" s="5">
        <f t="shared" si="15"/>
        <v>0</v>
      </c>
      <c r="I60" s="5">
        <f t="shared" si="15"/>
        <v>0</v>
      </c>
    </row>
    <row r="61" spans="2:9" x14ac:dyDescent="0.25">
      <c r="B61" s="12"/>
      <c r="C61" s="13" t="s">
        <v>64</v>
      </c>
      <c r="D61" s="6">
        <v>0</v>
      </c>
      <c r="E61" s="6">
        <v>0</v>
      </c>
      <c r="F61" s="7">
        <f>D61+E61</f>
        <v>0</v>
      </c>
      <c r="G61" s="6">
        <v>0</v>
      </c>
      <c r="H61" s="6">
        <v>0</v>
      </c>
      <c r="I61" s="7">
        <f>F61-G61</f>
        <v>0</v>
      </c>
    </row>
    <row r="62" spans="2:9" x14ac:dyDescent="0.25">
      <c r="B62" s="12"/>
      <c r="C62" s="13" t="s">
        <v>65</v>
      </c>
      <c r="D62" s="6">
        <v>0</v>
      </c>
      <c r="E62" s="6">
        <v>0</v>
      </c>
      <c r="F62" s="7">
        <f>D62+E62</f>
        <v>0</v>
      </c>
      <c r="G62" s="6">
        <v>0</v>
      </c>
      <c r="H62" s="6">
        <v>0</v>
      </c>
      <c r="I62" s="7">
        <f>F62-G62</f>
        <v>0</v>
      </c>
    </row>
    <row r="63" spans="2:9" x14ac:dyDescent="0.25">
      <c r="B63" s="12"/>
      <c r="C63" s="13" t="s">
        <v>66</v>
      </c>
      <c r="D63" s="6">
        <v>0</v>
      </c>
      <c r="E63" s="6">
        <v>0</v>
      </c>
      <c r="F63" s="7">
        <f>D63+E63</f>
        <v>0</v>
      </c>
      <c r="G63" s="6">
        <v>0</v>
      </c>
      <c r="H63" s="6">
        <v>0</v>
      </c>
      <c r="I63" s="7">
        <f>F63-G63</f>
        <v>0</v>
      </c>
    </row>
    <row r="64" spans="2:9" x14ac:dyDescent="0.25">
      <c r="B64" s="65" t="s">
        <v>67</v>
      </c>
      <c r="C64" s="66"/>
      <c r="D64" s="5">
        <f t="shared" ref="D64:I64" si="16">SUM(D65:D71)</f>
        <v>0</v>
      </c>
      <c r="E64" s="5">
        <f t="shared" si="16"/>
        <v>0</v>
      </c>
      <c r="F64" s="5">
        <f t="shared" si="16"/>
        <v>0</v>
      </c>
      <c r="G64" s="5">
        <f t="shared" si="16"/>
        <v>0</v>
      </c>
      <c r="H64" s="5">
        <f t="shared" si="16"/>
        <v>0</v>
      </c>
      <c r="I64" s="5">
        <f t="shared" si="16"/>
        <v>0</v>
      </c>
    </row>
    <row r="65" spans="2:9" x14ac:dyDescent="0.25">
      <c r="B65" s="12"/>
      <c r="C65" s="13" t="s">
        <v>68</v>
      </c>
      <c r="D65" s="6">
        <v>0</v>
      </c>
      <c r="E65" s="6">
        <v>0</v>
      </c>
      <c r="F65" s="7">
        <f t="shared" ref="F65:F71" si="17">D65+E65</f>
        <v>0</v>
      </c>
      <c r="G65" s="6">
        <v>0</v>
      </c>
      <c r="H65" s="6">
        <v>0</v>
      </c>
      <c r="I65" s="7">
        <f t="shared" ref="I65:I71" si="18">F65-G65</f>
        <v>0</v>
      </c>
    </row>
    <row r="66" spans="2:9" x14ac:dyDescent="0.25">
      <c r="B66" s="12"/>
      <c r="C66" s="13" t="s">
        <v>69</v>
      </c>
      <c r="D66" s="6">
        <v>0</v>
      </c>
      <c r="E66" s="6">
        <v>0</v>
      </c>
      <c r="F66" s="7">
        <f t="shared" si="17"/>
        <v>0</v>
      </c>
      <c r="G66" s="6">
        <v>0</v>
      </c>
      <c r="H66" s="6">
        <v>0</v>
      </c>
      <c r="I66" s="7">
        <f t="shared" si="18"/>
        <v>0</v>
      </c>
    </row>
    <row r="67" spans="2:9" x14ac:dyDescent="0.25">
      <c r="B67" s="12"/>
      <c r="C67" s="13" t="s">
        <v>70</v>
      </c>
      <c r="D67" s="6">
        <v>0</v>
      </c>
      <c r="E67" s="6">
        <v>0</v>
      </c>
      <c r="F67" s="7">
        <f t="shared" si="17"/>
        <v>0</v>
      </c>
      <c r="G67" s="6">
        <v>0</v>
      </c>
      <c r="H67" s="6">
        <v>0</v>
      </c>
      <c r="I67" s="7">
        <f t="shared" si="18"/>
        <v>0</v>
      </c>
    </row>
    <row r="68" spans="2:9" x14ac:dyDescent="0.25">
      <c r="B68" s="12"/>
      <c r="C68" s="13" t="s">
        <v>71</v>
      </c>
      <c r="D68" s="6">
        <v>0</v>
      </c>
      <c r="E68" s="6">
        <v>0</v>
      </c>
      <c r="F68" s="7">
        <f t="shared" si="17"/>
        <v>0</v>
      </c>
      <c r="G68" s="6">
        <v>0</v>
      </c>
      <c r="H68" s="6">
        <v>0</v>
      </c>
      <c r="I68" s="7">
        <f t="shared" si="18"/>
        <v>0</v>
      </c>
    </row>
    <row r="69" spans="2:9" x14ac:dyDescent="0.25">
      <c r="B69" s="12"/>
      <c r="C69" s="13" t="s">
        <v>72</v>
      </c>
      <c r="D69" s="6">
        <v>0</v>
      </c>
      <c r="E69" s="6">
        <v>0</v>
      </c>
      <c r="F69" s="7">
        <f t="shared" si="17"/>
        <v>0</v>
      </c>
      <c r="G69" s="6">
        <v>0</v>
      </c>
      <c r="H69" s="6">
        <v>0</v>
      </c>
      <c r="I69" s="7">
        <f t="shared" si="18"/>
        <v>0</v>
      </c>
    </row>
    <row r="70" spans="2:9" x14ac:dyDescent="0.25">
      <c r="B70" s="12"/>
      <c r="C70" s="13" t="s">
        <v>73</v>
      </c>
      <c r="D70" s="6">
        <v>0</v>
      </c>
      <c r="E70" s="6">
        <v>0</v>
      </c>
      <c r="F70" s="7">
        <f t="shared" si="17"/>
        <v>0</v>
      </c>
      <c r="G70" s="6">
        <v>0</v>
      </c>
      <c r="H70" s="6">
        <v>0</v>
      </c>
      <c r="I70" s="7">
        <f t="shared" si="18"/>
        <v>0</v>
      </c>
    </row>
    <row r="71" spans="2:9" x14ac:dyDescent="0.25">
      <c r="B71" s="12"/>
      <c r="C71" s="13" t="s">
        <v>74</v>
      </c>
      <c r="D71" s="6">
        <v>0</v>
      </c>
      <c r="E71" s="6">
        <v>0</v>
      </c>
      <c r="F71" s="7">
        <f t="shared" si="17"/>
        <v>0</v>
      </c>
      <c r="G71" s="6">
        <v>0</v>
      </c>
      <c r="H71" s="6">
        <v>0</v>
      </c>
      <c r="I71" s="7">
        <f t="shared" si="18"/>
        <v>0</v>
      </c>
    </row>
    <row r="72" spans="2:9" x14ac:dyDescent="0.25">
      <c r="B72" s="65" t="s">
        <v>75</v>
      </c>
      <c r="C72" s="66"/>
      <c r="D72" s="5">
        <f t="shared" ref="D72:I72" si="19">SUM(D73:D75)</f>
        <v>0</v>
      </c>
      <c r="E72" s="5">
        <f t="shared" si="19"/>
        <v>0</v>
      </c>
      <c r="F72" s="5">
        <f t="shared" si="19"/>
        <v>0</v>
      </c>
      <c r="G72" s="5">
        <f t="shared" si="19"/>
        <v>0</v>
      </c>
      <c r="H72" s="5">
        <f t="shared" si="19"/>
        <v>0</v>
      </c>
      <c r="I72" s="5">
        <f t="shared" si="19"/>
        <v>0</v>
      </c>
    </row>
    <row r="73" spans="2:9" x14ac:dyDescent="0.25">
      <c r="B73" s="12"/>
      <c r="C73" s="13" t="s">
        <v>76</v>
      </c>
      <c r="D73" s="6">
        <v>0</v>
      </c>
      <c r="E73" s="6">
        <v>0</v>
      </c>
      <c r="F73" s="7">
        <f>D73+E73</f>
        <v>0</v>
      </c>
      <c r="G73" s="6">
        <v>0</v>
      </c>
      <c r="H73" s="6">
        <v>0</v>
      </c>
      <c r="I73" s="7">
        <f>F73-G73</f>
        <v>0</v>
      </c>
    </row>
    <row r="74" spans="2:9" x14ac:dyDescent="0.25">
      <c r="B74" s="12"/>
      <c r="C74" s="13" t="s">
        <v>77</v>
      </c>
      <c r="D74" s="6">
        <v>0</v>
      </c>
      <c r="E74" s="6">
        <v>0</v>
      </c>
      <c r="F74" s="7">
        <f>D74+E74</f>
        <v>0</v>
      </c>
      <c r="G74" s="6">
        <v>0</v>
      </c>
      <c r="H74" s="6">
        <v>0</v>
      </c>
      <c r="I74" s="7">
        <f>F74-G74</f>
        <v>0</v>
      </c>
    </row>
    <row r="75" spans="2:9" x14ac:dyDescent="0.25">
      <c r="B75" s="12"/>
      <c r="C75" s="13" t="s">
        <v>78</v>
      </c>
      <c r="D75" s="6">
        <v>0</v>
      </c>
      <c r="E75" s="6">
        <v>0</v>
      </c>
      <c r="F75" s="7">
        <f>D75+E75</f>
        <v>0</v>
      </c>
      <c r="G75" s="6">
        <v>0</v>
      </c>
      <c r="H75" s="6">
        <v>0</v>
      </c>
      <c r="I75" s="7">
        <f>F75-G75</f>
        <v>0</v>
      </c>
    </row>
    <row r="76" spans="2:9" x14ac:dyDescent="0.25">
      <c r="B76" s="65" t="s">
        <v>79</v>
      </c>
      <c r="C76" s="66"/>
      <c r="D76" s="5">
        <f t="shared" ref="D76:I76" si="20">SUM(D77:D83)</f>
        <v>0</v>
      </c>
      <c r="E76" s="5">
        <f t="shared" si="20"/>
        <v>0</v>
      </c>
      <c r="F76" s="5">
        <f t="shared" si="20"/>
        <v>0</v>
      </c>
      <c r="G76" s="5">
        <f t="shared" si="20"/>
        <v>0</v>
      </c>
      <c r="H76" s="5">
        <f t="shared" si="20"/>
        <v>0</v>
      </c>
      <c r="I76" s="5">
        <f t="shared" si="20"/>
        <v>0</v>
      </c>
    </row>
    <row r="77" spans="2:9" x14ac:dyDescent="0.25">
      <c r="B77" s="12"/>
      <c r="C77" s="13" t="s">
        <v>80</v>
      </c>
      <c r="D77" s="6">
        <v>0</v>
      </c>
      <c r="E77" s="6">
        <v>0</v>
      </c>
      <c r="F77" s="7">
        <f t="shared" ref="F77:F83" si="21">D77+E77</f>
        <v>0</v>
      </c>
      <c r="G77" s="6">
        <v>0</v>
      </c>
      <c r="H77" s="6">
        <v>0</v>
      </c>
      <c r="I77" s="7">
        <f t="shared" ref="I77:I83" si="22">F77-G77</f>
        <v>0</v>
      </c>
    </row>
    <row r="78" spans="2:9" x14ac:dyDescent="0.25">
      <c r="B78" s="12"/>
      <c r="C78" s="13" t="s">
        <v>81</v>
      </c>
      <c r="D78" s="6">
        <v>0</v>
      </c>
      <c r="E78" s="6">
        <v>0</v>
      </c>
      <c r="F78" s="7">
        <f t="shared" si="21"/>
        <v>0</v>
      </c>
      <c r="G78" s="6">
        <v>0</v>
      </c>
      <c r="H78" s="6">
        <v>0</v>
      </c>
      <c r="I78" s="7">
        <f t="shared" si="22"/>
        <v>0</v>
      </c>
    </row>
    <row r="79" spans="2:9" x14ac:dyDescent="0.25">
      <c r="B79" s="12"/>
      <c r="C79" s="13" t="s">
        <v>82</v>
      </c>
      <c r="D79" s="6">
        <v>0</v>
      </c>
      <c r="E79" s="6">
        <v>0</v>
      </c>
      <c r="F79" s="7">
        <f t="shared" si="21"/>
        <v>0</v>
      </c>
      <c r="G79" s="6">
        <v>0</v>
      </c>
      <c r="H79" s="6">
        <v>0</v>
      </c>
      <c r="I79" s="7">
        <f t="shared" si="22"/>
        <v>0</v>
      </c>
    </row>
    <row r="80" spans="2:9" x14ac:dyDescent="0.25">
      <c r="B80" s="12"/>
      <c r="C80" s="13" t="s">
        <v>83</v>
      </c>
      <c r="D80" s="6">
        <v>0</v>
      </c>
      <c r="E80" s="6">
        <v>0</v>
      </c>
      <c r="F80" s="7">
        <f t="shared" si="21"/>
        <v>0</v>
      </c>
      <c r="G80" s="6">
        <v>0</v>
      </c>
      <c r="H80" s="6">
        <v>0</v>
      </c>
      <c r="I80" s="7">
        <f t="shared" si="22"/>
        <v>0</v>
      </c>
    </row>
    <row r="81" spans="2:9" x14ac:dyDescent="0.25">
      <c r="B81" s="12"/>
      <c r="C81" s="13" t="s">
        <v>84</v>
      </c>
      <c r="D81" s="6">
        <v>0</v>
      </c>
      <c r="E81" s="6">
        <v>0</v>
      </c>
      <c r="F81" s="7">
        <f t="shared" si="21"/>
        <v>0</v>
      </c>
      <c r="G81" s="6">
        <v>0</v>
      </c>
      <c r="H81" s="6">
        <v>0</v>
      </c>
      <c r="I81" s="7">
        <f t="shared" si="22"/>
        <v>0</v>
      </c>
    </row>
    <row r="82" spans="2:9" x14ac:dyDescent="0.25">
      <c r="B82" s="12"/>
      <c r="C82" s="13" t="s">
        <v>85</v>
      </c>
      <c r="D82" s="6">
        <v>0</v>
      </c>
      <c r="E82" s="6">
        <v>0</v>
      </c>
      <c r="F82" s="7">
        <f t="shared" si="21"/>
        <v>0</v>
      </c>
      <c r="G82" s="6">
        <v>0</v>
      </c>
      <c r="H82" s="6">
        <v>0</v>
      </c>
      <c r="I82" s="7">
        <f t="shared" si="22"/>
        <v>0</v>
      </c>
    </row>
    <row r="83" spans="2:9" x14ac:dyDescent="0.25">
      <c r="B83" s="12"/>
      <c r="C83" s="13" t="s">
        <v>86</v>
      </c>
      <c r="D83" s="8">
        <v>0</v>
      </c>
      <c r="E83" s="8">
        <v>0</v>
      </c>
      <c r="F83" s="9">
        <f t="shared" si="21"/>
        <v>0</v>
      </c>
      <c r="G83" s="8">
        <v>0</v>
      </c>
      <c r="H83" s="8">
        <v>0</v>
      </c>
      <c r="I83" s="9">
        <f t="shared" si="22"/>
        <v>0</v>
      </c>
    </row>
    <row r="84" spans="2:9" ht="24.75" customHeight="1" x14ac:dyDescent="0.25">
      <c r="B84" s="14"/>
      <c r="C84" s="15" t="s">
        <v>87</v>
      </c>
      <c r="D84" s="9">
        <f t="shared" ref="D84:I84" si="23">D12+D20+D30+D40+D50+D60+D64+D72+D76</f>
        <v>88241900.050000012</v>
      </c>
      <c r="E84" s="9">
        <f t="shared" si="23"/>
        <v>-1887357.73</v>
      </c>
      <c r="F84" s="9">
        <f t="shared" si="23"/>
        <v>86354542.319999993</v>
      </c>
      <c r="G84" s="9">
        <f t="shared" si="23"/>
        <v>34874930.57</v>
      </c>
      <c r="H84" s="9">
        <f t="shared" si="23"/>
        <v>30411080.669999998</v>
      </c>
      <c r="I84" s="9">
        <f t="shared" si="23"/>
        <v>51479611.75</v>
      </c>
    </row>
    <row r="86" spans="2:9" hidden="1" x14ac:dyDescent="0.25"/>
    <row r="87" spans="2:9" hidden="1" x14ac:dyDescent="0.25"/>
    <row r="88" spans="2:9" hidden="1" x14ac:dyDescent="0.25"/>
    <row r="89" spans="2:9" hidden="1" x14ac:dyDescent="0.25"/>
    <row r="90" spans="2:9" hidden="1" x14ac:dyDescent="0.25"/>
    <row r="91" spans="2:9" hidden="1" x14ac:dyDescent="0.25"/>
    <row r="92" spans="2:9" hidden="1" x14ac:dyDescent="0.25"/>
    <row r="93" spans="2:9" hidden="1" x14ac:dyDescent="0.25"/>
    <row r="94" spans="2:9" hidden="1" x14ac:dyDescent="0.25"/>
    <row r="95" spans="2:9" hidden="1" x14ac:dyDescent="0.25"/>
    <row r="96" spans="2: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mergeCells count="17">
    <mergeCell ref="B9:C11"/>
    <mergeCell ref="D9:H9"/>
    <mergeCell ref="I9:I10"/>
    <mergeCell ref="B3:I3"/>
    <mergeCell ref="B4:I4"/>
    <mergeCell ref="B5:I5"/>
    <mergeCell ref="B6:I6"/>
    <mergeCell ref="B7:I7"/>
    <mergeCell ref="B64:C64"/>
    <mergeCell ref="B72:C72"/>
    <mergeCell ref="B76:C76"/>
    <mergeCell ref="B12:C12"/>
    <mergeCell ref="B20:C20"/>
    <mergeCell ref="B30:C30"/>
    <mergeCell ref="B40:C40"/>
    <mergeCell ref="B50:C50"/>
    <mergeCell ref="B60:C60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4"/>
  <sheetViews>
    <sheetView showGridLines="0" tabSelected="1" zoomScaleNormal="100" zoomScaleSheetLayoutView="100" workbookViewId="0">
      <selection activeCell="G76" sqref="G76:H77"/>
    </sheetView>
  </sheetViews>
  <sheetFormatPr baseColWidth="10" defaultColWidth="0" defaultRowHeight="15" x14ac:dyDescent="0.25"/>
  <cols>
    <col min="1" max="1" width="2.7109375" customWidth="1"/>
    <col min="2" max="2" width="7.140625" customWidth="1"/>
    <col min="3" max="3" width="64.28515625" customWidth="1"/>
    <col min="4" max="4" width="15.7109375" bestFit="1" customWidth="1"/>
    <col min="5" max="5" width="15.5703125" style="43" bestFit="1" customWidth="1"/>
    <col min="6" max="6" width="15.7109375" bestFit="1" customWidth="1"/>
    <col min="7" max="7" width="13.140625" customWidth="1"/>
    <col min="8" max="9" width="15.7109375" bestFit="1" customWidth="1"/>
    <col min="10" max="10" width="2.7109375" customWidth="1"/>
    <col min="11" max="11" width="11.42578125" hidden="1" customWidth="1"/>
    <col min="12" max="12" width="11.42578125" hidden="1"/>
  </cols>
  <sheetData>
    <row r="1" spans="2:9" ht="15.75" thickBot="1" x14ac:dyDescent="0.3"/>
    <row r="2" spans="2:9" x14ac:dyDescent="0.25">
      <c r="B2" s="101" t="s">
        <v>88</v>
      </c>
      <c r="C2" s="102"/>
      <c r="D2" s="102"/>
      <c r="E2" s="102"/>
      <c r="F2" s="102"/>
      <c r="G2" s="102"/>
      <c r="H2" s="102"/>
      <c r="I2" s="103"/>
    </row>
    <row r="3" spans="2:9" ht="18.75" customHeight="1" x14ac:dyDescent="0.25">
      <c r="B3" s="104" t="s">
        <v>2</v>
      </c>
      <c r="C3" s="105"/>
      <c r="D3" s="105"/>
      <c r="E3" s="105"/>
      <c r="F3" s="105"/>
      <c r="G3" s="105"/>
      <c r="H3" s="105"/>
      <c r="I3" s="106"/>
    </row>
    <row r="4" spans="2:9" ht="3.75" customHeight="1" x14ac:dyDescent="0.25">
      <c r="B4" s="107"/>
      <c r="C4" s="108"/>
      <c r="D4" s="108"/>
      <c r="E4" s="108"/>
      <c r="F4" s="108"/>
      <c r="G4" s="108"/>
      <c r="H4" s="108"/>
      <c r="I4" s="109"/>
    </row>
    <row r="5" spans="2:9" ht="12.75" customHeight="1" x14ac:dyDescent="0.25">
      <c r="B5" s="107" t="s">
        <v>93</v>
      </c>
      <c r="C5" s="108"/>
      <c r="D5" s="108"/>
      <c r="E5" s="108"/>
      <c r="F5" s="108"/>
      <c r="G5" s="108"/>
      <c r="H5" s="108"/>
      <c r="I5" s="109"/>
    </row>
    <row r="6" spans="2:9" ht="15.75" thickBot="1" x14ac:dyDescent="0.3">
      <c r="B6" s="110" t="s">
        <v>89</v>
      </c>
      <c r="C6" s="111"/>
      <c r="D6" s="111"/>
      <c r="E6" s="111"/>
      <c r="F6" s="111"/>
      <c r="G6" s="111"/>
      <c r="H6" s="111"/>
      <c r="I6" s="112"/>
    </row>
    <row r="7" spans="2:9" ht="15.75" thickBot="1" x14ac:dyDescent="0.3">
      <c r="B7" s="16"/>
      <c r="C7" s="16"/>
      <c r="D7" s="16"/>
      <c r="E7" s="44"/>
      <c r="F7" s="16"/>
      <c r="G7" s="16"/>
      <c r="H7" s="16"/>
      <c r="I7" s="16"/>
    </row>
    <row r="8" spans="2:9" ht="15.75" thickBot="1" x14ac:dyDescent="0.3">
      <c r="B8" s="93" t="s">
        <v>90</v>
      </c>
      <c r="C8" s="94"/>
      <c r="D8" s="17"/>
      <c r="E8" s="45"/>
      <c r="F8" s="18"/>
      <c r="G8" s="18"/>
      <c r="H8" s="99" t="s">
        <v>91</v>
      </c>
      <c r="I8" s="100"/>
    </row>
    <row r="9" spans="2:9" ht="24.75" x14ac:dyDescent="0.25">
      <c r="B9" s="95"/>
      <c r="C9" s="96"/>
      <c r="D9" s="19" t="s">
        <v>8</v>
      </c>
      <c r="E9" s="46" t="s">
        <v>9</v>
      </c>
      <c r="F9" s="19" t="s">
        <v>10</v>
      </c>
      <c r="G9" s="19" t="s">
        <v>11</v>
      </c>
      <c r="H9" s="20" t="s">
        <v>12</v>
      </c>
      <c r="I9" s="21" t="s">
        <v>7</v>
      </c>
    </row>
    <row r="10" spans="2:9" ht="15.75" thickBot="1" x14ac:dyDescent="0.3">
      <c r="B10" s="95"/>
      <c r="C10" s="96"/>
      <c r="D10" s="28">
        <v>1</v>
      </c>
      <c r="E10" s="47">
        <v>2</v>
      </c>
      <c r="F10" s="28" t="s">
        <v>13</v>
      </c>
      <c r="G10" s="28">
        <v>4</v>
      </c>
      <c r="H10" s="28">
        <v>5</v>
      </c>
      <c r="I10" s="28" t="s">
        <v>14</v>
      </c>
    </row>
    <row r="11" spans="2:9" ht="20.25" customHeight="1" x14ac:dyDescent="0.25">
      <c r="B11" s="97" t="s">
        <v>15</v>
      </c>
      <c r="C11" s="98"/>
      <c r="D11" s="29">
        <f>SUM(D12:D18)</f>
        <v>3432831052.1999998</v>
      </c>
      <c r="E11" s="59">
        <f>SUM(E12:E18)</f>
        <v>-147686200.81</v>
      </c>
      <c r="F11" s="29">
        <f>SUM(F12:F18)</f>
        <v>3285144851.3900003</v>
      </c>
      <c r="G11" s="29">
        <f t="shared" ref="G11" si="0">SUM(G12:G18)</f>
        <v>3223937859.0799999</v>
      </c>
      <c r="H11" s="29">
        <f>SUM(H12:H18)</f>
        <v>3223937859.0799999</v>
      </c>
      <c r="I11" s="30">
        <f>SUM(F11-G11)</f>
        <v>61206992.31000042</v>
      </c>
    </row>
    <row r="12" spans="2:9" ht="20.25" customHeight="1" x14ac:dyDescent="0.25">
      <c r="B12" s="31"/>
      <c r="C12" s="32" t="s">
        <v>16</v>
      </c>
      <c r="D12" s="33">
        <v>1751312220.3599999</v>
      </c>
      <c r="E12" s="58">
        <v>-226040595.81</v>
      </c>
      <c r="F12" s="33">
        <f>SUM(D12+E12)</f>
        <v>1525271624.55</v>
      </c>
      <c r="G12" s="33">
        <v>1522474606.3</v>
      </c>
      <c r="H12" s="33">
        <v>1522474606.3</v>
      </c>
      <c r="I12" s="34">
        <f>SUM(F12-G12)</f>
        <v>2797018.25</v>
      </c>
    </row>
    <row r="13" spans="2:9" ht="20.25" customHeight="1" x14ac:dyDescent="0.25">
      <c r="B13" s="31"/>
      <c r="C13" s="32" t="s">
        <v>17</v>
      </c>
      <c r="D13" s="33">
        <v>118497760</v>
      </c>
      <c r="E13" s="58">
        <v>155050346.99000001</v>
      </c>
      <c r="F13" s="33">
        <f t="shared" ref="F13:F22" si="1">SUM(D13+E13)</f>
        <v>273548106.99000001</v>
      </c>
      <c r="G13" s="33">
        <v>273369952.88999999</v>
      </c>
      <c r="H13" s="33">
        <v>273369952.88999999</v>
      </c>
      <c r="I13" s="34">
        <f t="shared" ref="I13:I76" si="2">SUM(F13-G13)</f>
        <v>178154.10000002384</v>
      </c>
    </row>
    <row r="14" spans="2:9" ht="20.25" customHeight="1" x14ac:dyDescent="0.25">
      <c r="B14" s="31"/>
      <c r="C14" s="32" t="s">
        <v>18</v>
      </c>
      <c r="D14" s="33">
        <v>359914852.91000003</v>
      </c>
      <c r="E14" s="58">
        <v>15243939.279999999</v>
      </c>
      <c r="F14" s="33">
        <f t="shared" si="1"/>
        <v>375158792.19</v>
      </c>
      <c r="G14" s="33">
        <v>317092694.39999998</v>
      </c>
      <c r="H14" s="33">
        <v>317092694.39999998</v>
      </c>
      <c r="I14" s="34">
        <f t="shared" si="2"/>
        <v>58066097.790000021</v>
      </c>
    </row>
    <row r="15" spans="2:9" ht="20.25" customHeight="1" x14ac:dyDescent="0.25">
      <c r="B15" s="31"/>
      <c r="C15" s="32" t="s">
        <v>19</v>
      </c>
      <c r="D15" s="33">
        <v>538664592.85000002</v>
      </c>
      <c r="E15" s="58">
        <v>-32636447.199999999</v>
      </c>
      <c r="F15" s="33">
        <f t="shared" si="1"/>
        <v>506028145.65000004</v>
      </c>
      <c r="G15" s="33">
        <v>506028145.64999998</v>
      </c>
      <c r="H15" s="33">
        <v>506028145.64999998</v>
      </c>
      <c r="I15" s="34">
        <f t="shared" si="2"/>
        <v>5.9604644775390625E-8</v>
      </c>
    </row>
    <row r="16" spans="2:9" ht="20.25" customHeight="1" x14ac:dyDescent="0.25">
      <c r="B16" s="31"/>
      <c r="C16" s="32" t="s">
        <v>20</v>
      </c>
      <c r="D16" s="33">
        <v>517666024.44</v>
      </c>
      <c r="E16" s="58">
        <v>25819104.02</v>
      </c>
      <c r="F16" s="33">
        <f t="shared" si="1"/>
        <v>543485128.46000004</v>
      </c>
      <c r="G16" s="33">
        <v>543473629.12</v>
      </c>
      <c r="H16" s="33">
        <v>543473629.12</v>
      </c>
      <c r="I16" s="34">
        <f t="shared" si="2"/>
        <v>11499.340000033379</v>
      </c>
    </row>
    <row r="17" spans="2:9" ht="20.25" customHeight="1" x14ac:dyDescent="0.25">
      <c r="B17" s="31"/>
      <c r="C17" s="32" t="s">
        <v>21</v>
      </c>
      <c r="D17" s="33">
        <v>97504875</v>
      </c>
      <c r="E17" s="58">
        <v>-97504875</v>
      </c>
      <c r="F17" s="33">
        <f t="shared" si="1"/>
        <v>0</v>
      </c>
      <c r="G17" s="33">
        <v>0</v>
      </c>
      <c r="H17" s="33">
        <v>0</v>
      </c>
      <c r="I17" s="34">
        <f t="shared" si="2"/>
        <v>0</v>
      </c>
    </row>
    <row r="18" spans="2:9" ht="20.25" customHeight="1" x14ac:dyDescent="0.25">
      <c r="B18" s="31"/>
      <c r="C18" s="32" t="s">
        <v>22</v>
      </c>
      <c r="D18" s="33">
        <v>49270726.640000001</v>
      </c>
      <c r="E18" s="52">
        <v>12382326.91</v>
      </c>
      <c r="F18" s="33">
        <f t="shared" si="1"/>
        <v>61653053.549999997</v>
      </c>
      <c r="G18" s="33">
        <v>61498830.719999999</v>
      </c>
      <c r="H18" s="33">
        <v>61498830.719999999</v>
      </c>
      <c r="I18" s="34">
        <f t="shared" si="2"/>
        <v>154222.82999999821</v>
      </c>
    </row>
    <row r="19" spans="2:9" ht="20.25" customHeight="1" x14ac:dyDescent="0.25">
      <c r="B19" s="90" t="s">
        <v>23</v>
      </c>
      <c r="C19" s="91"/>
      <c r="D19" s="35">
        <f>SUM(D20:D28)</f>
        <v>507251412.60999995</v>
      </c>
      <c r="E19" s="53">
        <f>SUM(E20:E28)</f>
        <v>-140625860.84999999</v>
      </c>
      <c r="F19" s="35">
        <f>SUM(D19+E19)</f>
        <v>366625551.75999999</v>
      </c>
      <c r="G19" s="35">
        <f>SUM(G20:G28)</f>
        <v>344793008.41000003</v>
      </c>
      <c r="H19" s="35">
        <f>SUM(H20:H28)</f>
        <v>344793008.41000003</v>
      </c>
      <c r="I19" s="36">
        <f>SUM(F19-G19)</f>
        <v>21832543.349999964</v>
      </c>
    </row>
    <row r="20" spans="2:9" ht="20.25" customHeight="1" x14ac:dyDescent="0.25">
      <c r="B20" s="37"/>
      <c r="C20" s="32" t="s">
        <v>24</v>
      </c>
      <c r="D20" s="33">
        <v>25704066.530000001</v>
      </c>
      <c r="E20" s="52">
        <v>-13765315.800000001</v>
      </c>
      <c r="F20" s="33">
        <f t="shared" si="1"/>
        <v>11938750.73</v>
      </c>
      <c r="G20" s="33">
        <v>10957489.439999999</v>
      </c>
      <c r="H20" s="33">
        <v>10957489.439999999</v>
      </c>
      <c r="I20" s="34">
        <f t="shared" si="2"/>
        <v>981261.29000000097</v>
      </c>
    </row>
    <row r="21" spans="2:9" ht="20.25" customHeight="1" x14ac:dyDescent="0.25">
      <c r="B21" s="37"/>
      <c r="C21" s="32" t="s">
        <v>25</v>
      </c>
      <c r="D21" s="33">
        <v>10118625.52</v>
      </c>
      <c r="E21" s="52">
        <v>-1162217.6499999999</v>
      </c>
      <c r="F21" s="33">
        <f t="shared" si="1"/>
        <v>8956407.8699999992</v>
      </c>
      <c r="G21" s="33">
        <v>8165413.9400000004</v>
      </c>
      <c r="H21" s="33">
        <v>8165413.9400000004</v>
      </c>
      <c r="I21" s="34">
        <f t="shared" si="2"/>
        <v>790993.92999999877</v>
      </c>
    </row>
    <row r="22" spans="2:9" ht="20.25" customHeight="1" x14ac:dyDescent="0.25">
      <c r="B22" s="37"/>
      <c r="C22" s="32" t="s">
        <v>26</v>
      </c>
      <c r="D22" s="57">
        <v>0</v>
      </c>
      <c r="E22" s="43">
        <v>0</v>
      </c>
      <c r="F22" s="57">
        <f t="shared" si="1"/>
        <v>0</v>
      </c>
      <c r="G22" s="57">
        <v>0</v>
      </c>
      <c r="H22" s="57">
        <v>0</v>
      </c>
      <c r="I22" s="113">
        <f t="shared" si="2"/>
        <v>0</v>
      </c>
    </row>
    <row r="23" spans="2:9" ht="20.25" customHeight="1" x14ac:dyDescent="0.25">
      <c r="B23" s="37"/>
      <c r="C23" s="32" t="s">
        <v>27</v>
      </c>
      <c r="D23" s="38">
        <v>177913303.47</v>
      </c>
      <c r="E23" s="52">
        <v>-125433958.59999999</v>
      </c>
      <c r="F23" s="33">
        <f>SUM(D23+E23)</f>
        <v>52479344.870000005</v>
      </c>
      <c r="G23" s="33">
        <v>49200095.090000004</v>
      </c>
      <c r="H23" s="33">
        <v>49200095.090000004</v>
      </c>
      <c r="I23" s="34">
        <f>SUM(F23-G23)</f>
        <v>3279249.7800000012</v>
      </c>
    </row>
    <row r="24" spans="2:9" ht="20.25" customHeight="1" x14ac:dyDescent="0.25">
      <c r="B24" s="37"/>
      <c r="C24" s="32" t="s">
        <v>28</v>
      </c>
      <c r="D24" s="33">
        <v>34389604.359999999</v>
      </c>
      <c r="E24" s="60">
        <v>-25815254.41</v>
      </c>
      <c r="F24" s="33">
        <f>SUM(D24+E24)</f>
        <v>8574349.9499999993</v>
      </c>
      <c r="G24" s="57">
        <v>6797874.1100000003</v>
      </c>
      <c r="H24" s="57">
        <v>6797874.1100000003</v>
      </c>
      <c r="I24" s="34">
        <f>SUM(F24-G24)</f>
        <v>1776475.8399999989</v>
      </c>
    </row>
    <row r="25" spans="2:9" ht="20.25" customHeight="1" x14ac:dyDescent="0.25">
      <c r="B25" s="37"/>
      <c r="C25" s="32" t="s">
        <v>29</v>
      </c>
      <c r="D25" s="33">
        <v>164159814.41999999</v>
      </c>
      <c r="E25" s="61">
        <v>42328541.149999999</v>
      </c>
      <c r="F25" s="33">
        <f>SUM(D25+E25)</f>
        <v>206488355.56999999</v>
      </c>
      <c r="G25" s="33">
        <v>202714470.40000001</v>
      </c>
      <c r="H25" s="33">
        <v>202714470.40000001</v>
      </c>
      <c r="I25" s="34">
        <f>SUM(F25-G25)</f>
        <v>3773885.1699999869</v>
      </c>
    </row>
    <row r="26" spans="2:9" ht="20.25" customHeight="1" x14ac:dyDescent="0.25">
      <c r="B26" s="37"/>
      <c r="C26" s="32" t="s">
        <v>30</v>
      </c>
      <c r="D26" s="33">
        <v>20969375.550000001</v>
      </c>
      <c r="E26" s="61">
        <v>12805582.039999997</v>
      </c>
      <c r="F26" s="33">
        <f>SUM(D26+E26)</f>
        <v>33774957.589999996</v>
      </c>
      <c r="G26" s="33">
        <v>33335516.68</v>
      </c>
      <c r="H26" s="33">
        <v>33335516.68</v>
      </c>
      <c r="I26" s="34">
        <f>SUM(F26-G26)</f>
        <v>439440.90999999642</v>
      </c>
    </row>
    <row r="27" spans="2:9" ht="20.25" customHeight="1" x14ac:dyDescent="0.25">
      <c r="B27" s="37"/>
      <c r="C27" s="32" t="s">
        <v>31</v>
      </c>
      <c r="D27" s="33">
        <v>500000</v>
      </c>
      <c r="E27" s="61">
        <v>2168872.41</v>
      </c>
      <c r="F27" s="33">
        <f>SUM(D27+E27)</f>
        <v>2668872.41</v>
      </c>
      <c r="G27" s="33">
        <v>2668872.41</v>
      </c>
      <c r="H27" s="33">
        <v>2668872.41</v>
      </c>
      <c r="I27" s="34">
        <f>SUM(F27-G27)</f>
        <v>0</v>
      </c>
    </row>
    <row r="28" spans="2:9" ht="20.25" customHeight="1" x14ac:dyDescent="0.25">
      <c r="B28" s="37"/>
      <c r="C28" s="32" t="s">
        <v>32</v>
      </c>
      <c r="D28" s="33">
        <v>73496622.760000005</v>
      </c>
      <c r="E28" s="61">
        <v>-31752109.989999998</v>
      </c>
      <c r="F28" s="33">
        <f>SUM(D28+E28)</f>
        <v>41744512.770000011</v>
      </c>
      <c r="G28" s="33">
        <v>30953276.34</v>
      </c>
      <c r="H28" s="33">
        <v>30953276.34</v>
      </c>
      <c r="I28" s="34">
        <f>SUM(F28-G28)</f>
        <v>10791236.430000011</v>
      </c>
    </row>
    <row r="29" spans="2:9" ht="20.25" customHeight="1" x14ac:dyDescent="0.25">
      <c r="B29" s="90" t="s">
        <v>33</v>
      </c>
      <c r="C29" s="91"/>
      <c r="D29" s="35">
        <f>SUM(D30:D38)</f>
        <v>1077683659.5999999</v>
      </c>
      <c r="E29" s="62">
        <f>SUM(E30:E38)</f>
        <v>-75602150.679999992</v>
      </c>
      <c r="F29" s="35">
        <f t="shared" ref="F29:F38" si="3">SUM(D29+E29)</f>
        <v>1002081508.92</v>
      </c>
      <c r="G29" s="35">
        <f>SUM(G30:G38)</f>
        <v>868981281.30999994</v>
      </c>
      <c r="H29" s="35">
        <f>SUM(H30:H38)</f>
        <v>862880022.70000005</v>
      </c>
      <c r="I29" s="36">
        <f>SUM(F29-G29)</f>
        <v>133100227.61000001</v>
      </c>
    </row>
    <row r="30" spans="2:9" ht="20.25" customHeight="1" x14ac:dyDescent="0.25">
      <c r="B30" s="37"/>
      <c r="C30" s="32" t="s">
        <v>34</v>
      </c>
      <c r="D30" s="33">
        <v>345991704</v>
      </c>
      <c r="E30" s="63">
        <v>-32487125.539999999</v>
      </c>
      <c r="F30" s="33">
        <f t="shared" si="3"/>
        <v>313504578.45999998</v>
      </c>
      <c r="G30" s="33">
        <v>283509518.45999998</v>
      </c>
      <c r="H30" s="33">
        <v>283509518.45999998</v>
      </c>
      <c r="I30" s="34">
        <f t="shared" si="2"/>
        <v>29995060</v>
      </c>
    </row>
    <row r="31" spans="2:9" ht="20.25" customHeight="1" x14ac:dyDescent="0.25">
      <c r="B31" s="37"/>
      <c r="C31" s="32" t="s">
        <v>35</v>
      </c>
      <c r="D31" s="33">
        <v>154064899.80000001</v>
      </c>
      <c r="E31" s="63">
        <v>-35806725.109999999</v>
      </c>
      <c r="F31" s="33">
        <f t="shared" si="3"/>
        <v>118258174.69000001</v>
      </c>
      <c r="G31" s="33">
        <v>111076496.16</v>
      </c>
      <c r="H31" s="33">
        <v>111076496.16</v>
      </c>
      <c r="I31" s="34">
        <f t="shared" si="2"/>
        <v>7181678.5300000161</v>
      </c>
    </row>
    <row r="32" spans="2:9" ht="20.25" customHeight="1" x14ac:dyDescent="0.25">
      <c r="B32" s="37"/>
      <c r="C32" s="32" t="s">
        <v>36</v>
      </c>
      <c r="D32" s="33">
        <v>174993647.84999999</v>
      </c>
      <c r="E32" s="63">
        <v>2032986.95</v>
      </c>
      <c r="F32" s="33">
        <f t="shared" si="3"/>
        <v>177026634.79999998</v>
      </c>
      <c r="G32" s="33">
        <v>142420243.34999999</v>
      </c>
      <c r="H32" s="33">
        <v>138174125.90000001</v>
      </c>
      <c r="I32" s="34">
        <f t="shared" si="2"/>
        <v>34606391.449999988</v>
      </c>
    </row>
    <row r="33" spans="2:9" ht="20.25" customHeight="1" x14ac:dyDescent="0.25">
      <c r="B33" s="37"/>
      <c r="C33" s="32" t="s">
        <v>37</v>
      </c>
      <c r="D33" s="33">
        <v>89633178.530000001</v>
      </c>
      <c r="E33" s="63">
        <v>8819801.7300000004</v>
      </c>
      <c r="F33" s="33">
        <f t="shared" si="3"/>
        <v>98452980.260000005</v>
      </c>
      <c r="G33" s="33">
        <v>96228562.569999993</v>
      </c>
      <c r="H33" s="33">
        <v>96228247.209999993</v>
      </c>
      <c r="I33" s="34">
        <f t="shared" si="2"/>
        <v>2224417.6900000125</v>
      </c>
    </row>
    <row r="34" spans="2:9" ht="20.25" customHeight="1" x14ac:dyDescent="0.25">
      <c r="B34" s="37"/>
      <c r="C34" s="32" t="s">
        <v>38</v>
      </c>
      <c r="D34" s="33">
        <v>184207123.83000001</v>
      </c>
      <c r="E34" s="63">
        <v>-47396441.82</v>
      </c>
      <c r="F34" s="33">
        <f t="shared" si="3"/>
        <v>136810682.01000002</v>
      </c>
      <c r="G34" s="33">
        <v>87151408.569999993</v>
      </c>
      <c r="H34" s="33">
        <v>86778896.379999995</v>
      </c>
      <c r="I34" s="34">
        <f t="shared" si="2"/>
        <v>49659273.440000027</v>
      </c>
    </row>
    <row r="35" spans="2:9" ht="20.25" customHeight="1" x14ac:dyDescent="0.25">
      <c r="B35" s="37"/>
      <c r="C35" s="32" t="s">
        <v>39</v>
      </c>
      <c r="D35" s="33">
        <v>51863400</v>
      </c>
      <c r="E35" s="63">
        <v>16998107.539999999</v>
      </c>
      <c r="F35" s="33">
        <f t="shared" si="3"/>
        <v>68861507.539999992</v>
      </c>
      <c r="G35" s="33">
        <v>68521647.079999998</v>
      </c>
      <c r="H35" s="33">
        <v>68521647.079999998</v>
      </c>
      <c r="I35" s="34">
        <f t="shared" si="2"/>
        <v>339860.45999999344</v>
      </c>
    </row>
    <row r="36" spans="2:9" ht="20.25" customHeight="1" x14ac:dyDescent="0.25">
      <c r="B36" s="37"/>
      <c r="C36" s="32" t="s">
        <v>40</v>
      </c>
      <c r="D36" s="33">
        <v>2564008</v>
      </c>
      <c r="E36" s="63">
        <v>-1378676.32</v>
      </c>
      <c r="F36" s="33">
        <f t="shared" si="3"/>
        <v>1185331.68</v>
      </c>
      <c r="G36" s="33">
        <v>1086676.24</v>
      </c>
      <c r="H36" s="33">
        <v>1086676.24</v>
      </c>
      <c r="I36" s="34">
        <f t="shared" si="2"/>
        <v>98655.439999999944</v>
      </c>
    </row>
    <row r="37" spans="2:9" ht="20.25" customHeight="1" x14ac:dyDescent="0.25">
      <c r="B37" s="37"/>
      <c r="C37" s="32" t="s">
        <v>41</v>
      </c>
      <c r="D37" s="33">
        <v>52038673.130000003</v>
      </c>
      <c r="E37" s="63">
        <v>-11958466.720000001</v>
      </c>
      <c r="F37" s="33">
        <f t="shared" si="3"/>
        <v>40080206.410000004</v>
      </c>
      <c r="G37" s="33">
        <v>37184792.960000001</v>
      </c>
      <c r="H37" s="33">
        <v>37184792.960000001</v>
      </c>
      <c r="I37" s="34">
        <f t="shared" si="2"/>
        <v>2895413.450000003</v>
      </c>
    </row>
    <row r="38" spans="2:9" ht="20.25" customHeight="1" x14ac:dyDescent="0.25">
      <c r="B38" s="37"/>
      <c r="C38" s="32" t="s">
        <v>42</v>
      </c>
      <c r="D38" s="33">
        <v>22327024.460000001</v>
      </c>
      <c r="E38" s="63">
        <v>25574388.609999999</v>
      </c>
      <c r="F38" s="33">
        <f t="shared" si="3"/>
        <v>47901413.07</v>
      </c>
      <c r="G38" s="33">
        <v>41801935.920000002</v>
      </c>
      <c r="H38" s="33">
        <v>40319622.310000002</v>
      </c>
      <c r="I38" s="34">
        <f t="shared" si="2"/>
        <v>6099477.1499999985</v>
      </c>
    </row>
    <row r="39" spans="2:9" ht="20.25" customHeight="1" x14ac:dyDescent="0.25">
      <c r="B39" s="90" t="s">
        <v>43</v>
      </c>
      <c r="C39" s="91"/>
      <c r="D39" s="35">
        <f t="shared" ref="D39:I39" si="4">SUM(D40:D48)</f>
        <v>1220527674.3099999</v>
      </c>
      <c r="E39" s="62">
        <f t="shared" si="4"/>
        <v>116183348.17</v>
      </c>
      <c r="F39" s="35">
        <f t="shared" si="4"/>
        <v>1336711022.48</v>
      </c>
      <c r="G39" s="35">
        <f t="shared" si="4"/>
        <v>1318430858.3899999</v>
      </c>
      <c r="H39" s="35">
        <f t="shared" si="4"/>
        <v>1318430856.4100001</v>
      </c>
      <c r="I39" s="36">
        <f t="shared" si="4"/>
        <v>18280164.090000156</v>
      </c>
    </row>
    <row r="40" spans="2:9" ht="20.25" customHeight="1" x14ac:dyDescent="0.25">
      <c r="B40" s="37"/>
      <c r="C40" s="32" t="s">
        <v>44</v>
      </c>
      <c r="D40" s="33">
        <v>36447718.990000002</v>
      </c>
      <c r="E40" s="63">
        <v>-1895537.2299999977</v>
      </c>
      <c r="F40" s="33">
        <f t="shared" ref="F40:F70" si="5">SUM(D40+E40)</f>
        <v>34552181.760000005</v>
      </c>
      <c r="G40" s="33">
        <v>34552181.759999998</v>
      </c>
      <c r="H40" s="33">
        <v>34552181.759999998</v>
      </c>
      <c r="I40" s="34">
        <f t="shared" si="2"/>
        <v>7.4505805969238281E-9</v>
      </c>
    </row>
    <row r="41" spans="2:9" ht="20.25" customHeight="1" x14ac:dyDescent="0.25">
      <c r="B41" s="37"/>
      <c r="C41" s="32" t="s">
        <v>45</v>
      </c>
      <c r="D41" s="33">
        <v>852472976.32000005</v>
      </c>
      <c r="E41" s="63">
        <v>131703480.08</v>
      </c>
      <c r="F41" s="33">
        <f t="shared" si="5"/>
        <v>984176456.4000001</v>
      </c>
      <c r="G41" s="33">
        <v>984176455.17999995</v>
      </c>
      <c r="H41" s="33">
        <v>984176453.20000005</v>
      </c>
      <c r="I41" s="34">
        <f t="shared" si="2"/>
        <v>1.220000147819519</v>
      </c>
    </row>
    <row r="42" spans="2:9" ht="20.25" customHeight="1" x14ac:dyDescent="0.25">
      <c r="B42" s="37"/>
      <c r="C42" s="32" t="s">
        <v>46</v>
      </c>
      <c r="D42" s="33">
        <v>15947800</v>
      </c>
      <c r="E42" s="63">
        <v>-8947399.9100000001</v>
      </c>
      <c r="F42" s="33">
        <f t="shared" si="5"/>
        <v>7000400.0899999999</v>
      </c>
      <c r="G42" s="33">
        <v>7000000</v>
      </c>
      <c r="H42" s="33">
        <v>7000000</v>
      </c>
      <c r="I42" s="34">
        <f t="shared" si="2"/>
        <v>400.08999999985099</v>
      </c>
    </row>
    <row r="43" spans="2:9" ht="20.25" customHeight="1" x14ac:dyDescent="0.25">
      <c r="B43" s="37"/>
      <c r="C43" s="32" t="s">
        <v>47</v>
      </c>
      <c r="D43" s="33">
        <v>220565996</v>
      </c>
      <c r="E43" s="63">
        <v>-14220101.789999999</v>
      </c>
      <c r="F43" s="33">
        <f t="shared" si="5"/>
        <v>206345894.21000001</v>
      </c>
      <c r="G43" s="33">
        <v>190419652.21000001</v>
      </c>
      <c r="H43" s="33">
        <v>190419652.21000001</v>
      </c>
      <c r="I43" s="34">
        <f t="shared" si="2"/>
        <v>15926242</v>
      </c>
    </row>
    <row r="44" spans="2:9" ht="20.25" customHeight="1" x14ac:dyDescent="0.25">
      <c r="B44" s="37"/>
      <c r="C44" s="32" t="s">
        <v>48</v>
      </c>
      <c r="D44" s="33">
        <v>0</v>
      </c>
      <c r="E44" s="63">
        <v>0</v>
      </c>
      <c r="F44" s="33">
        <f t="shared" si="5"/>
        <v>0</v>
      </c>
      <c r="G44" s="33">
        <v>0</v>
      </c>
      <c r="H44" s="33">
        <v>0</v>
      </c>
      <c r="I44" s="34">
        <f t="shared" si="2"/>
        <v>0</v>
      </c>
    </row>
    <row r="45" spans="2:9" ht="20.25" customHeight="1" x14ac:dyDescent="0.25">
      <c r="B45" s="37"/>
      <c r="C45" s="32" t="s">
        <v>49</v>
      </c>
      <c r="D45" s="33">
        <v>0</v>
      </c>
      <c r="E45" s="63">
        <v>0</v>
      </c>
      <c r="F45" s="33">
        <f t="shared" si="5"/>
        <v>0</v>
      </c>
      <c r="G45" s="33">
        <v>0</v>
      </c>
      <c r="H45" s="33">
        <v>0</v>
      </c>
      <c r="I45" s="34">
        <f t="shared" si="2"/>
        <v>0</v>
      </c>
    </row>
    <row r="46" spans="2:9" ht="20.25" customHeight="1" x14ac:dyDescent="0.25">
      <c r="B46" s="37"/>
      <c r="C46" s="32" t="s">
        <v>50</v>
      </c>
      <c r="D46" s="33">
        <v>0</v>
      </c>
      <c r="E46" s="63">
        <v>0</v>
      </c>
      <c r="F46" s="33">
        <f t="shared" si="5"/>
        <v>0</v>
      </c>
      <c r="G46" s="33">
        <v>0</v>
      </c>
      <c r="H46" s="33">
        <v>0</v>
      </c>
      <c r="I46" s="34">
        <f t="shared" si="2"/>
        <v>0</v>
      </c>
    </row>
    <row r="47" spans="2:9" ht="20.25" customHeight="1" x14ac:dyDescent="0.25">
      <c r="B47" s="37"/>
      <c r="C47" s="32" t="s">
        <v>51</v>
      </c>
      <c r="D47" s="33">
        <v>95093183</v>
      </c>
      <c r="E47" s="63">
        <v>9542907.0199999996</v>
      </c>
      <c r="F47" s="33">
        <f t="shared" si="5"/>
        <v>104636090.02</v>
      </c>
      <c r="G47" s="33">
        <v>102282569.23999999</v>
      </c>
      <c r="H47" s="33">
        <v>102282569.23999999</v>
      </c>
      <c r="I47" s="34">
        <f t="shared" si="2"/>
        <v>2353520.7800000012</v>
      </c>
    </row>
    <row r="48" spans="2:9" ht="20.25" customHeight="1" x14ac:dyDescent="0.25">
      <c r="B48" s="37"/>
      <c r="C48" s="32" t="s">
        <v>52</v>
      </c>
      <c r="D48" s="33">
        <v>0</v>
      </c>
      <c r="E48" s="63">
        <v>0</v>
      </c>
      <c r="F48" s="33">
        <f t="shared" si="5"/>
        <v>0</v>
      </c>
      <c r="G48" s="33">
        <v>0</v>
      </c>
      <c r="H48" s="33">
        <v>0</v>
      </c>
      <c r="I48" s="34">
        <f t="shared" si="2"/>
        <v>0</v>
      </c>
    </row>
    <row r="49" spans="2:9" ht="20.25" customHeight="1" x14ac:dyDescent="0.25">
      <c r="B49" s="90" t="s">
        <v>53</v>
      </c>
      <c r="C49" s="91"/>
      <c r="D49" s="35">
        <f>SUM(D50:D58)</f>
        <v>148456448.31</v>
      </c>
      <c r="E49" s="62">
        <f>SUM(E50:E58)</f>
        <v>-70499756.719999999</v>
      </c>
      <c r="F49" s="35">
        <f t="shared" si="5"/>
        <v>77956691.590000004</v>
      </c>
      <c r="G49" s="35">
        <f>SUM(G50:G58)</f>
        <v>72986051.810000002</v>
      </c>
      <c r="H49" s="35">
        <f>SUM(H50:H58)</f>
        <v>70421388.930000007</v>
      </c>
      <c r="I49" s="36">
        <f t="shared" si="2"/>
        <v>4970639.7800000012</v>
      </c>
    </row>
    <row r="50" spans="2:9" ht="20.25" customHeight="1" x14ac:dyDescent="0.25">
      <c r="B50" s="37"/>
      <c r="C50" s="32" t="s">
        <v>54</v>
      </c>
      <c r="D50" s="33">
        <v>21929067.960000001</v>
      </c>
      <c r="E50" s="63">
        <v>-8341111.3200000003</v>
      </c>
      <c r="F50" s="33">
        <f t="shared" si="5"/>
        <v>13587956.640000001</v>
      </c>
      <c r="G50" s="33">
        <v>11043570.710000001</v>
      </c>
      <c r="H50" s="33">
        <v>10982195.789999999</v>
      </c>
      <c r="I50" s="34">
        <f t="shared" si="2"/>
        <v>2544385.9299999997</v>
      </c>
    </row>
    <row r="51" spans="2:9" ht="20.25" customHeight="1" x14ac:dyDescent="0.25">
      <c r="B51" s="37"/>
      <c r="C51" s="32" t="s">
        <v>55</v>
      </c>
      <c r="D51" s="33">
        <v>10678705</v>
      </c>
      <c r="E51" s="63">
        <v>-7874475.3200000003</v>
      </c>
      <c r="F51" s="33">
        <f t="shared" si="5"/>
        <v>2804229.6799999997</v>
      </c>
      <c r="G51" s="33">
        <v>2644746.39</v>
      </c>
      <c r="H51" s="33">
        <v>2644746.39</v>
      </c>
      <c r="I51" s="34">
        <f t="shared" si="2"/>
        <v>159483.28999999957</v>
      </c>
    </row>
    <row r="52" spans="2:9" ht="20.25" customHeight="1" x14ac:dyDescent="0.25">
      <c r="B52" s="37"/>
      <c r="C52" s="32" t="s">
        <v>56</v>
      </c>
      <c r="D52" s="33">
        <v>2379000</v>
      </c>
      <c r="E52" s="63">
        <v>-1267380.92</v>
      </c>
      <c r="F52" s="33">
        <f t="shared" si="5"/>
        <v>1111619.08</v>
      </c>
      <c r="G52" s="33">
        <v>754043.28</v>
      </c>
      <c r="H52" s="33">
        <v>754043.28</v>
      </c>
      <c r="I52" s="34">
        <f t="shared" si="2"/>
        <v>357575.80000000005</v>
      </c>
    </row>
    <row r="53" spans="2:9" ht="20.25" customHeight="1" x14ac:dyDescent="0.25">
      <c r="B53" s="37"/>
      <c r="C53" s="32" t="s">
        <v>57</v>
      </c>
      <c r="D53" s="33">
        <v>11449000</v>
      </c>
      <c r="E53" s="63">
        <v>-8634704.0299999993</v>
      </c>
      <c r="F53" s="33">
        <f t="shared" si="5"/>
        <v>2814295.9700000007</v>
      </c>
      <c r="G53" s="33">
        <v>2595287.9700000002</v>
      </c>
      <c r="H53" s="33">
        <v>91999.99</v>
      </c>
      <c r="I53" s="34">
        <f t="shared" si="2"/>
        <v>219008.00000000047</v>
      </c>
    </row>
    <row r="54" spans="2:9" ht="20.25" customHeight="1" x14ac:dyDescent="0.25">
      <c r="B54" s="37"/>
      <c r="C54" s="32" t="s">
        <v>58</v>
      </c>
      <c r="D54" s="33">
        <v>9388000</v>
      </c>
      <c r="E54" s="63">
        <v>10585759.17</v>
      </c>
      <c r="F54" s="33">
        <f t="shared" si="5"/>
        <v>19973759.170000002</v>
      </c>
      <c r="G54" s="33">
        <v>19748794.5</v>
      </c>
      <c r="H54" s="33">
        <v>19748794.5</v>
      </c>
      <c r="I54" s="34">
        <f t="shared" si="2"/>
        <v>224964.67000000179</v>
      </c>
    </row>
    <row r="55" spans="2:9" ht="20.25" customHeight="1" x14ac:dyDescent="0.25">
      <c r="B55" s="37"/>
      <c r="C55" s="32" t="s">
        <v>59</v>
      </c>
      <c r="D55" s="33">
        <v>46086575.350000001</v>
      </c>
      <c r="E55" s="63">
        <v>-29053872.629999999</v>
      </c>
      <c r="F55" s="33">
        <f t="shared" si="5"/>
        <v>17032702.720000003</v>
      </c>
      <c r="G55" s="33">
        <v>15567480.619999999</v>
      </c>
      <c r="H55" s="33">
        <v>15567480.640000001</v>
      </c>
      <c r="I55" s="34">
        <f t="shared" si="2"/>
        <v>1465222.1000000034</v>
      </c>
    </row>
    <row r="56" spans="2:9" ht="20.25" customHeight="1" x14ac:dyDescent="0.25">
      <c r="B56" s="37"/>
      <c r="C56" s="32" t="s">
        <v>60</v>
      </c>
      <c r="D56" s="33">
        <v>680000</v>
      </c>
      <c r="E56" s="63">
        <v>-680000</v>
      </c>
      <c r="F56" s="33">
        <f t="shared" si="5"/>
        <v>0</v>
      </c>
      <c r="G56" s="33">
        <v>0</v>
      </c>
      <c r="H56" s="33">
        <v>0</v>
      </c>
      <c r="I56" s="34">
        <f t="shared" si="2"/>
        <v>0</v>
      </c>
    </row>
    <row r="57" spans="2:9" ht="20.25" customHeight="1" x14ac:dyDescent="0.25">
      <c r="B57" s="37"/>
      <c r="C57" s="32" t="s">
        <v>61</v>
      </c>
      <c r="D57" s="33">
        <v>7500000</v>
      </c>
      <c r="E57" s="63">
        <v>-641737.81000000006</v>
      </c>
      <c r="F57" s="33">
        <f t="shared" si="5"/>
        <v>6858262.1899999995</v>
      </c>
      <c r="G57" s="33">
        <v>6858262.1900000004</v>
      </c>
      <c r="H57" s="33">
        <v>6858262.1900000004</v>
      </c>
      <c r="I57" s="34">
        <f t="shared" si="2"/>
        <v>-9.3132257461547852E-10</v>
      </c>
    </row>
    <row r="58" spans="2:9" ht="20.25" customHeight="1" x14ac:dyDescent="0.25">
      <c r="B58" s="37"/>
      <c r="C58" s="32" t="s">
        <v>62</v>
      </c>
      <c r="D58" s="33">
        <v>38366100</v>
      </c>
      <c r="E58" s="63">
        <v>-24592233.859999999</v>
      </c>
      <c r="F58" s="33">
        <f t="shared" si="5"/>
        <v>13773866.140000001</v>
      </c>
      <c r="G58" s="33">
        <v>13773866.15</v>
      </c>
      <c r="H58" s="33">
        <v>13773866.15</v>
      </c>
      <c r="I58" s="34">
        <f t="shared" si="2"/>
        <v>-9.9999997764825821E-3</v>
      </c>
    </row>
    <row r="59" spans="2:9" ht="20.25" customHeight="1" x14ac:dyDescent="0.25">
      <c r="B59" s="90" t="s">
        <v>63</v>
      </c>
      <c r="C59" s="91"/>
      <c r="D59" s="35">
        <f>SUM(D60:D62)</f>
        <v>682615305.75</v>
      </c>
      <c r="E59" s="62">
        <f>SUM(E60:E62)</f>
        <v>413645936.82999998</v>
      </c>
      <c r="F59" s="35">
        <f t="shared" si="5"/>
        <v>1096261242.5799999</v>
      </c>
      <c r="G59" s="35">
        <f>SUM(G60:G62)</f>
        <v>1059627559.6400001</v>
      </c>
      <c r="H59" s="35">
        <f>SUM(H60:H62)</f>
        <v>923775171.39999986</v>
      </c>
      <c r="I59" s="36">
        <f>SUM(F59-G59)</f>
        <v>36633682.939999819</v>
      </c>
    </row>
    <row r="60" spans="2:9" ht="20.25" customHeight="1" x14ac:dyDescent="0.25">
      <c r="B60" s="37"/>
      <c r="C60" s="32" t="s">
        <v>64</v>
      </c>
      <c r="D60" s="33">
        <v>477192091.08999997</v>
      </c>
      <c r="E60" s="63">
        <v>213373025.78999999</v>
      </c>
      <c r="F60" s="33">
        <f t="shared" si="5"/>
        <v>690565116.88</v>
      </c>
      <c r="G60" s="33">
        <v>665087821.72000003</v>
      </c>
      <c r="H60" s="33">
        <v>603558062.80999994</v>
      </c>
      <c r="I60" s="34">
        <f t="shared" si="2"/>
        <v>25477295.159999967</v>
      </c>
    </row>
    <row r="61" spans="2:9" ht="20.25" customHeight="1" x14ac:dyDescent="0.25">
      <c r="B61" s="37"/>
      <c r="C61" s="32" t="s">
        <v>65</v>
      </c>
      <c r="D61" s="33">
        <v>205423214.66</v>
      </c>
      <c r="E61" s="63">
        <v>200272911.03999999</v>
      </c>
      <c r="F61" s="33">
        <f t="shared" si="5"/>
        <v>405696125.69999999</v>
      </c>
      <c r="G61" s="33">
        <v>394539737.92000002</v>
      </c>
      <c r="H61" s="33">
        <v>320217108.58999997</v>
      </c>
      <c r="I61" s="34">
        <f t="shared" si="2"/>
        <v>11156387.779999971</v>
      </c>
    </row>
    <row r="62" spans="2:9" ht="20.25" customHeight="1" x14ac:dyDescent="0.25">
      <c r="B62" s="37"/>
      <c r="C62" s="32" t="s">
        <v>66</v>
      </c>
      <c r="D62" s="33">
        <v>0</v>
      </c>
      <c r="E62" s="63">
        <v>0</v>
      </c>
      <c r="F62" s="33">
        <f t="shared" si="5"/>
        <v>0</v>
      </c>
      <c r="G62" s="33">
        <v>0</v>
      </c>
      <c r="H62" s="33">
        <v>0</v>
      </c>
      <c r="I62" s="34">
        <f t="shared" si="2"/>
        <v>0</v>
      </c>
    </row>
    <row r="63" spans="2:9" ht="20.25" customHeight="1" x14ac:dyDescent="0.25">
      <c r="B63" s="90" t="s">
        <v>67</v>
      </c>
      <c r="C63" s="91"/>
      <c r="D63" s="35">
        <f>SUM(D64:D70)</f>
        <v>1000000</v>
      </c>
      <c r="E63" s="35">
        <f>SUM(E64:E70)</f>
        <v>-1000000</v>
      </c>
      <c r="F63" s="35">
        <f t="shared" si="5"/>
        <v>0</v>
      </c>
      <c r="G63" s="35">
        <f t="shared" ref="G63:H63" si="6">SUM(G64:G66)</f>
        <v>0</v>
      </c>
      <c r="H63" s="35">
        <f t="shared" si="6"/>
        <v>0</v>
      </c>
      <c r="I63" s="36">
        <f t="shared" si="2"/>
        <v>0</v>
      </c>
    </row>
    <row r="64" spans="2:9" ht="20.25" customHeight="1" x14ac:dyDescent="0.25">
      <c r="B64" s="37"/>
      <c r="C64" s="32" t="s">
        <v>68</v>
      </c>
      <c r="D64" s="33">
        <v>0</v>
      </c>
      <c r="E64" s="63">
        <v>0</v>
      </c>
      <c r="F64" s="33">
        <f t="shared" si="5"/>
        <v>0</v>
      </c>
      <c r="G64" s="33">
        <v>0</v>
      </c>
      <c r="H64" s="33">
        <v>0</v>
      </c>
      <c r="I64" s="34">
        <f t="shared" si="2"/>
        <v>0</v>
      </c>
    </row>
    <row r="65" spans="2:9" ht="20.25" customHeight="1" x14ac:dyDescent="0.25">
      <c r="B65" s="37"/>
      <c r="C65" s="32" t="s">
        <v>69</v>
      </c>
      <c r="D65" s="33">
        <v>0</v>
      </c>
      <c r="E65" s="63">
        <v>0</v>
      </c>
      <c r="F65" s="33">
        <f t="shared" si="5"/>
        <v>0</v>
      </c>
      <c r="G65" s="33">
        <v>0</v>
      </c>
      <c r="H65" s="33">
        <v>0</v>
      </c>
      <c r="I65" s="34">
        <f t="shared" si="2"/>
        <v>0</v>
      </c>
    </row>
    <row r="66" spans="2:9" ht="20.25" customHeight="1" x14ac:dyDescent="0.25">
      <c r="B66" s="37"/>
      <c r="C66" s="32" t="s">
        <v>70</v>
      </c>
      <c r="D66" s="33">
        <v>0</v>
      </c>
      <c r="E66" s="63">
        <v>0</v>
      </c>
      <c r="F66" s="33">
        <f t="shared" si="5"/>
        <v>0</v>
      </c>
      <c r="G66" s="33">
        <v>0</v>
      </c>
      <c r="H66" s="33">
        <v>0</v>
      </c>
      <c r="I66" s="34">
        <f t="shared" si="2"/>
        <v>0</v>
      </c>
    </row>
    <row r="67" spans="2:9" ht="20.25" customHeight="1" x14ac:dyDescent="0.25">
      <c r="B67" s="37"/>
      <c r="C67" s="32" t="s">
        <v>71</v>
      </c>
      <c r="D67" s="33">
        <v>0</v>
      </c>
      <c r="E67" s="63">
        <v>0</v>
      </c>
      <c r="F67" s="33">
        <f t="shared" si="5"/>
        <v>0</v>
      </c>
      <c r="G67" s="33">
        <v>0</v>
      </c>
      <c r="H67" s="33">
        <v>0</v>
      </c>
      <c r="I67" s="34">
        <f t="shared" si="2"/>
        <v>0</v>
      </c>
    </row>
    <row r="68" spans="2:9" ht="20.25" customHeight="1" x14ac:dyDescent="0.25">
      <c r="B68" s="37"/>
      <c r="C68" s="32" t="s">
        <v>72</v>
      </c>
      <c r="D68" s="33">
        <v>0</v>
      </c>
      <c r="E68" s="63">
        <v>0</v>
      </c>
      <c r="F68" s="33">
        <f t="shared" si="5"/>
        <v>0</v>
      </c>
      <c r="G68" s="33">
        <v>0</v>
      </c>
      <c r="H68" s="33">
        <v>0</v>
      </c>
      <c r="I68" s="34">
        <f t="shared" si="2"/>
        <v>0</v>
      </c>
    </row>
    <row r="69" spans="2:9" ht="20.25" customHeight="1" x14ac:dyDescent="0.25">
      <c r="B69" s="37"/>
      <c r="C69" s="32" t="s">
        <v>73</v>
      </c>
      <c r="D69" s="33">
        <v>0</v>
      </c>
      <c r="E69" s="63">
        <v>0</v>
      </c>
      <c r="F69" s="33">
        <f t="shared" si="5"/>
        <v>0</v>
      </c>
      <c r="G69" s="33">
        <v>0</v>
      </c>
      <c r="H69" s="33">
        <v>0</v>
      </c>
      <c r="I69" s="34">
        <f t="shared" si="2"/>
        <v>0</v>
      </c>
    </row>
    <row r="70" spans="2:9" ht="20.25" customHeight="1" x14ac:dyDescent="0.25">
      <c r="B70" s="37"/>
      <c r="C70" s="32" t="s">
        <v>74</v>
      </c>
      <c r="D70" s="33">
        <v>1000000</v>
      </c>
      <c r="E70" s="63">
        <v>-1000000</v>
      </c>
      <c r="F70" s="33">
        <f t="shared" si="5"/>
        <v>0</v>
      </c>
      <c r="G70" s="33">
        <v>0</v>
      </c>
      <c r="H70" s="33">
        <v>0</v>
      </c>
      <c r="I70" s="34">
        <f t="shared" si="2"/>
        <v>0</v>
      </c>
    </row>
    <row r="71" spans="2:9" ht="20.25" customHeight="1" x14ac:dyDescent="0.25">
      <c r="B71" s="90" t="s">
        <v>75</v>
      </c>
      <c r="C71" s="91"/>
      <c r="D71" s="35">
        <v>0</v>
      </c>
      <c r="E71" s="62">
        <v>0</v>
      </c>
      <c r="F71" s="35">
        <v>0</v>
      </c>
      <c r="G71" s="35">
        <v>0</v>
      </c>
      <c r="H71" s="35">
        <v>0</v>
      </c>
      <c r="I71" s="36">
        <v>0</v>
      </c>
    </row>
    <row r="72" spans="2:9" ht="20.25" customHeight="1" x14ac:dyDescent="0.25">
      <c r="B72" s="37"/>
      <c r="C72" s="32" t="s">
        <v>76</v>
      </c>
      <c r="D72" s="33">
        <v>0</v>
      </c>
      <c r="E72" s="63">
        <v>0</v>
      </c>
      <c r="F72" s="33">
        <v>0</v>
      </c>
      <c r="G72" s="33">
        <v>0</v>
      </c>
      <c r="H72" s="33">
        <v>0</v>
      </c>
      <c r="I72" s="34">
        <f t="shared" si="2"/>
        <v>0</v>
      </c>
    </row>
    <row r="73" spans="2:9" ht="20.25" customHeight="1" x14ac:dyDescent="0.25">
      <c r="B73" s="37"/>
      <c r="C73" s="32" t="s">
        <v>77</v>
      </c>
      <c r="D73" s="33">
        <v>0</v>
      </c>
      <c r="E73" s="63">
        <v>0</v>
      </c>
      <c r="F73" s="33">
        <v>0</v>
      </c>
      <c r="G73" s="33">
        <v>0</v>
      </c>
      <c r="H73" s="33">
        <v>0</v>
      </c>
      <c r="I73" s="34">
        <f t="shared" si="2"/>
        <v>0</v>
      </c>
    </row>
    <row r="74" spans="2:9" ht="20.25" customHeight="1" x14ac:dyDescent="0.25">
      <c r="B74" s="37"/>
      <c r="C74" s="32" t="s">
        <v>78</v>
      </c>
      <c r="D74" s="33">
        <v>0</v>
      </c>
      <c r="E74" s="63">
        <v>0</v>
      </c>
      <c r="F74" s="33">
        <v>0</v>
      </c>
      <c r="G74" s="33">
        <v>0</v>
      </c>
      <c r="H74" s="33">
        <v>0</v>
      </c>
      <c r="I74" s="34">
        <f t="shared" si="2"/>
        <v>0</v>
      </c>
    </row>
    <row r="75" spans="2:9" ht="20.25" customHeight="1" x14ac:dyDescent="0.25">
      <c r="B75" s="90" t="s">
        <v>79</v>
      </c>
      <c r="C75" s="91"/>
      <c r="D75" s="35">
        <f>SUM(D76:D82)</f>
        <v>115643097.22</v>
      </c>
      <c r="E75" s="62">
        <f>SUM(E76:E82)</f>
        <v>282090.93000000005</v>
      </c>
      <c r="F75" s="35">
        <f t="shared" ref="F75:F83" si="7">SUM(D75+E75)</f>
        <v>115925188.15000001</v>
      </c>
      <c r="G75" s="35">
        <f>SUM(G76:G82)</f>
        <v>115925188.15000001</v>
      </c>
      <c r="H75" s="35">
        <f>SUM(H76:H82)</f>
        <v>115925188.15000001</v>
      </c>
      <c r="I75" s="36">
        <f>SUM(F75-G75)</f>
        <v>0</v>
      </c>
    </row>
    <row r="76" spans="2:9" ht="20.25" customHeight="1" x14ac:dyDescent="0.25">
      <c r="B76" s="37"/>
      <c r="C76" s="32" t="s">
        <v>80</v>
      </c>
      <c r="D76" s="33">
        <v>41396469.240000002</v>
      </c>
      <c r="E76" s="63">
        <v>-0.02</v>
      </c>
      <c r="F76" s="33">
        <f t="shared" si="7"/>
        <v>41396469.219999999</v>
      </c>
      <c r="G76" s="33">
        <v>41396469.219999999</v>
      </c>
      <c r="H76" s="33">
        <v>41396469.219999999</v>
      </c>
      <c r="I76" s="34">
        <f t="shared" si="2"/>
        <v>0</v>
      </c>
    </row>
    <row r="77" spans="2:9" ht="20.25" customHeight="1" x14ac:dyDescent="0.25">
      <c r="B77" s="37"/>
      <c r="C77" s="32" t="s">
        <v>81</v>
      </c>
      <c r="D77" s="33">
        <v>72698141.579999998</v>
      </c>
      <c r="E77" s="63">
        <v>-7929.24</v>
      </c>
      <c r="F77" s="33">
        <f t="shared" si="7"/>
        <v>72690212.340000004</v>
      </c>
      <c r="G77" s="33">
        <v>72690212.340000004</v>
      </c>
      <c r="H77" s="33">
        <v>72690212.340000004</v>
      </c>
      <c r="I77" s="34">
        <f t="shared" ref="I77:I82" si="8">SUM(F77-G77)</f>
        <v>0</v>
      </c>
    </row>
    <row r="78" spans="2:9" ht="20.25" customHeight="1" x14ac:dyDescent="0.25">
      <c r="B78" s="37"/>
      <c r="C78" s="32" t="s">
        <v>82</v>
      </c>
      <c r="D78" s="33">
        <v>0</v>
      </c>
      <c r="E78" s="63">
        <v>0</v>
      </c>
      <c r="F78" s="33">
        <f t="shared" si="7"/>
        <v>0</v>
      </c>
      <c r="G78" s="33">
        <v>0</v>
      </c>
      <c r="H78" s="33">
        <v>0</v>
      </c>
      <c r="I78" s="34">
        <f t="shared" si="8"/>
        <v>0</v>
      </c>
    </row>
    <row r="79" spans="2:9" ht="20.25" customHeight="1" x14ac:dyDescent="0.25">
      <c r="B79" s="37"/>
      <c r="C79" s="32" t="s">
        <v>83</v>
      </c>
      <c r="D79" s="33">
        <v>1548486.4</v>
      </c>
      <c r="E79" s="63">
        <v>161121.57000000007</v>
      </c>
      <c r="F79" s="33">
        <f t="shared" si="7"/>
        <v>1709607.97</v>
      </c>
      <c r="G79" s="33">
        <v>1709607.97</v>
      </c>
      <c r="H79" s="33">
        <v>1709607.97</v>
      </c>
      <c r="I79" s="34">
        <f t="shared" si="8"/>
        <v>0</v>
      </c>
    </row>
    <row r="80" spans="2:9" ht="20.25" customHeight="1" x14ac:dyDescent="0.25">
      <c r="B80" s="37"/>
      <c r="C80" s="32" t="s">
        <v>84</v>
      </c>
      <c r="D80" s="33">
        <v>0</v>
      </c>
      <c r="E80" s="63">
        <v>0</v>
      </c>
      <c r="F80" s="33">
        <f t="shared" si="7"/>
        <v>0</v>
      </c>
      <c r="G80" s="33">
        <v>0</v>
      </c>
      <c r="H80" s="33">
        <v>0</v>
      </c>
      <c r="I80" s="34">
        <f t="shared" si="8"/>
        <v>0</v>
      </c>
    </row>
    <row r="81" spans="2:10" ht="20.25" customHeight="1" x14ac:dyDescent="0.25">
      <c r="B81" s="37"/>
      <c r="C81" s="32" t="s">
        <v>85</v>
      </c>
      <c r="D81" s="33">
        <v>0</v>
      </c>
      <c r="E81" s="63">
        <v>0</v>
      </c>
      <c r="F81" s="33">
        <f t="shared" si="7"/>
        <v>0</v>
      </c>
      <c r="G81" s="33">
        <v>0</v>
      </c>
      <c r="H81" s="33">
        <v>0</v>
      </c>
      <c r="I81" s="34">
        <f t="shared" si="8"/>
        <v>0</v>
      </c>
    </row>
    <row r="82" spans="2:10" ht="20.25" customHeight="1" x14ac:dyDescent="0.25">
      <c r="B82" s="37"/>
      <c r="C82" s="32" t="s">
        <v>86</v>
      </c>
      <c r="D82" s="33">
        <v>0</v>
      </c>
      <c r="E82" s="63">
        <v>128898.62</v>
      </c>
      <c r="F82" s="33">
        <f t="shared" si="7"/>
        <v>128898.62</v>
      </c>
      <c r="G82" s="33">
        <v>128898.62</v>
      </c>
      <c r="H82" s="33">
        <v>128898.62</v>
      </c>
      <c r="I82" s="34">
        <f t="shared" si="8"/>
        <v>0</v>
      </c>
    </row>
    <row r="83" spans="2:10" ht="20.25" customHeight="1" thickBot="1" x14ac:dyDescent="0.3">
      <c r="B83" s="39"/>
      <c r="C83" s="40" t="s">
        <v>87</v>
      </c>
      <c r="D83" s="41">
        <f>SUM(D11+D19+D29+D39+D49+D59+D63+D71+D75)</f>
        <v>7186008650</v>
      </c>
      <c r="E83" s="64">
        <f>SUM(E11+E19+E29+E39+E49+E59+E63+E71+E75)</f>
        <v>94697406.870000005</v>
      </c>
      <c r="F83" s="41">
        <f t="shared" si="7"/>
        <v>7280706056.8699999</v>
      </c>
      <c r="G83" s="41">
        <f>SUM(G11+G19+G29+G39+G49+G59+G63+G71+G75)</f>
        <v>7004681806.789999</v>
      </c>
      <c r="H83" s="41">
        <f>SUM(H11+H19+H29+H39+H49+H59+H63+H71+H75)</f>
        <v>6860163495.079999</v>
      </c>
      <c r="I83" s="42">
        <f>SUM(F83-G83)</f>
        <v>276024250.08000088</v>
      </c>
    </row>
    <row r="84" spans="2:10" ht="21" customHeight="1" x14ac:dyDescent="0.25">
      <c r="B84" s="54"/>
      <c r="C84" s="54"/>
      <c r="D84" s="55"/>
      <c r="E84" s="56"/>
      <c r="F84" s="55"/>
      <c r="G84" s="55"/>
      <c r="H84" s="55"/>
      <c r="I84" s="55"/>
    </row>
    <row r="86" spans="2:10" x14ac:dyDescent="0.25">
      <c r="B86" s="26" t="s">
        <v>92</v>
      </c>
      <c r="C86" s="26"/>
      <c r="D86" s="26"/>
      <c r="E86" s="48"/>
      <c r="F86" s="26"/>
      <c r="G86" s="26"/>
      <c r="H86" s="26"/>
      <c r="I86" s="26"/>
      <c r="J86" s="26"/>
    </row>
    <row r="87" spans="2:10" x14ac:dyDescent="0.25">
      <c r="B87" s="11"/>
      <c r="C87" s="11"/>
      <c r="D87" s="11"/>
      <c r="E87" s="49"/>
      <c r="F87" s="11"/>
      <c r="G87" s="11"/>
      <c r="H87" s="11"/>
      <c r="I87" s="11"/>
      <c r="J87" s="11"/>
    </row>
    <row r="88" spans="2:10" x14ac:dyDescent="0.25">
      <c r="B88" s="10"/>
      <c r="C88" s="24"/>
      <c r="D88" s="24"/>
      <c r="E88" s="50"/>
      <c r="F88" s="24"/>
      <c r="G88" s="24"/>
      <c r="H88" s="24"/>
      <c r="I88" s="10"/>
      <c r="J88" s="10"/>
    </row>
    <row r="89" spans="2:10" x14ac:dyDescent="0.25">
      <c r="B89" s="10"/>
      <c r="C89" s="24"/>
      <c r="D89" s="24"/>
      <c r="E89" s="50"/>
      <c r="F89" s="24"/>
      <c r="G89" s="24"/>
      <c r="H89" s="24"/>
      <c r="I89" s="10"/>
      <c r="J89" s="10"/>
    </row>
    <row r="90" spans="2:10" x14ac:dyDescent="0.25">
      <c r="C90" s="22"/>
      <c r="D90" s="23"/>
      <c r="E90" s="51"/>
      <c r="F90" s="92"/>
      <c r="G90" s="92"/>
      <c r="H90" s="92"/>
    </row>
    <row r="91" spans="2:10" x14ac:dyDescent="0.25">
      <c r="C91" s="22"/>
      <c r="D91" s="23"/>
      <c r="E91" s="51"/>
      <c r="F91" s="89"/>
      <c r="G91" s="89"/>
      <c r="H91" s="89"/>
      <c r="I91" s="25"/>
    </row>
    <row r="92" spans="2:10" x14ac:dyDescent="0.25">
      <c r="C92" s="27"/>
      <c r="D92" s="27"/>
      <c r="E92" s="51"/>
      <c r="F92" s="27"/>
      <c r="G92" s="27"/>
      <c r="H92" s="27"/>
    </row>
    <row r="93" spans="2:10" x14ac:dyDescent="0.25">
      <c r="C93" s="27"/>
      <c r="D93" s="27"/>
      <c r="E93" s="51"/>
      <c r="F93" s="27"/>
      <c r="G93" s="27"/>
      <c r="H93" s="27"/>
    </row>
    <row r="94" spans="2:10" x14ac:dyDescent="0.25">
      <c r="C94" s="27"/>
      <c r="D94" s="27"/>
      <c r="E94" s="51"/>
      <c r="F94" s="27"/>
      <c r="G94" s="27"/>
      <c r="H94" s="27"/>
    </row>
  </sheetData>
  <mergeCells count="18">
    <mergeCell ref="B8:C10"/>
    <mergeCell ref="B11:C11"/>
    <mergeCell ref="B19:C19"/>
    <mergeCell ref="H8:I8"/>
    <mergeCell ref="B2:I2"/>
    <mergeCell ref="B3:I3"/>
    <mergeCell ref="B4:I4"/>
    <mergeCell ref="B5:I5"/>
    <mergeCell ref="B6:I6"/>
    <mergeCell ref="F91:H91"/>
    <mergeCell ref="B71:C71"/>
    <mergeCell ref="B75:C75"/>
    <mergeCell ref="B29:C29"/>
    <mergeCell ref="B39:C39"/>
    <mergeCell ref="B49:C49"/>
    <mergeCell ref="B59:C59"/>
    <mergeCell ref="B63:C63"/>
    <mergeCell ref="F90:H9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landscape" r:id="rId1"/>
  <ignoredErrors>
    <ignoredError sqref="D11:E11 G11 D19 G19:H19 E29 E49 D59 E59 G59:H59 E75 G63:H63 D63 D75 D49 D29" formulaRange="1"/>
    <ignoredError sqref="F29 F49 F19 F83 I39 F39" formula="1"/>
    <ignoredError sqref="G29:H29 G49:H49 F59 F75 F63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Hoja1</vt:lpstr>
      <vt:lpstr>Zapopan</vt:lpstr>
      <vt:lpstr>Zapopan!Área_de_impresión</vt:lpstr>
      <vt:lpstr>Zapopan!Cargo1</vt:lpstr>
      <vt:lpstr>Zapopan!Cargo2</vt:lpstr>
      <vt:lpstr>Hoja1!Títulos_a_imprimir</vt:lpstr>
    </vt:vector>
  </TitlesOfParts>
  <Company>Secretaria de Hacienda y Credito Publico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Gloria Bello</dc:creator>
  <cp:lastModifiedBy>cgloria</cp:lastModifiedBy>
  <cp:revision/>
  <cp:lastPrinted>2019-04-23T15:59:57Z</cp:lastPrinted>
  <dcterms:created xsi:type="dcterms:W3CDTF">2014-09-04T16:46:21Z</dcterms:created>
  <dcterms:modified xsi:type="dcterms:W3CDTF">2020-02-17T22:15:34Z</dcterms:modified>
</cp:coreProperties>
</file>