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" yWindow="135" windowWidth="20490" windowHeight="71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31" i="1"/>
  <c r="G31" i="1"/>
  <c r="E31" i="1"/>
  <c r="D31" i="1"/>
  <c r="H16" i="1"/>
  <c r="G16" i="1"/>
  <c r="E16" i="1"/>
  <c r="D16" i="1"/>
  <c r="H78" i="1"/>
  <c r="G78" i="1"/>
  <c r="E78" i="1"/>
  <c r="D78" i="1"/>
  <c r="F78" i="1" s="1"/>
  <c r="F53" i="1"/>
  <c r="I53" i="1" s="1"/>
  <c r="F79" i="1"/>
  <c r="F64" i="1"/>
  <c r="I64" i="1" s="1"/>
  <c r="F59" i="1"/>
  <c r="H48" i="1"/>
  <c r="F55" i="1"/>
  <c r="I55" i="1" s="1"/>
  <c r="F51" i="1"/>
  <c r="I51" i="1" s="1"/>
  <c r="F45" i="1" l="1"/>
  <c r="I45" i="1" s="1"/>
  <c r="F42" i="1"/>
  <c r="F60" i="1"/>
  <c r="I60" i="1" s="1"/>
  <c r="H30" i="1"/>
  <c r="H21" i="1"/>
  <c r="H11" i="1"/>
  <c r="G30" i="1"/>
  <c r="G21" i="1"/>
  <c r="G11" i="1"/>
  <c r="F29" i="1"/>
  <c r="F31" i="1"/>
  <c r="F30" i="1" s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0" i="1"/>
  <c r="F13" i="1"/>
  <c r="I13" i="1" s="1"/>
  <c r="F14" i="1"/>
  <c r="I14" i="1" s="1"/>
  <c r="F15" i="1"/>
  <c r="I15" i="1" s="1"/>
  <c r="F17" i="1"/>
  <c r="I17" i="1" s="1"/>
  <c r="F18" i="1"/>
  <c r="I18" i="1" s="1"/>
  <c r="F19" i="1"/>
  <c r="F12" i="1"/>
  <c r="I12" i="1" s="1"/>
  <c r="F16" i="1"/>
  <c r="I16" i="1" s="1"/>
  <c r="I31" i="1" l="1"/>
  <c r="I30" i="1" s="1"/>
  <c r="F21" i="1"/>
  <c r="E48" i="1"/>
  <c r="F48" i="1"/>
  <c r="G48" i="1"/>
  <c r="E58" i="1"/>
  <c r="F58" i="1"/>
  <c r="G58" i="1"/>
  <c r="H58" i="1"/>
  <c r="I58" i="1"/>
  <c r="D58" i="1"/>
  <c r="D48" i="1"/>
  <c r="E41" i="1"/>
  <c r="G41" i="1"/>
  <c r="H41" i="1"/>
  <c r="D41" i="1"/>
  <c r="E30" i="1"/>
  <c r="D30" i="1"/>
  <c r="E21" i="1"/>
  <c r="I21" i="1"/>
  <c r="D21" i="1"/>
  <c r="E11" i="1"/>
  <c r="F11" i="1"/>
  <c r="I11" i="1" s="1"/>
  <c r="D11" i="1"/>
  <c r="I48" i="1" l="1"/>
  <c r="F41" i="1"/>
  <c r="I41" i="1" s="1"/>
  <c r="I10" i="1" s="1"/>
  <c r="E10" i="1"/>
  <c r="G10" i="1"/>
  <c r="H10" i="1"/>
  <c r="D10" i="1"/>
  <c r="F10" i="1" l="1"/>
  <c r="D47" i="1"/>
  <c r="D84" i="1" s="1"/>
  <c r="E47" i="1"/>
  <c r="E84" i="1" s="1"/>
  <c r="F47" i="1"/>
  <c r="G47" i="1"/>
  <c r="G84" i="1" s="1"/>
  <c r="I78" i="1"/>
  <c r="I47" i="1"/>
  <c r="I84" i="1" s="1"/>
  <c r="H47" i="1"/>
  <c r="H84" i="1"/>
  <c r="F84" i="1" l="1"/>
</calcChain>
</file>

<file path=xl/sharedStrings.xml><?xml version="1.0" encoding="utf-8"?>
<sst xmlns="http://schemas.openxmlformats.org/spreadsheetml/2006/main" count="80" uniqueCount="50">
  <si>
    <t>(PESOS)</t>
  </si>
  <si>
    <t>Devengado</t>
  </si>
  <si>
    <t>Egresos</t>
  </si>
  <si>
    <t xml:space="preserve">Ampliaciones/ (Reducciones) </t>
  </si>
  <si>
    <t xml:space="preserve">Modificado </t>
  </si>
  <si>
    <t>Pagado</t>
  </si>
  <si>
    <t>MUNICIPIO DE ZAPOPAN</t>
  </si>
  <si>
    <t>Concepto</t>
  </si>
  <si>
    <t xml:space="preserve">Aprobado </t>
  </si>
  <si>
    <t xml:space="preserve">Subejercicio </t>
  </si>
  <si>
    <t>Gasto No Etiquetado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</si>
  <si>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</si>
  <si>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</si>
  <si>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</si>
  <si>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</si>
  <si>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</si>
  <si>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</si>
  <si>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>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</si>
  <si>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</si>
  <si>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</si>
  <si>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</si>
  <si>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</si>
  <si>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</si>
  <si>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</si>
  <si>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</si>
  <si>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</si>
  <si>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</si>
  <si>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</si>
  <si>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</si>
  <si>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</si>
  <si>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</si>
  <si>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</si>
  <si>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>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</si>
  <si>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</si>
  <si>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</si>
  <si>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</si>
  <si>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</si>
  <si>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</si>
  <si>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</si>
  <si>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</si>
  <si>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</si>
  <si>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</si>
  <si>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</si>
  <si>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 Gasto Etiquetado </t>
  </si>
  <si>
    <t xml:space="preserve"> Seguridad Nacional</t>
  </si>
  <si>
    <t xml:space="preserve"> Minería, Manufacturas y Construcción</t>
  </si>
  <si>
    <t xml:space="preserve">Total de Egresos </t>
  </si>
  <si>
    <t>Clasificación Funcional (Finalidad y función)</t>
  </si>
  <si>
    <t xml:space="preserve"> Estado Analítico del Ejercicio del Presupuesto de Egresos Detallado - LDF</t>
  </si>
  <si>
    <t xml:space="preserve">Del 1 de Enero al 31 de  Diciembre de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</si>
</sst>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0"/>
      <color theme="2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A8EA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0" xfId="0" applyFont="1"/>
    <xf numFmtId="43" fontId="11" fillId="0" borderId="14" xfId="1" applyFont="1" applyBorder="1" applyAlignment="1">
      <alignment horizontal="right" vertical="center" wrapText="1"/>
    </xf>
    <xf numFmtId="43" fontId="11" fillId="0" borderId="14" xfId="1" applyFont="1" applyBorder="1" applyAlignment="1">
      <alignment horizontal="right" vertical="center"/>
    </xf>
    <xf numFmtId="43" fontId="12" fillId="0" borderId="14" xfId="1" applyFont="1" applyFill="1" applyBorder="1" applyAlignment="1">
      <alignment horizontal="right" vertical="center"/>
    </xf>
    <xf numFmtId="43" fontId="11" fillId="0" borderId="4" xfId="1" applyFont="1" applyBorder="1" applyAlignment="1">
      <alignment horizontal="right" vertical="center"/>
    </xf>
    <xf numFmtId="43" fontId="13" fillId="0" borderId="14" xfId="1" applyFont="1" applyBorder="1" applyAlignment="1">
      <alignment horizontal="right" vertical="center"/>
    </xf>
    <xf numFmtId="43" fontId="7" fillId="0" borderId="0" xfId="1" applyFont="1"/>
    <xf numFmtId="43" fontId="14" fillId="0" borderId="14" xfId="1" applyFont="1" applyBorder="1" applyAlignment="1">
      <alignment horizontal="right" vertical="center"/>
    </xf>
    <xf numFmtId="43" fontId="14" fillId="0" borderId="14" xfId="1" applyFont="1" applyFill="1" applyBorder="1" applyAlignment="1">
      <alignment horizontal="right" vertical="center"/>
    </xf>
    <xf numFmtId="43" fontId="11" fillId="0" borderId="14" xfId="1" applyFont="1" applyFill="1" applyBorder="1" applyAlignment="1">
      <alignment horizontal="right" vertical="center"/>
    </xf>
    <xf numFmtId="43" fontId="11" fillId="0" borderId="8" xfId="1" applyFont="1" applyBorder="1" applyAlignment="1">
      <alignment horizontal="right" vertical="center"/>
    </xf>
    <xf numFmtId="43" fontId="11" fillId="0" borderId="15" xfId="1" applyFont="1" applyBorder="1" applyAlignment="1">
      <alignment horizontal="right" vertical="center"/>
    </xf>
    <xf numFmtId="0" fontId="0" fillId="0" borderId="15" xfId="0" applyBorder="1"/>
    <xf numFmtId="0" fontId="8" fillId="0" borderId="5" xfId="0" applyFont="1" applyBorder="1"/>
    <xf numFmtId="0" fontId="8" fillId="0" borderId="6" xfId="0" applyFont="1" applyBorder="1"/>
    <xf numFmtId="0" fontId="10" fillId="0" borderId="1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12" xfId="0" applyFont="1" applyBorder="1"/>
    <xf numFmtId="0" fontId="8" fillId="0" borderId="0" xfId="0" applyFont="1" applyBorder="1"/>
    <xf numFmtId="0" fontId="6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4A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781050</xdr:colOff>
      <xdr:row>4</xdr:row>
      <xdr:rowOff>198385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305050" cy="960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topLeftCell="A73" zoomScaleNormal="100" zoomScaleSheetLayoutView="100" workbookViewId="0">
      <selection activeCell="H29" sqref="H29"/>
    </sheetView>
  </sheetViews>
  <sheetFormatPr baseColWidth="10" defaultRowHeight="15" x14ac:dyDescent="0.25"/>
  <cols>
    <col min="1" max="2" width="11.42578125" style="5"/>
    <col min="3" max="3" width="18.28515625" style="5" customWidth="1"/>
    <col min="4" max="4" width="22" customWidth="1"/>
    <col min="5" max="5" width="16.28515625" customWidth="1"/>
    <col min="6" max="9" width="16.5703125" bestFit="1" customWidth="1"/>
  </cols>
  <sheetData>
    <row r="1" spans="1:9" x14ac:dyDescent="0.25">
      <c r="A1" s="28" t="s">
        <v>6</v>
      </c>
      <c r="B1" s="29"/>
      <c r="C1" s="29"/>
      <c r="D1" s="29"/>
      <c r="E1" s="29"/>
      <c r="F1" s="29"/>
      <c r="G1" s="29"/>
      <c r="H1" s="29"/>
      <c r="I1" s="30"/>
    </row>
    <row r="2" spans="1:9" ht="15" customHeight="1" x14ac:dyDescent="0.25">
      <c r="A2" s="31" t="s">
        <v>48</v>
      </c>
      <c r="B2" s="32"/>
      <c r="C2" s="32"/>
      <c r="D2" s="32"/>
      <c r="E2" s="32"/>
      <c r="F2" s="32"/>
      <c r="G2" s="32"/>
      <c r="H2" s="32"/>
      <c r="I2" s="33"/>
    </row>
    <row r="3" spans="1:9" ht="15" customHeight="1" x14ac:dyDescent="0.25">
      <c r="A3" s="3"/>
      <c r="B3" s="32" t="s">
        <v>47</v>
      </c>
      <c r="C3" s="32"/>
      <c r="D3" s="32"/>
      <c r="E3" s="32"/>
      <c r="F3" s="32"/>
      <c r="G3" s="32"/>
      <c r="H3" s="32"/>
      <c r="I3" s="33"/>
    </row>
    <row r="4" spans="1:9" ht="15" customHeight="1" x14ac:dyDescent="0.25">
      <c r="A4" s="31" t="s">
        <v>49</v>
      </c>
      <c r="B4" s="32"/>
      <c r="C4" s="32"/>
      <c r="D4" s="32"/>
      <c r="E4" s="32"/>
      <c r="F4" s="32"/>
      <c r="G4" s="32"/>
      <c r="H4" s="32"/>
      <c r="I4" s="33"/>
    </row>
    <row r="5" spans="1:9" ht="15.75" thickBot="1" x14ac:dyDescent="0.3">
      <c r="A5" s="34" t="s">
        <v>0</v>
      </c>
      <c r="B5" s="35"/>
      <c r="C5" s="35"/>
      <c r="D5" s="35"/>
      <c r="E5" s="35"/>
      <c r="F5" s="35"/>
      <c r="G5" s="35"/>
      <c r="H5" s="35"/>
      <c r="I5" s="36"/>
    </row>
    <row r="6" spans="1:9" ht="15.75" thickBot="1" x14ac:dyDescent="0.3">
      <c r="B6" s="43"/>
      <c r="C6" s="43"/>
      <c r="D6" s="43"/>
      <c r="E6" s="43"/>
      <c r="F6" s="43"/>
      <c r="G6" s="43"/>
      <c r="H6" s="43"/>
      <c r="I6" s="43"/>
    </row>
    <row r="7" spans="1:9" ht="15.75" thickBot="1" x14ac:dyDescent="0.3">
      <c r="A7" s="37" t="s">
        <v>7</v>
      </c>
      <c r="B7" s="38"/>
      <c r="C7" s="39"/>
      <c r="D7" s="46" t="s">
        <v>2</v>
      </c>
      <c r="E7" s="47"/>
      <c r="F7" s="47"/>
      <c r="G7" s="47"/>
      <c r="H7" s="48"/>
      <c r="I7" s="49" t="s">
        <v>9</v>
      </c>
    </row>
    <row r="8" spans="1:9" ht="30.75" thickBot="1" x14ac:dyDescent="0.3">
      <c r="A8" s="40"/>
      <c r="B8" s="41"/>
      <c r="C8" s="42"/>
      <c r="D8" s="1" t="s">
        <v>8</v>
      </c>
      <c r="E8" s="2" t="s">
        <v>3</v>
      </c>
      <c r="F8" s="1" t="s">
        <v>4</v>
      </c>
      <c r="G8" s="2" t="s">
        <v>1</v>
      </c>
      <c r="H8" s="1" t="s">
        <v>5</v>
      </c>
      <c r="I8" s="50"/>
    </row>
    <row r="9" spans="1:9" x14ac:dyDescent="0.25">
      <c r="A9" s="26"/>
      <c r="B9" s="27"/>
      <c r="C9" s="27"/>
      <c r="D9" s="4"/>
      <c r="E9" s="4"/>
      <c r="F9" s="4"/>
      <c r="G9" s="4"/>
      <c r="H9" s="4"/>
      <c r="I9" s="4"/>
    </row>
    <row r="10" spans="1:9" ht="15" customHeight="1" x14ac:dyDescent="0.25">
      <c r="A10" s="44" t="s">
        <v>10</v>
      </c>
      <c r="B10" s="45"/>
      <c r="C10" s="45"/>
      <c r="D10" s="6">
        <f>SUM(D11+D21+D30+D41)</f>
        <v>6749302976.9100008</v>
      </c>
      <c r="E10" s="6">
        <f t="shared" ref="E10:I10" si="0">SUM(E11+E21+E30+E41)</f>
        <v>-131235429.94999999</v>
      </c>
      <c r="F10" s="6">
        <f t="shared" si="0"/>
        <v>6618067546.960001</v>
      </c>
      <c r="G10" s="6">
        <f t="shared" si="0"/>
        <v>6435796678.1400003</v>
      </c>
      <c r="H10" s="6">
        <f t="shared" si="0"/>
        <v>6060153224.0599995</v>
      </c>
      <c r="I10" s="6">
        <f t="shared" si="0"/>
        <v>182270868.82000017</v>
      </c>
    </row>
    <row r="11" spans="1:9" x14ac:dyDescent="0.25">
      <c r="A11" s="24" t="s">
        <v>11</v>
      </c>
      <c r="B11" s="25"/>
      <c r="C11" s="25"/>
      <c r="D11" s="7">
        <f>SUM(D12:D19)</f>
        <v>4399721982.3400002</v>
      </c>
      <c r="E11" s="7">
        <f t="shared" ref="E11:F11" si="1">SUM(E12:E19)</f>
        <v>-255448955.69999999</v>
      </c>
      <c r="F11" s="7">
        <f t="shared" si="1"/>
        <v>4144273026.6400003</v>
      </c>
      <c r="G11" s="7">
        <f>SUM(G12:G19)</f>
        <v>4035745270.4300003</v>
      </c>
      <c r="H11" s="7">
        <f>SUM(H12:H19)</f>
        <v>3984579293.6899996</v>
      </c>
      <c r="I11" s="7">
        <f>SUM(F11-G11)</f>
        <v>108527756.21000004</v>
      </c>
    </row>
    <row r="12" spans="1:9" x14ac:dyDescent="0.25">
      <c r="A12" s="20" t="s">
        <v>12</v>
      </c>
      <c r="B12" s="21"/>
      <c r="C12" s="21"/>
      <c r="D12" s="13">
        <v>746000</v>
      </c>
      <c r="E12" s="13">
        <v>-279286.62</v>
      </c>
      <c r="F12" s="13">
        <f>SUM(D12+E12)</f>
        <v>466713.38</v>
      </c>
      <c r="G12" s="13">
        <v>466713.38</v>
      </c>
      <c r="H12" s="13">
        <v>466713.38</v>
      </c>
      <c r="I12" s="10">
        <f t="shared" ref="I12:I18" si="2">SUM(F12-G12)</f>
        <v>0</v>
      </c>
    </row>
    <row r="13" spans="1:9" x14ac:dyDescent="0.25">
      <c r="A13" s="20" t="s">
        <v>13</v>
      </c>
      <c r="B13" s="21"/>
      <c r="C13" s="21"/>
      <c r="D13" s="12">
        <v>16285000</v>
      </c>
      <c r="E13" s="12">
        <v>-9003098.9399999995</v>
      </c>
      <c r="F13" s="13">
        <f t="shared" ref="F13:F31" si="3">SUM(D13+E13)</f>
        <v>7281901.0600000005</v>
      </c>
      <c r="G13" s="12">
        <v>7241101.0599999996</v>
      </c>
      <c r="H13" s="12">
        <v>6824348.0599999996</v>
      </c>
      <c r="I13" s="10">
        <f t="shared" si="2"/>
        <v>40800.000000000931</v>
      </c>
    </row>
    <row r="14" spans="1:9" x14ac:dyDescent="0.25">
      <c r="A14" s="20" t="s">
        <v>14</v>
      </c>
      <c r="B14" s="21"/>
      <c r="C14" s="21"/>
      <c r="D14" s="12">
        <v>659104752.19000006</v>
      </c>
      <c r="E14" s="12">
        <v>-90291076.019999996</v>
      </c>
      <c r="F14" s="13">
        <f t="shared" si="3"/>
        <v>568813676.17000008</v>
      </c>
      <c r="G14" s="12">
        <v>542524496.75999999</v>
      </c>
      <c r="H14" s="12">
        <v>516459113.20999998</v>
      </c>
      <c r="I14" s="10">
        <f t="shared" si="2"/>
        <v>26289179.410000086</v>
      </c>
    </row>
    <row r="15" spans="1:9" x14ac:dyDescent="0.25">
      <c r="A15" s="20" t="s">
        <v>15</v>
      </c>
      <c r="B15" s="21"/>
      <c r="C15" s="21"/>
      <c r="D15" s="10">
        <v>0</v>
      </c>
      <c r="E15" s="10">
        <v>0</v>
      </c>
      <c r="F15" s="13">
        <f t="shared" si="3"/>
        <v>0</v>
      </c>
      <c r="G15" s="10">
        <v>0</v>
      </c>
      <c r="H15" s="10">
        <v>0</v>
      </c>
      <c r="I15" s="10">
        <f t="shared" si="2"/>
        <v>0</v>
      </c>
    </row>
    <row r="16" spans="1:9" x14ac:dyDescent="0.25">
      <c r="A16" s="20" t="s">
        <v>16</v>
      </c>
      <c r="B16" s="21"/>
      <c r="C16" s="21"/>
      <c r="D16" s="12">
        <f>150742615.6+3250162500.41</f>
        <v>3400905116.0099998</v>
      </c>
      <c r="E16" s="12">
        <f>6763714.61-147427651.71</f>
        <v>-140663937.09999999</v>
      </c>
      <c r="F16" s="13">
        <f t="shared" si="3"/>
        <v>3260241178.9099998</v>
      </c>
      <c r="G16" s="12">
        <f>143336021.83+3058329489.43</f>
        <v>3201665511.2599998</v>
      </c>
      <c r="H16" s="12">
        <f>139448841.33+3031810670.49</f>
        <v>3171259511.8199997</v>
      </c>
      <c r="I16" s="10">
        <f t="shared" si="2"/>
        <v>58575667.650000095</v>
      </c>
    </row>
    <row r="17" spans="1:9" x14ac:dyDescent="0.25">
      <c r="A17" s="20" t="s">
        <v>17</v>
      </c>
      <c r="B17" s="21"/>
      <c r="C17" s="21"/>
      <c r="D17" s="10">
        <v>0</v>
      </c>
      <c r="E17" s="10">
        <v>0</v>
      </c>
      <c r="F17" s="13">
        <f t="shared" si="3"/>
        <v>0</v>
      </c>
      <c r="G17" s="10">
        <v>0</v>
      </c>
      <c r="H17" s="10">
        <v>0</v>
      </c>
      <c r="I17" s="10">
        <f t="shared" si="2"/>
        <v>0</v>
      </c>
    </row>
    <row r="18" spans="1:9" x14ac:dyDescent="0.25">
      <c r="A18" s="20" t="s">
        <v>18</v>
      </c>
      <c r="B18" s="21"/>
      <c r="C18" s="21"/>
      <c r="D18" s="12">
        <v>281736347.75</v>
      </c>
      <c r="E18" s="12">
        <v>-23259809.699999999</v>
      </c>
      <c r="F18" s="13">
        <f t="shared" si="3"/>
        <v>258476538.05000001</v>
      </c>
      <c r="G18" s="12">
        <v>236636165.96000001</v>
      </c>
      <c r="H18" s="12">
        <v>234138707.02000001</v>
      </c>
      <c r="I18" s="10">
        <f t="shared" si="2"/>
        <v>21840372.090000004</v>
      </c>
    </row>
    <row r="19" spans="1:9" x14ac:dyDescent="0.25">
      <c r="A19" s="20" t="s">
        <v>19</v>
      </c>
      <c r="B19" s="21"/>
      <c r="C19" s="21"/>
      <c r="D19" s="12">
        <v>40944766.390000001</v>
      </c>
      <c r="E19" s="12">
        <v>8048252.6799999997</v>
      </c>
      <c r="F19" s="13">
        <f t="shared" si="3"/>
        <v>48993019.07</v>
      </c>
      <c r="G19" s="12">
        <v>47211282.009999998</v>
      </c>
      <c r="H19" s="12">
        <v>55430900.200000003</v>
      </c>
      <c r="I19" s="12">
        <v>25178402.600000001</v>
      </c>
    </row>
    <row r="20" spans="1:9" x14ac:dyDescent="0.25">
      <c r="A20" s="26"/>
      <c r="B20" s="27"/>
      <c r="C20" s="27"/>
      <c r="D20" s="7"/>
      <c r="E20" s="7"/>
      <c r="F20" s="8">
        <f>SUM(D20+E20)</f>
        <v>0</v>
      </c>
      <c r="G20" s="7"/>
      <c r="H20" s="7"/>
      <c r="I20" s="7"/>
    </row>
    <row r="21" spans="1:9" x14ac:dyDescent="0.25">
      <c r="A21" s="24" t="s">
        <v>20</v>
      </c>
      <c r="B21" s="25"/>
      <c r="C21" s="25"/>
      <c r="D21" s="7">
        <f>SUM(D22:D28)</f>
        <v>1570977784.0200002</v>
      </c>
      <c r="E21" s="7">
        <f t="shared" ref="E21:I21" si="4">SUM(E22:E28)</f>
        <v>5476884.2500000019</v>
      </c>
      <c r="F21" s="8">
        <f>SUM(F22:F28)</f>
        <v>1576454668.2700005</v>
      </c>
      <c r="G21" s="7">
        <f>SUM(G22:G28)</f>
        <v>1504339787.8500001</v>
      </c>
      <c r="H21" s="7">
        <f>SUM(H22:H28)</f>
        <v>1263663719.2500002</v>
      </c>
      <c r="I21" s="7">
        <f t="shared" si="4"/>
        <v>72114880.42000021</v>
      </c>
    </row>
    <row r="22" spans="1:9" x14ac:dyDescent="0.25">
      <c r="A22" s="20" t="s">
        <v>21</v>
      </c>
      <c r="B22" s="21"/>
      <c r="C22" s="21"/>
      <c r="D22" s="10">
        <v>104368569.40000001</v>
      </c>
      <c r="E22" s="10">
        <v>-6390647.2800000003</v>
      </c>
      <c r="F22" s="13">
        <f t="shared" si="3"/>
        <v>97977922.120000005</v>
      </c>
      <c r="G22" s="10">
        <v>95126898.810000002</v>
      </c>
      <c r="H22" s="10">
        <v>70439680.230000004</v>
      </c>
      <c r="I22" s="10">
        <f>SUM(F22-G22)</f>
        <v>2851023.3100000024</v>
      </c>
    </row>
    <row r="23" spans="1:9" x14ac:dyDescent="0.25">
      <c r="A23" s="20" t="s">
        <v>22</v>
      </c>
      <c r="B23" s="21"/>
      <c r="C23" s="21"/>
      <c r="D23" s="10">
        <v>1115628284.6700001</v>
      </c>
      <c r="E23" s="10">
        <v>71083541.680000007</v>
      </c>
      <c r="F23" s="13">
        <f t="shared" si="3"/>
        <v>1186711826.3500001</v>
      </c>
      <c r="G23" s="10">
        <v>1118318378.8199999</v>
      </c>
      <c r="H23" s="10">
        <v>976041994.49000001</v>
      </c>
      <c r="I23" s="10">
        <f t="shared" ref="I23:I28" si="5">SUM(F23-G23)</f>
        <v>68393447.53000021</v>
      </c>
    </row>
    <row r="24" spans="1:9" x14ac:dyDescent="0.25">
      <c r="A24" s="20" t="s">
        <v>23</v>
      </c>
      <c r="B24" s="21"/>
      <c r="C24" s="21"/>
      <c r="D24" s="10">
        <v>0</v>
      </c>
      <c r="E24" s="10">
        <v>0</v>
      </c>
      <c r="F24" s="13">
        <f t="shared" si="3"/>
        <v>0</v>
      </c>
      <c r="G24" s="10">
        <v>0</v>
      </c>
      <c r="H24" s="10">
        <v>0</v>
      </c>
      <c r="I24" s="10">
        <f t="shared" si="5"/>
        <v>0</v>
      </c>
    </row>
    <row r="25" spans="1:9" x14ac:dyDescent="0.25">
      <c r="A25" s="20" t="s">
        <v>24</v>
      </c>
      <c r="B25" s="21"/>
      <c r="C25" s="21"/>
      <c r="D25" s="10">
        <v>51267833.75</v>
      </c>
      <c r="E25" s="10">
        <v>-27558927.84</v>
      </c>
      <c r="F25" s="13">
        <f t="shared" si="3"/>
        <v>23708905.91</v>
      </c>
      <c r="G25" s="10">
        <v>23007221.43</v>
      </c>
      <c r="H25" s="10">
        <v>21846240.309999999</v>
      </c>
      <c r="I25" s="10">
        <f t="shared" si="5"/>
        <v>701684.48000000045</v>
      </c>
    </row>
    <row r="26" spans="1:9" x14ac:dyDescent="0.25">
      <c r="A26" s="20" t="s">
        <v>25</v>
      </c>
      <c r="B26" s="21"/>
      <c r="C26" s="21"/>
      <c r="D26" s="10">
        <v>10523840</v>
      </c>
      <c r="E26" s="10">
        <v>-5375575.0199999996</v>
      </c>
      <c r="F26" s="13">
        <f t="shared" si="3"/>
        <v>5148264.9800000004</v>
      </c>
      <c r="G26" s="10">
        <v>5148264.9800000004</v>
      </c>
      <c r="H26" s="10">
        <v>4898570.34</v>
      </c>
      <c r="I26" s="10">
        <f t="shared" si="5"/>
        <v>0</v>
      </c>
    </row>
    <row r="27" spans="1:9" x14ac:dyDescent="0.25">
      <c r="A27" s="20" t="s">
        <v>26</v>
      </c>
      <c r="B27" s="21"/>
      <c r="C27" s="21"/>
      <c r="D27" s="10">
        <v>286441477.19999999</v>
      </c>
      <c r="E27" s="10">
        <v>-23848553.460000001</v>
      </c>
      <c r="F27" s="13">
        <f t="shared" si="3"/>
        <v>262592923.73999998</v>
      </c>
      <c r="G27" s="10">
        <v>262457441.91999999</v>
      </c>
      <c r="H27" s="10">
        <v>190119151.99000001</v>
      </c>
      <c r="I27" s="10">
        <f t="shared" si="5"/>
        <v>135481.81999999285</v>
      </c>
    </row>
    <row r="28" spans="1:9" x14ac:dyDescent="0.25">
      <c r="A28" s="20" t="s">
        <v>27</v>
      </c>
      <c r="B28" s="21"/>
      <c r="C28" s="21"/>
      <c r="D28" s="10">
        <v>2747779</v>
      </c>
      <c r="E28" s="10">
        <v>-2432953.83</v>
      </c>
      <c r="F28" s="13">
        <f t="shared" si="3"/>
        <v>314825.16999999993</v>
      </c>
      <c r="G28" s="10">
        <v>281581.89</v>
      </c>
      <c r="H28" s="10">
        <f>281581.89+36500</f>
        <v>318081.89</v>
      </c>
      <c r="I28" s="10">
        <f t="shared" si="5"/>
        <v>33243.279999999912</v>
      </c>
    </row>
    <row r="29" spans="1:9" x14ac:dyDescent="0.25">
      <c r="A29" s="26"/>
      <c r="B29" s="27"/>
      <c r="C29" s="27"/>
      <c r="D29" s="7"/>
      <c r="E29" s="7"/>
      <c r="F29" s="8">
        <f t="shared" si="3"/>
        <v>0</v>
      </c>
      <c r="G29" s="7"/>
      <c r="H29" s="7"/>
      <c r="I29" s="7"/>
    </row>
    <row r="30" spans="1:9" x14ac:dyDescent="0.25">
      <c r="A30" s="24" t="s">
        <v>28</v>
      </c>
      <c r="B30" s="25"/>
      <c r="C30" s="25"/>
      <c r="D30" s="7">
        <f>SUM(D31:D39)</f>
        <v>778603210.54999995</v>
      </c>
      <c r="E30" s="7">
        <f t="shared" ref="E30:I30" si="6">SUM(E31:E39)</f>
        <v>118736641.5</v>
      </c>
      <c r="F30" s="8">
        <f>SUM(F31)</f>
        <v>897339852.04999995</v>
      </c>
      <c r="G30" s="7">
        <f>SUM(G31)</f>
        <v>895711619.86000001</v>
      </c>
      <c r="H30" s="7">
        <f>SUM(H31)</f>
        <v>811910211.12</v>
      </c>
      <c r="I30" s="7">
        <f t="shared" si="6"/>
        <v>1628232.189999938</v>
      </c>
    </row>
    <row r="31" spans="1:9" x14ac:dyDescent="0.25">
      <c r="A31" s="20" t="s">
        <v>29</v>
      </c>
      <c r="B31" s="21"/>
      <c r="C31" s="21"/>
      <c r="D31" s="10">
        <f>52603210.55+726000000</f>
        <v>778603210.54999995</v>
      </c>
      <c r="E31" s="10">
        <f>-14259382.41+132996023.91</f>
        <v>118736641.5</v>
      </c>
      <c r="F31" s="13">
        <f t="shared" si="3"/>
        <v>897339852.04999995</v>
      </c>
      <c r="G31" s="10">
        <f>36719316.45+858992303.41</f>
        <v>895711619.86000001</v>
      </c>
      <c r="H31" s="10">
        <f>36359598.45+775550612.67</f>
        <v>811910211.12</v>
      </c>
      <c r="I31" s="10">
        <f>SUM(F31-G31)</f>
        <v>1628232.189999938</v>
      </c>
    </row>
    <row r="32" spans="1:9" x14ac:dyDescent="0.25">
      <c r="A32" s="20" t="s">
        <v>30</v>
      </c>
      <c r="B32" s="21"/>
      <c r="C32" s="21"/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</row>
    <row r="33" spans="1:9" x14ac:dyDescent="0.25">
      <c r="A33" s="20" t="s">
        <v>31</v>
      </c>
      <c r="B33" s="21"/>
      <c r="C33" s="21"/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</row>
    <row r="34" spans="1:9" x14ac:dyDescent="0.25">
      <c r="A34" s="20" t="s">
        <v>32</v>
      </c>
      <c r="B34" s="21"/>
      <c r="C34" s="21"/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</row>
    <row r="35" spans="1:9" x14ac:dyDescent="0.25">
      <c r="A35" s="20" t="s">
        <v>33</v>
      </c>
      <c r="B35" s="21"/>
      <c r="C35" s="21"/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</row>
    <row r="36" spans="1:9" x14ac:dyDescent="0.25">
      <c r="A36" s="20" t="s">
        <v>34</v>
      </c>
      <c r="B36" s="21"/>
      <c r="C36" s="21"/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</row>
    <row r="37" spans="1:9" x14ac:dyDescent="0.25">
      <c r="A37" s="20" t="s">
        <v>35</v>
      </c>
      <c r="B37" s="21"/>
      <c r="C37" s="21"/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</row>
    <row r="38" spans="1:9" x14ac:dyDescent="0.25">
      <c r="A38" s="20" t="s">
        <v>36</v>
      </c>
      <c r="B38" s="21"/>
      <c r="C38" s="21"/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</row>
    <row r="39" spans="1:9" x14ac:dyDescent="0.25">
      <c r="A39" s="20" t="s">
        <v>37</v>
      </c>
      <c r="B39" s="21"/>
      <c r="C39" s="21"/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</row>
    <row r="40" spans="1:9" x14ac:dyDescent="0.25">
      <c r="A40" s="22"/>
      <c r="B40" s="23"/>
      <c r="C40" s="23"/>
      <c r="D40" s="7"/>
      <c r="E40" s="7"/>
      <c r="F40" s="7"/>
      <c r="G40" s="7"/>
      <c r="H40" s="7"/>
      <c r="I40" s="7"/>
    </row>
    <row r="41" spans="1:9" x14ac:dyDescent="0.25">
      <c r="A41" s="24" t="s">
        <v>38</v>
      </c>
      <c r="B41" s="25"/>
      <c r="C41" s="25"/>
      <c r="D41" s="7">
        <f>SUM(D42:D45)</f>
        <v>0</v>
      </c>
      <c r="E41" s="7">
        <f>SUM(E43:E45)</f>
        <v>0</v>
      </c>
      <c r="F41" s="7">
        <f t="shared" ref="F41" si="7">SUM(D41+E41)</f>
        <v>0</v>
      </c>
      <c r="G41" s="7">
        <f>SUM(G43:G45)</f>
        <v>0</v>
      </c>
      <c r="H41" s="7">
        <f>SUM(H43:H45)</f>
        <v>0</v>
      </c>
      <c r="I41" s="7">
        <f t="shared" ref="I41" si="8">SUM(F41-G41)</f>
        <v>0</v>
      </c>
    </row>
    <row r="42" spans="1:9" x14ac:dyDescent="0.25">
      <c r="A42" s="20" t="s">
        <v>39</v>
      </c>
      <c r="B42" s="21"/>
      <c r="C42" s="21"/>
      <c r="D42" s="7"/>
      <c r="F42" s="7">
        <f>SUM(D42:E42)</f>
        <v>0</v>
      </c>
    </row>
    <row r="43" spans="1:9" x14ac:dyDescent="0.25">
      <c r="A43" s="20" t="s">
        <v>40</v>
      </c>
      <c r="B43" s="21"/>
      <c r="C43" s="21"/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</row>
    <row r="44" spans="1:9" x14ac:dyDescent="0.25">
      <c r="A44" s="20" t="s">
        <v>41</v>
      </c>
      <c r="B44" s="21"/>
      <c r="C44" s="21"/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</row>
    <row r="45" spans="1:9" x14ac:dyDescent="0.25">
      <c r="A45" s="20" t="s">
        <v>42</v>
      </c>
      <c r="B45" s="21"/>
      <c r="C45" s="21"/>
      <c r="D45" s="7">
        <v>0</v>
      </c>
      <c r="E45" s="7">
        <v>0</v>
      </c>
      <c r="F45" s="7">
        <f t="shared" ref="F45" si="9">SUM(D45+E45)</f>
        <v>0</v>
      </c>
      <c r="G45" s="7">
        <v>0</v>
      </c>
      <c r="H45" s="7">
        <v>0</v>
      </c>
      <c r="I45" s="7">
        <f t="shared" ref="I45" si="10">SUM(F45-G45)</f>
        <v>0</v>
      </c>
    </row>
    <row r="46" spans="1:9" x14ac:dyDescent="0.25">
      <c r="A46" s="22"/>
      <c r="B46" s="23"/>
      <c r="C46" s="23"/>
      <c r="D46" s="7"/>
      <c r="E46" s="7"/>
      <c r="F46" s="7"/>
      <c r="G46" s="7"/>
      <c r="H46" s="7"/>
      <c r="I46" s="7"/>
    </row>
    <row r="47" spans="1:9" x14ac:dyDescent="0.25">
      <c r="A47" s="24" t="s">
        <v>43</v>
      </c>
      <c r="B47" s="25"/>
      <c r="C47" s="25"/>
      <c r="D47" s="7">
        <f>SUM(D48+D58+D67+D78)</f>
        <v>849746915.07000005</v>
      </c>
      <c r="E47" s="7">
        <f t="shared" ref="E47:I47" si="11">SUM(E48+E58+E67+E78)</f>
        <v>131235429.94999999</v>
      </c>
      <c r="F47" s="7">
        <f t="shared" si="11"/>
        <v>980982345.02000022</v>
      </c>
      <c r="G47" s="7">
        <f t="shared" si="11"/>
        <v>940948965.28000009</v>
      </c>
      <c r="H47" s="7">
        <f t="shared" si="11"/>
        <v>865735514.73000002</v>
      </c>
      <c r="I47" s="7">
        <f t="shared" si="11"/>
        <v>40033379.740000069</v>
      </c>
    </row>
    <row r="48" spans="1:9" x14ac:dyDescent="0.25">
      <c r="A48" s="24" t="s">
        <v>11</v>
      </c>
      <c r="B48" s="25"/>
      <c r="C48" s="25"/>
      <c r="D48" s="7">
        <f>SUM(D49:D56)</f>
        <v>268233674.16</v>
      </c>
      <c r="E48" s="7">
        <f t="shared" ref="E48:G48" si="12">SUM(E49:E56)</f>
        <v>74138430.280000001</v>
      </c>
      <c r="F48" s="7">
        <f t="shared" si="12"/>
        <v>342372104.44</v>
      </c>
      <c r="G48" s="7">
        <f t="shared" si="12"/>
        <v>341975275.89999998</v>
      </c>
      <c r="H48" s="7">
        <f>SUM(H49:H56)</f>
        <v>338333370.68000001</v>
      </c>
      <c r="I48" s="7">
        <f t="shared" ref="I48" si="13">SUM(F48-G48)</f>
        <v>396828.54000002146</v>
      </c>
    </row>
    <row r="49" spans="1:9" x14ac:dyDescent="0.25">
      <c r="A49" s="20" t="s">
        <v>12</v>
      </c>
      <c r="B49" s="21"/>
      <c r="C49" s="21"/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</row>
    <row r="50" spans="1:9" x14ac:dyDescent="0.25">
      <c r="A50" s="20" t="s">
        <v>13</v>
      </c>
      <c r="B50" s="21"/>
      <c r="C50" s="21"/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</row>
    <row r="51" spans="1:9" x14ac:dyDescent="0.25">
      <c r="A51" s="20" t="s">
        <v>14</v>
      </c>
      <c r="B51" s="21"/>
      <c r="C51" s="21"/>
      <c r="D51" s="10">
        <v>0</v>
      </c>
      <c r="E51" s="10">
        <v>21933215.859999999</v>
      </c>
      <c r="F51" s="10">
        <f>SUM(D51:E51)</f>
        <v>21933215.859999999</v>
      </c>
      <c r="G51" s="10">
        <v>21536387.359999999</v>
      </c>
      <c r="H51" s="11">
        <v>17894482.140000001</v>
      </c>
      <c r="I51" s="10">
        <f t="shared" ref="I51:I53" si="14">SUM(F51-G51)</f>
        <v>396828.5</v>
      </c>
    </row>
    <row r="52" spans="1:9" x14ac:dyDescent="0.25">
      <c r="A52" s="20" t="s">
        <v>15</v>
      </c>
      <c r="B52" s="21"/>
      <c r="C52" s="21"/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</row>
    <row r="53" spans="1:9" x14ac:dyDescent="0.25">
      <c r="A53" s="20" t="s">
        <v>16</v>
      </c>
      <c r="B53" s="21"/>
      <c r="C53" s="21"/>
      <c r="D53" s="10">
        <v>112497753.16</v>
      </c>
      <c r="E53" s="10">
        <v>-292086.81</v>
      </c>
      <c r="F53" s="10">
        <f>SUM(D53:E53)</f>
        <v>112205666.34999999</v>
      </c>
      <c r="G53" s="10">
        <v>112205666.34999999</v>
      </c>
      <c r="H53" s="10">
        <v>112205666.34999999</v>
      </c>
      <c r="I53" s="10">
        <f t="shared" si="14"/>
        <v>0</v>
      </c>
    </row>
    <row r="54" spans="1:9" x14ac:dyDescent="0.25">
      <c r="A54" s="20" t="s">
        <v>44</v>
      </c>
      <c r="B54" s="21"/>
      <c r="C54" s="21"/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</row>
    <row r="55" spans="1:9" x14ac:dyDescent="0.25">
      <c r="A55" s="20" t="s">
        <v>18</v>
      </c>
      <c r="B55" s="21"/>
      <c r="C55" s="21"/>
      <c r="D55" s="10">
        <v>155735921</v>
      </c>
      <c r="E55" s="10">
        <v>52497301.229999997</v>
      </c>
      <c r="F55" s="10">
        <f>SUM(D55:E55)</f>
        <v>208233222.22999999</v>
      </c>
      <c r="G55" s="10">
        <v>208233222.19</v>
      </c>
      <c r="H55" s="10">
        <v>208233222.19</v>
      </c>
      <c r="I55" s="10">
        <f t="shared" ref="I55" si="15">SUM(F55-G55)</f>
        <v>3.9999991655349731E-2</v>
      </c>
    </row>
    <row r="56" spans="1:9" x14ac:dyDescent="0.25">
      <c r="A56" s="20" t="s">
        <v>19</v>
      </c>
      <c r="B56" s="21"/>
      <c r="C56" s="21"/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</row>
    <row r="57" spans="1:9" x14ac:dyDescent="0.25">
      <c r="A57" s="22"/>
      <c r="B57" s="23"/>
      <c r="C57" s="23"/>
      <c r="D57" s="7"/>
      <c r="E57" s="7"/>
      <c r="F57" s="7"/>
      <c r="G57" s="7"/>
      <c r="H57" s="7"/>
      <c r="I57" s="7"/>
    </row>
    <row r="58" spans="1:9" x14ac:dyDescent="0.25">
      <c r="A58" s="24" t="s">
        <v>20</v>
      </c>
      <c r="B58" s="25"/>
      <c r="C58" s="25"/>
      <c r="D58" s="7">
        <f>SUM(D59:D65)</f>
        <v>581513240.91000009</v>
      </c>
      <c r="E58" s="7">
        <f t="shared" ref="E58:I58" si="16">SUM(E59:E65)</f>
        <v>57096999.669999994</v>
      </c>
      <c r="F58" s="7">
        <f t="shared" si="16"/>
        <v>638610240.58000016</v>
      </c>
      <c r="G58" s="7">
        <f t="shared" si="16"/>
        <v>598973689.38000011</v>
      </c>
      <c r="H58" s="7">
        <f t="shared" si="16"/>
        <v>527402144.05000001</v>
      </c>
      <c r="I58" s="7">
        <f t="shared" si="16"/>
        <v>39636551.200000048</v>
      </c>
    </row>
    <row r="59" spans="1:9" x14ac:dyDescent="0.25">
      <c r="A59" s="20" t="s">
        <v>21</v>
      </c>
      <c r="B59" s="21"/>
      <c r="C59" s="21"/>
      <c r="D59" s="10">
        <v>0</v>
      </c>
      <c r="E59" s="10">
        <v>19671500</v>
      </c>
      <c r="F59" s="10">
        <f>SUM(D59+E59)</f>
        <v>19671500</v>
      </c>
      <c r="G59" s="10">
        <v>19671500</v>
      </c>
      <c r="H59" s="10">
        <v>19671500</v>
      </c>
      <c r="I59" s="10">
        <v>0</v>
      </c>
    </row>
    <row r="60" spans="1:9" x14ac:dyDescent="0.25">
      <c r="A60" s="20" t="s">
        <v>22</v>
      </c>
      <c r="B60" s="21"/>
      <c r="C60" s="21"/>
      <c r="D60" s="12">
        <v>581513240.91000009</v>
      </c>
      <c r="E60" s="12">
        <v>36991245.229999997</v>
      </c>
      <c r="F60" s="12">
        <f>SUM(D60+E60)</f>
        <v>618504486.1400001</v>
      </c>
      <c r="G60" s="12">
        <v>578867934.94000006</v>
      </c>
      <c r="H60" s="12">
        <v>507296389.61000001</v>
      </c>
      <c r="I60" s="12">
        <f>SUM(F60-G60)</f>
        <v>39636551.200000048</v>
      </c>
    </row>
    <row r="61" spans="1:9" x14ac:dyDescent="0.25">
      <c r="A61" s="20" t="s">
        <v>23</v>
      </c>
      <c r="B61" s="21"/>
      <c r="C61" s="21"/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</row>
    <row r="62" spans="1:9" x14ac:dyDescent="0.25">
      <c r="A62" s="20" t="s">
        <v>24</v>
      </c>
      <c r="B62" s="21"/>
      <c r="C62" s="21"/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</row>
    <row r="63" spans="1:9" x14ac:dyDescent="0.25">
      <c r="A63" s="20" t="s">
        <v>25</v>
      </c>
      <c r="B63" s="21"/>
      <c r="C63" s="21"/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</row>
    <row r="64" spans="1:9" x14ac:dyDescent="0.25">
      <c r="A64" s="20" t="s">
        <v>26</v>
      </c>
      <c r="B64" s="21"/>
      <c r="C64" s="21"/>
      <c r="D64" s="10">
        <v>0</v>
      </c>
      <c r="E64" s="10">
        <v>434254.44</v>
      </c>
      <c r="F64" s="10">
        <f>SUM(D64+E64)</f>
        <v>434254.44</v>
      </c>
      <c r="G64" s="10">
        <v>434254.44</v>
      </c>
      <c r="H64" s="10">
        <v>434254.44</v>
      </c>
      <c r="I64" s="10">
        <f>SUM(F64-G64)</f>
        <v>0</v>
      </c>
    </row>
    <row r="65" spans="1:9" x14ac:dyDescent="0.25">
      <c r="A65" s="20" t="s">
        <v>27</v>
      </c>
      <c r="B65" s="21"/>
      <c r="C65" s="21"/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</row>
    <row r="66" spans="1:9" x14ac:dyDescent="0.25">
      <c r="A66" s="22"/>
      <c r="B66" s="23"/>
      <c r="C66" s="23"/>
      <c r="D66" s="7"/>
      <c r="E66" s="7"/>
      <c r="F66" s="7"/>
      <c r="G66" s="7"/>
      <c r="H66" s="7"/>
      <c r="I66" s="7"/>
    </row>
    <row r="67" spans="1:9" x14ac:dyDescent="0.25">
      <c r="A67" s="24" t="s">
        <v>28</v>
      </c>
      <c r="B67" s="25"/>
      <c r="C67" s="25"/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</row>
    <row r="68" spans="1:9" x14ac:dyDescent="0.25">
      <c r="A68" s="20" t="s">
        <v>29</v>
      </c>
      <c r="B68" s="21"/>
      <c r="C68" s="21"/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</row>
    <row r="69" spans="1:9" x14ac:dyDescent="0.25">
      <c r="A69" s="20" t="s">
        <v>30</v>
      </c>
      <c r="B69" s="21"/>
      <c r="C69" s="21"/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</row>
    <row r="70" spans="1:9" x14ac:dyDescent="0.25">
      <c r="A70" s="20" t="s">
        <v>31</v>
      </c>
      <c r="B70" s="21"/>
      <c r="C70" s="21"/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</row>
    <row r="71" spans="1:9" x14ac:dyDescent="0.25">
      <c r="A71" s="20" t="s">
        <v>45</v>
      </c>
      <c r="B71" s="21"/>
      <c r="C71" s="21"/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</row>
    <row r="72" spans="1:9" x14ac:dyDescent="0.25">
      <c r="A72" s="20" t="s">
        <v>33</v>
      </c>
      <c r="B72" s="21"/>
      <c r="C72" s="21"/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</row>
    <row r="73" spans="1:9" x14ac:dyDescent="0.25">
      <c r="A73" s="20" t="s">
        <v>34</v>
      </c>
      <c r="B73" s="21"/>
      <c r="C73" s="21"/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</row>
    <row r="74" spans="1:9" x14ac:dyDescent="0.25">
      <c r="A74" s="20" t="s">
        <v>35</v>
      </c>
      <c r="B74" s="21"/>
      <c r="C74" s="21"/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</row>
    <row r="75" spans="1:9" x14ac:dyDescent="0.25">
      <c r="A75" s="20" t="s">
        <v>36</v>
      </c>
      <c r="B75" s="21"/>
      <c r="C75" s="21"/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</row>
    <row r="76" spans="1:9" x14ac:dyDescent="0.25">
      <c r="A76" s="20" t="s">
        <v>37</v>
      </c>
      <c r="B76" s="21"/>
      <c r="C76" s="21"/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</row>
    <row r="77" spans="1:9" x14ac:dyDescent="0.25">
      <c r="A77" s="22"/>
      <c r="B77" s="23"/>
      <c r="C77" s="23"/>
      <c r="D77" s="7"/>
      <c r="E77" s="7"/>
      <c r="F77" s="7"/>
      <c r="G77" s="7"/>
      <c r="H77" s="7"/>
      <c r="I77" s="7"/>
    </row>
    <row r="78" spans="1:9" x14ac:dyDescent="0.25">
      <c r="A78" s="24" t="s">
        <v>38</v>
      </c>
      <c r="B78" s="25"/>
      <c r="C78" s="25"/>
      <c r="D78" s="7">
        <f>SUM(D79:D83)</f>
        <v>0</v>
      </c>
      <c r="E78" s="7">
        <f>SUM(E79:E83)</f>
        <v>0</v>
      </c>
      <c r="F78" s="7">
        <f>SUM(D78:E78)</f>
        <v>0</v>
      </c>
      <c r="G78" s="16">
        <f>SUM(G79:G83)</f>
        <v>0</v>
      </c>
      <c r="H78" s="15">
        <f>SUM(H79:H83)</f>
        <v>0</v>
      </c>
      <c r="I78" s="7">
        <f>SUM(F78-G78)</f>
        <v>0</v>
      </c>
    </row>
    <row r="79" spans="1:9" x14ac:dyDescent="0.25">
      <c r="A79" s="20" t="s">
        <v>39</v>
      </c>
      <c r="B79" s="21"/>
      <c r="C79" s="21"/>
      <c r="D79" s="14">
        <v>0</v>
      </c>
      <c r="F79" s="10">
        <f>SUM(D79:E79)</f>
        <v>0</v>
      </c>
      <c r="G79" s="17"/>
      <c r="I79" s="7">
        <v>0</v>
      </c>
    </row>
    <row r="80" spans="1:9" x14ac:dyDescent="0.25">
      <c r="A80" s="20" t="s">
        <v>40</v>
      </c>
      <c r="B80" s="21"/>
      <c r="C80" s="21"/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</row>
    <row r="81" spans="1:9" x14ac:dyDescent="0.25">
      <c r="A81" s="20" t="s">
        <v>41</v>
      </c>
      <c r="B81" s="21"/>
      <c r="C81" s="21"/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</row>
    <row r="82" spans="1:9" x14ac:dyDescent="0.25">
      <c r="A82" s="20" t="s">
        <v>42</v>
      </c>
      <c r="B82" s="21"/>
      <c r="C82" s="21"/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</row>
    <row r="83" spans="1:9" x14ac:dyDescent="0.25">
      <c r="A83" s="22"/>
      <c r="B83" s="23"/>
      <c r="C83" s="23"/>
      <c r="D83" s="7"/>
      <c r="E83" s="7"/>
      <c r="F83" s="7"/>
      <c r="G83" s="7"/>
      <c r="H83" s="7"/>
      <c r="I83" s="7"/>
    </row>
    <row r="84" spans="1:9" x14ac:dyDescent="0.25">
      <c r="A84" s="24" t="s">
        <v>46</v>
      </c>
      <c r="B84" s="25"/>
      <c r="C84" s="25"/>
      <c r="D84" s="7">
        <f>SUM(D10+D47)</f>
        <v>7599049891.9800005</v>
      </c>
      <c r="E84" s="7">
        <f t="shared" ref="E84:I84" si="17">SUM(E10+E47)</f>
        <v>0</v>
      </c>
      <c r="F84" s="7">
        <f t="shared" si="17"/>
        <v>7599049891.9800014</v>
      </c>
      <c r="G84" s="7">
        <f t="shared" si="17"/>
        <v>7376745643.4200001</v>
      </c>
      <c r="H84" s="7">
        <f t="shared" si="17"/>
        <v>6925888738.789999</v>
      </c>
      <c r="I84" s="7">
        <f t="shared" si="17"/>
        <v>222304248.56000024</v>
      </c>
    </row>
    <row r="85" spans="1:9" ht="15.75" thickBot="1" x14ac:dyDescent="0.3">
      <c r="A85" s="18"/>
      <c r="B85" s="19"/>
      <c r="C85" s="19"/>
      <c r="D85" s="9"/>
      <c r="E85" s="9"/>
      <c r="F85" s="9"/>
      <c r="G85" s="9"/>
      <c r="H85" s="9"/>
      <c r="I85" s="9"/>
    </row>
  </sheetData>
  <mergeCells count="86">
    <mergeCell ref="A9:C9"/>
    <mergeCell ref="A10:C10"/>
    <mergeCell ref="D7:H7"/>
    <mergeCell ref="I7:I8"/>
    <mergeCell ref="A11:C11"/>
    <mergeCell ref="A1:I1"/>
    <mergeCell ref="A2:I2"/>
    <mergeCell ref="A4:I4"/>
    <mergeCell ref="A5:I5"/>
    <mergeCell ref="A7:C8"/>
    <mergeCell ref="B6:I6"/>
    <mergeCell ref="B3:I3"/>
    <mergeCell ref="A16:C16"/>
    <mergeCell ref="A17:C17"/>
    <mergeCell ref="A18:C18"/>
    <mergeCell ref="A19:C19"/>
    <mergeCell ref="A12:C12"/>
    <mergeCell ref="A13:C13"/>
    <mergeCell ref="A14:C14"/>
    <mergeCell ref="A15:C15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5:C85"/>
    <mergeCell ref="A80:C80"/>
    <mergeCell ref="A81:C81"/>
    <mergeCell ref="A82:C82"/>
    <mergeCell ref="A83:C83"/>
    <mergeCell ref="A84:C84"/>
  </mergeCells>
  <pageMargins left="0.47" right="0.7" top="0.42" bottom="0.28999999999999998" header="0.3" footer="0.3"/>
  <pageSetup scale="84" orientation="landscape" verticalDpi="0" r:id="rId1"/>
  <ignoredErrors>
    <ignoredError sqref="F30 F78 F4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cp:lastPrinted>2019-01-11T01:27:46Z</cp:lastPrinted>
  <dcterms:created xsi:type="dcterms:W3CDTF">2018-09-04T19:21:14Z</dcterms:created>
  <dcterms:modified xsi:type="dcterms:W3CDTF">2019-04-01T22:20:09Z</dcterms:modified>
</cp:coreProperties>
</file>