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\Marzo armonizado\1er. trimestre Informacion Presupuestal\"/>
    </mc:Choice>
  </mc:AlternateContent>
  <bookViews>
    <workbookView xWindow="165" yWindow="0" windowWidth="19950" windowHeight="4935" firstSheet="1" activeTab="1"/>
  </bookViews>
  <sheets>
    <sheet name="Hoja1" sheetId="1" r:id="rId1"/>
    <sheet name="Zapopan" sheetId="4" r:id="rId2"/>
  </sheets>
  <definedNames>
    <definedName name="_xlnm.Print_Area" localSheetId="1">Zapopan!$A$1:$K$68</definedName>
  </definedNames>
  <calcPr calcId="152511"/>
</workbook>
</file>

<file path=xl/calcChain.xml><?xml version="1.0" encoding="utf-8"?>
<calcChain xmlns="http://schemas.openxmlformats.org/spreadsheetml/2006/main">
  <c r="H17" i="4" l="1"/>
  <c r="I17" i="4"/>
  <c r="J18" i="4"/>
  <c r="E17" i="4"/>
  <c r="F38" i="4" l="1"/>
  <c r="I47" i="4" l="1"/>
  <c r="J47" i="4" s="1"/>
  <c r="H47" i="4"/>
  <c r="F47" i="4"/>
  <c r="G47" i="4" s="1"/>
  <c r="I40" i="4"/>
  <c r="H40" i="4"/>
  <c r="J26" i="4"/>
  <c r="G25" i="4"/>
  <c r="G26" i="4"/>
  <c r="G27" i="4"/>
  <c r="F55" i="4" l="1"/>
  <c r="I55" i="4" l="1"/>
  <c r="I54" i="4" s="1"/>
  <c r="H55" i="4"/>
  <c r="H54" i="4" s="1"/>
  <c r="F54" i="4"/>
  <c r="E55" i="4"/>
  <c r="E54" i="4" s="1"/>
  <c r="J25" i="4"/>
  <c r="J27" i="4"/>
  <c r="G55" i="4" l="1"/>
  <c r="G54" i="4" s="1"/>
  <c r="J55" i="4"/>
  <c r="G24" i="4"/>
  <c r="J24" i="4"/>
  <c r="F49" i="4" l="1"/>
  <c r="E51" i="4"/>
  <c r="E49" i="4" s="1"/>
  <c r="G49" i="4" s="1"/>
  <c r="F36" i="4" l="1"/>
  <c r="J19" i="4"/>
  <c r="J21" i="4"/>
  <c r="J22" i="4"/>
  <c r="J23" i="4"/>
  <c r="J28" i="4"/>
  <c r="J14" i="4"/>
  <c r="J15" i="4"/>
  <c r="J16" i="4"/>
  <c r="J13" i="4"/>
  <c r="F45" i="4"/>
  <c r="F40" i="4"/>
  <c r="F41" i="4"/>
  <c r="F44" i="4"/>
  <c r="F43" i="4"/>
  <c r="F20" i="4"/>
  <c r="F29" i="4" s="1"/>
  <c r="I46" i="4"/>
  <c r="I45" i="4"/>
  <c r="I44" i="4"/>
  <c r="I43" i="4"/>
  <c r="I41" i="4"/>
  <c r="I38" i="4"/>
  <c r="I37" i="4"/>
  <c r="I36" i="4"/>
  <c r="H46" i="4"/>
  <c r="H45" i="4"/>
  <c r="H44" i="4"/>
  <c r="H43" i="4"/>
  <c r="H41" i="4"/>
  <c r="H38" i="4"/>
  <c r="H37" i="4"/>
  <c r="H36" i="4"/>
  <c r="J54" i="4"/>
  <c r="G52" i="4"/>
  <c r="J52" i="4" s="1"/>
  <c r="G51" i="4"/>
  <c r="J51" i="4" s="1"/>
  <c r="G50" i="4"/>
  <c r="J50" i="4" s="1"/>
  <c r="E46" i="4"/>
  <c r="G46" i="4" s="1"/>
  <c r="E45" i="4"/>
  <c r="E44" i="4"/>
  <c r="E43" i="4"/>
  <c r="G43" i="4" s="1"/>
  <c r="E41" i="4"/>
  <c r="E40" i="4"/>
  <c r="E38" i="4"/>
  <c r="G38" i="4" s="1"/>
  <c r="E37" i="4"/>
  <c r="G37" i="4" s="1"/>
  <c r="E36" i="4"/>
  <c r="I20" i="4"/>
  <c r="H20" i="4"/>
  <c r="H42" i="4" s="1"/>
  <c r="I39" i="4"/>
  <c r="H39" i="4"/>
  <c r="G21" i="4"/>
  <c r="G22" i="4"/>
  <c r="G23" i="4"/>
  <c r="E20" i="4"/>
  <c r="E29" i="4" s="1"/>
  <c r="J17" i="4"/>
  <c r="G14" i="4"/>
  <c r="G15" i="4"/>
  <c r="G16" i="4"/>
  <c r="G17" i="4"/>
  <c r="G18" i="4"/>
  <c r="G19" i="4"/>
  <c r="G13" i="4"/>
  <c r="G20" i="4" l="1"/>
  <c r="J37" i="4"/>
  <c r="J44" i="4"/>
  <c r="J43" i="4"/>
  <c r="G45" i="4"/>
  <c r="H57" i="4"/>
  <c r="H35" i="4"/>
  <c r="G36" i="4"/>
  <c r="F39" i="4"/>
  <c r="J20" i="4"/>
  <c r="E39" i="4"/>
  <c r="J46" i="4"/>
  <c r="J45" i="4"/>
  <c r="F42" i="4"/>
  <c r="G44" i="4"/>
  <c r="G42" i="4" s="1"/>
  <c r="G41" i="4"/>
  <c r="J41" i="4" s="1"/>
  <c r="J49" i="4"/>
  <c r="G40" i="4"/>
  <c r="G39" i="4" s="1"/>
  <c r="G29" i="4"/>
  <c r="E42" i="4"/>
  <c r="J38" i="4"/>
  <c r="I29" i="4"/>
  <c r="I42" i="4"/>
  <c r="I57" i="4" s="1"/>
  <c r="H29" i="4"/>
  <c r="G12" i="1"/>
  <c r="J12" i="1"/>
  <c r="G13" i="1"/>
  <c r="J13" i="1"/>
  <c r="G14" i="1"/>
  <c r="J14" i="1"/>
  <c r="G15" i="1"/>
  <c r="J15" i="1"/>
  <c r="E16" i="1"/>
  <c r="E27" i="1" s="1"/>
  <c r="F16" i="1"/>
  <c r="H16" i="1"/>
  <c r="I16" i="1"/>
  <c r="G17" i="1"/>
  <c r="G16" i="1" s="1"/>
  <c r="G18" i="1"/>
  <c r="J17" i="1"/>
  <c r="J18" i="1"/>
  <c r="E19" i="1"/>
  <c r="F19" i="1"/>
  <c r="F27" i="1" s="1"/>
  <c r="H19" i="1"/>
  <c r="I19" i="1"/>
  <c r="I27" i="1" s="1"/>
  <c r="G20" i="1"/>
  <c r="G19" i="1" s="1"/>
  <c r="G21" i="1"/>
  <c r="J20" i="1"/>
  <c r="J21" i="1"/>
  <c r="G22" i="1"/>
  <c r="J22" i="1"/>
  <c r="G23" i="1"/>
  <c r="J23" i="1"/>
  <c r="G24" i="1"/>
  <c r="J24" i="1"/>
  <c r="G25" i="1"/>
  <c r="J25" i="1"/>
  <c r="G36" i="1"/>
  <c r="J36" i="1"/>
  <c r="G37" i="1"/>
  <c r="J37" i="1"/>
  <c r="G38" i="1"/>
  <c r="J38" i="1"/>
  <c r="E39" i="1"/>
  <c r="E35" i="1" s="1"/>
  <c r="E56" i="1" s="1"/>
  <c r="E42" i="1"/>
  <c r="E48" i="1"/>
  <c r="E53" i="1"/>
  <c r="F39" i="1"/>
  <c r="H39" i="1"/>
  <c r="H42" i="1"/>
  <c r="H35" i="1"/>
  <c r="I39" i="1"/>
  <c r="G40" i="1"/>
  <c r="G41" i="1"/>
  <c r="G39" i="1"/>
  <c r="J40" i="1"/>
  <c r="J41" i="1"/>
  <c r="F42" i="1"/>
  <c r="I42" i="1"/>
  <c r="I35" i="1" s="1"/>
  <c r="I56" i="1" s="1"/>
  <c r="G43" i="1"/>
  <c r="G44" i="1"/>
  <c r="G42" i="1" s="1"/>
  <c r="J43" i="1"/>
  <c r="J44" i="1"/>
  <c r="J42" i="1" s="1"/>
  <c r="G45" i="1"/>
  <c r="J45" i="1"/>
  <c r="G46" i="1"/>
  <c r="J46" i="1"/>
  <c r="F48" i="1"/>
  <c r="H48" i="1"/>
  <c r="I48" i="1"/>
  <c r="G49" i="1"/>
  <c r="G48" i="1" s="1"/>
  <c r="G50" i="1"/>
  <c r="G51" i="1"/>
  <c r="J49" i="1"/>
  <c r="J48" i="1" s="1"/>
  <c r="J50" i="1"/>
  <c r="J51" i="1"/>
  <c r="F53" i="1"/>
  <c r="H53" i="1"/>
  <c r="I53" i="1"/>
  <c r="G54" i="1"/>
  <c r="G53" i="1" s="1"/>
  <c r="J54" i="1"/>
  <c r="J53" i="1" s="1"/>
  <c r="H27" i="1"/>
  <c r="J16" i="1"/>
  <c r="J39" i="1"/>
  <c r="F35" i="1"/>
  <c r="F56" i="1"/>
  <c r="F57" i="4" l="1"/>
  <c r="J42" i="4"/>
  <c r="G27" i="1"/>
  <c r="J35" i="1"/>
  <c r="J56" i="1" s="1"/>
  <c r="G35" i="1"/>
  <c r="E35" i="4"/>
  <c r="E57" i="4" s="1"/>
  <c r="G57" i="4" s="1"/>
  <c r="J27" i="1"/>
  <c r="H56" i="1"/>
  <c r="J19" i="1"/>
  <c r="I35" i="4"/>
  <c r="F35" i="4"/>
  <c r="J39" i="4"/>
  <c r="J29" i="4"/>
  <c r="G56" i="1"/>
  <c r="J57" i="4" l="1"/>
  <c r="J35" i="4"/>
  <c r="G35" i="4"/>
</calcChain>
</file>

<file path=xl/sharedStrings.xml><?xml version="1.0" encoding="utf-8"?>
<sst xmlns="http://schemas.openxmlformats.org/spreadsheetml/2006/main" count="138" uniqueCount="46">
  <si>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</si>
  <si>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</si>
  <si>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</si>
  <si>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</si>
  <si>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</si>
  <si>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</si>
  <si>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</si>
  <si>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</si>
  <si>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</si>
  <si>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</si>
  <si>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</si>
  <si>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</si>
  <si>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</si>
  <si>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</si>
  <si>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</si>
  <si>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</si>
  <si>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</si>
  <si>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</si>
  <si>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</si>
  <si>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</si>
  <si>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</si>
  <si>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</si>
  <si>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</si>
  <si>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</si>
  <si>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</si>
  <si>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</si>
  <si>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</si>
  <si>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</si>
  <si>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</si>
  <si>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</si>
  <si>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</si>
  <si>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</si>
  <si>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</si>
  <si>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</si>
  <si>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</si>
  <si>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</si>
  <si>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</si>
  <si>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</si>
  <si>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</si>
  <si>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</si>
  <si>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</si>
  <si>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</si>
  <si>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</si>
  <si>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 xml:space="preserve">convenios </t>
  </si>
  <si>
    <t>Convenios</t>
  </si>
  <si>
    <t>Del 1 de Enero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</si>
</sst>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3" formatCode="_-* #,##0.00_-;\-* #,##0.00_-;_-* &quot;-&quot;??_-;_-@_-"/>
    <numFmt numFmtId="164" formatCode="#,##0_ ;[Red]\-#,##0\ "/>
    <numFmt numFmtId="166" formatCode="#,##0.00_ ;[Red]\-#,##0.00\ "/>
  </numFmts>
  <fonts count="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3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0" fontId="14" fillId="2" borderId="0" xfId="0" applyFont="1" applyFill="1" applyAlignment="1">
      <alignment horizontal="left"/>
    </xf>
    <xf numFmtId="0" fontId="23" fillId="0" borderId="0" xfId="0" applyFont="1" applyBorder="1" applyAlignment="1">
      <alignment horizontal="center"/>
    </xf>
    <xf numFmtId="49" fontId="24" fillId="2" borderId="0" xfId="1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left" vertical="center" wrapText="1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  <xf numFmtId="166" fontId="2" fillId="2" borderId="0" xfId="0" applyNumberFormat="1" applyFont="1" applyFill="1" applyBorder="1"/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400879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 x14ac:dyDescent="0.25">
      <c r="B3" s="134" t="s">
        <v>0</v>
      </c>
      <c r="C3" s="135"/>
      <c r="D3" s="135"/>
      <c r="E3" s="135"/>
      <c r="F3" s="135"/>
      <c r="G3" s="135"/>
      <c r="H3" s="135"/>
      <c r="I3" s="135"/>
      <c r="J3" s="136"/>
    </row>
    <row r="4" spans="2:10" x14ac:dyDescent="0.25">
      <c r="B4" s="137" t="s">
        <v>1</v>
      </c>
      <c r="C4" s="138"/>
      <c r="D4" s="138"/>
      <c r="E4" s="138"/>
      <c r="F4" s="138"/>
      <c r="G4" s="138"/>
      <c r="H4" s="138"/>
      <c r="I4" s="138"/>
      <c r="J4" s="139"/>
    </row>
    <row r="5" spans="2:10" x14ac:dyDescent="0.25">
      <c r="B5" s="140" t="s">
        <v>2</v>
      </c>
      <c r="C5" s="141"/>
      <c r="D5" s="141"/>
      <c r="E5" s="141"/>
      <c r="F5" s="141"/>
      <c r="G5" s="141"/>
      <c r="H5" s="141"/>
      <c r="I5" s="141"/>
      <c r="J5" s="142"/>
    </row>
    <row r="6" spans="2:10" x14ac:dyDescent="0.25">
      <c r="B6" s="143" t="s">
        <v>3</v>
      </c>
      <c r="C6" s="144"/>
      <c r="D6" s="144"/>
      <c r="E6" s="144"/>
      <c r="F6" s="144"/>
      <c r="G6" s="144"/>
      <c r="H6" s="144"/>
      <c r="I6" s="144"/>
      <c r="J6" s="145"/>
    </row>
    <row r="7" spans="2:10" x14ac:dyDescent="0.25">
      <c r="B7" s="66"/>
      <c r="C7" s="66"/>
      <c r="D7" s="66"/>
      <c r="E7" s="67"/>
      <c r="F7" s="68"/>
      <c r="G7" s="68"/>
      <c r="H7" s="68"/>
      <c r="I7" s="68"/>
      <c r="J7" s="68"/>
    </row>
    <row r="8" spans="2:10" x14ac:dyDescent="0.25">
      <c r="B8" s="146" t="s">
        <v>4</v>
      </c>
      <c r="C8" s="147"/>
      <c r="D8" s="147"/>
      <c r="E8" s="130" t="s">
        <v>5</v>
      </c>
      <c r="F8" s="131"/>
      <c r="G8" s="131"/>
      <c r="H8" s="131"/>
      <c r="I8" s="132"/>
      <c r="J8" s="133" t="s">
        <v>6</v>
      </c>
    </row>
    <row r="9" spans="2:10" ht="24.75" x14ac:dyDescent="0.25">
      <c r="B9" s="147"/>
      <c r="C9" s="147"/>
      <c r="D9" s="147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33"/>
    </row>
    <row r="10" spans="2:10" x14ac:dyDescent="0.25">
      <c r="B10" s="148"/>
      <c r="C10" s="148"/>
      <c r="D10" s="148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 x14ac:dyDescent="0.25">
      <c r="B11" s="17"/>
      <c r="C11" s="18"/>
      <c r="D11" s="19"/>
      <c r="E11" s="20"/>
      <c r="F11" s="21"/>
      <c r="G11" s="21"/>
      <c r="H11" s="21"/>
      <c r="I11" s="21"/>
      <c r="J11" s="21"/>
    </row>
    <row r="12" spans="2:10" x14ac:dyDescent="0.25">
      <c r="B12" s="127" t="s">
        <v>18</v>
      </c>
      <c r="C12" s="128"/>
      <c r="D12" s="129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 x14ac:dyDescent="0.25">
      <c r="B13" s="127" t="s">
        <v>19</v>
      </c>
      <c r="C13" s="128"/>
      <c r="D13" s="129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 x14ac:dyDescent="0.25">
      <c r="B14" s="127" t="s">
        <v>20</v>
      </c>
      <c r="C14" s="128"/>
      <c r="D14" s="129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 x14ac:dyDescent="0.25">
      <c r="B15" s="127" t="s">
        <v>21</v>
      </c>
      <c r="C15" s="128"/>
      <c r="D15" s="129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 x14ac:dyDescent="0.25">
      <c r="B16" s="127" t="s">
        <v>22</v>
      </c>
      <c r="C16" s="128"/>
      <c r="D16" s="129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 x14ac:dyDescent="0.25">
      <c r="B17" s="22"/>
      <c r="C17" s="128" t="s">
        <v>23</v>
      </c>
      <c r="D17" s="129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 x14ac:dyDescent="0.25">
      <c r="B18" s="22"/>
      <c r="C18" s="128" t="s">
        <v>24</v>
      </c>
      <c r="D18" s="129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 x14ac:dyDescent="0.25">
      <c r="B19" s="127" t="s">
        <v>25</v>
      </c>
      <c r="C19" s="128"/>
      <c r="D19" s="129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 x14ac:dyDescent="0.25">
      <c r="B20" s="22"/>
      <c r="C20" s="128" t="s">
        <v>23</v>
      </c>
      <c r="D20" s="129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 x14ac:dyDescent="0.25">
      <c r="B21" s="22"/>
      <c r="C21" s="128" t="s">
        <v>24</v>
      </c>
      <c r="D21" s="129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 x14ac:dyDescent="0.25">
      <c r="B22" s="127" t="s">
        <v>26</v>
      </c>
      <c r="C22" s="128"/>
      <c r="D22" s="129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 x14ac:dyDescent="0.25">
      <c r="B23" s="127" t="s">
        <v>27</v>
      </c>
      <c r="C23" s="128"/>
      <c r="D23" s="129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 x14ac:dyDescent="0.25">
      <c r="B24" s="127" t="s">
        <v>28</v>
      </c>
      <c r="C24" s="128"/>
      <c r="D24" s="129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 x14ac:dyDescent="0.25">
      <c r="B25" s="127" t="s">
        <v>29</v>
      </c>
      <c r="C25" s="128"/>
      <c r="D25" s="129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 x14ac:dyDescent="0.25">
      <c r="B26" s="23"/>
      <c r="C26" s="24"/>
      <c r="D26" s="25"/>
      <c r="E26" s="39"/>
      <c r="F26" s="39"/>
      <c r="G26" s="39"/>
      <c r="H26" s="39"/>
      <c r="I26" s="39"/>
      <c r="J26" s="39"/>
    </row>
    <row r="27" spans="2:10" x14ac:dyDescent="0.25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51">
        <f t="shared" si="4"/>
        <v>-44336720.859999999</v>
      </c>
    </row>
    <row r="28" spans="2:10" x14ac:dyDescent="0.25">
      <c r="E28" s="41"/>
      <c r="F28" s="41"/>
      <c r="G28" s="41"/>
      <c r="H28" s="153" t="s">
        <v>31</v>
      </c>
      <c r="I28" s="154"/>
      <c r="J28" s="152"/>
    </row>
    <row r="29" spans="2:10" x14ac:dyDescent="0.25">
      <c r="E29" s="32"/>
      <c r="F29" s="32"/>
      <c r="G29" s="32"/>
      <c r="H29" s="32"/>
      <c r="I29" s="32"/>
      <c r="J29" s="32"/>
    </row>
    <row r="30" spans="2:10" x14ac:dyDescent="0.25">
      <c r="E30" s="32"/>
      <c r="F30" s="32"/>
      <c r="G30" s="32"/>
      <c r="H30" s="32"/>
      <c r="I30" s="32"/>
      <c r="J30" s="32"/>
    </row>
    <row r="31" spans="2:10" ht="15" customHeight="1" x14ac:dyDescent="0.25">
      <c r="B31" s="146" t="s">
        <v>32</v>
      </c>
      <c r="C31" s="147"/>
      <c r="D31" s="147"/>
      <c r="E31" s="155" t="s">
        <v>5</v>
      </c>
      <c r="F31" s="156"/>
      <c r="G31" s="156"/>
      <c r="H31" s="156"/>
      <c r="I31" s="157"/>
      <c r="J31" s="158" t="s">
        <v>6</v>
      </c>
    </row>
    <row r="32" spans="2:10" ht="24.75" x14ac:dyDescent="0.25">
      <c r="B32" s="147"/>
      <c r="C32" s="147"/>
      <c r="D32" s="147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58"/>
    </row>
    <row r="33" spans="2:10" x14ac:dyDescent="0.25">
      <c r="B33" s="148"/>
      <c r="C33" s="148"/>
      <c r="D33" s="148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 x14ac:dyDescent="0.25">
      <c r="B34" s="1"/>
      <c r="C34" s="2"/>
      <c r="D34" s="3"/>
      <c r="E34" s="36"/>
      <c r="F34" s="36"/>
      <c r="G34" s="36"/>
      <c r="H34" s="36"/>
      <c r="I34" s="36"/>
      <c r="J34" s="36"/>
    </row>
    <row r="35" spans="2:10" x14ac:dyDescent="0.25">
      <c r="B35" s="11" t="s">
        <v>34</v>
      </c>
      <c r="C35" s="12"/>
      <c r="D35" s="69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 x14ac:dyDescent="0.25">
      <c r="B36" s="4"/>
      <c r="C36" s="149" t="s">
        <v>18</v>
      </c>
      <c r="D36" s="150"/>
      <c r="E36" s="70">
        <v>0</v>
      </c>
      <c r="F36" s="70">
        <v>0</v>
      </c>
      <c r="G36" s="71">
        <f>E36+F36</f>
        <v>0</v>
      </c>
      <c r="H36" s="70">
        <v>0</v>
      </c>
      <c r="I36" s="70">
        <v>0</v>
      </c>
      <c r="J36" s="71">
        <f>I36-E36</f>
        <v>0</v>
      </c>
    </row>
    <row r="37" spans="2:10" x14ac:dyDescent="0.25">
      <c r="B37" s="4"/>
      <c r="C37" s="149" t="s">
        <v>20</v>
      </c>
      <c r="D37" s="150"/>
      <c r="E37" s="70">
        <v>0</v>
      </c>
      <c r="F37" s="70">
        <v>0</v>
      </c>
      <c r="G37" s="71">
        <f>E37+F37</f>
        <v>0</v>
      </c>
      <c r="H37" s="70">
        <v>0</v>
      </c>
      <c r="I37" s="70">
        <v>0</v>
      </c>
      <c r="J37" s="71">
        <f>I37-E37</f>
        <v>0</v>
      </c>
    </row>
    <row r="38" spans="2:10" x14ac:dyDescent="0.25">
      <c r="B38" s="4"/>
      <c r="C38" s="149" t="s">
        <v>21</v>
      </c>
      <c r="D38" s="150"/>
      <c r="E38" s="70">
        <v>0</v>
      </c>
      <c r="F38" s="70">
        <v>0</v>
      </c>
      <c r="G38" s="71">
        <f>E38+F38</f>
        <v>0</v>
      </c>
      <c r="H38" s="70">
        <v>0</v>
      </c>
      <c r="I38" s="70">
        <v>0</v>
      </c>
      <c r="J38" s="71">
        <f>I38-E38</f>
        <v>0</v>
      </c>
    </row>
    <row r="39" spans="2:10" x14ac:dyDescent="0.25">
      <c r="B39" s="4"/>
      <c r="C39" s="149" t="s">
        <v>22</v>
      </c>
      <c r="D39" s="150"/>
      <c r="E39" s="71">
        <f t="shared" ref="E39:J39" si="6">E40+E41</f>
        <v>0</v>
      </c>
      <c r="F39" s="71">
        <f t="shared" si="6"/>
        <v>0</v>
      </c>
      <c r="G39" s="71">
        <f t="shared" si="6"/>
        <v>0</v>
      </c>
      <c r="H39" s="71">
        <f t="shared" si="6"/>
        <v>568253.85</v>
      </c>
      <c r="I39" s="71">
        <f t="shared" si="6"/>
        <v>568253.84</v>
      </c>
      <c r="J39" s="71">
        <f t="shared" si="6"/>
        <v>568253.84</v>
      </c>
    </row>
    <row r="40" spans="2:10" x14ac:dyDescent="0.25">
      <c r="B40" s="4"/>
      <c r="C40" s="54"/>
      <c r="D40" s="72" t="s">
        <v>23</v>
      </c>
      <c r="E40" s="70">
        <v>0</v>
      </c>
      <c r="F40" s="70">
        <v>0</v>
      </c>
      <c r="G40" s="71">
        <f>E40+F40</f>
        <v>0</v>
      </c>
      <c r="H40" s="70">
        <v>568253.85</v>
      </c>
      <c r="I40" s="70">
        <v>568253.84</v>
      </c>
      <c r="J40" s="71">
        <f>I40-E40</f>
        <v>568253.84</v>
      </c>
    </row>
    <row r="41" spans="2:10" x14ac:dyDescent="0.25">
      <c r="B41" s="4"/>
      <c r="C41" s="54"/>
      <c r="D41" s="72" t="s">
        <v>24</v>
      </c>
      <c r="E41" s="70">
        <v>0</v>
      </c>
      <c r="F41" s="70">
        <v>0</v>
      </c>
      <c r="G41" s="71">
        <f>E41+F41</f>
        <v>0</v>
      </c>
      <c r="H41" s="70">
        <v>0</v>
      </c>
      <c r="I41" s="70">
        <v>0</v>
      </c>
      <c r="J41" s="71">
        <f>I41-E41</f>
        <v>0</v>
      </c>
    </row>
    <row r="42" spans="2:10" x14ac:dyDescent="0.25">
      <c r="B42" s="4"/>
      <c r="C42" s="149" t="s">
        <v>25</v>
      </c>
      <c r="D42" s="150"/>
      <c r="E42" s="71">
        <f t="shared" ref="E42:J42" si="7">E43+E44</f>
        <v>0</v>
      </c>
      <c r="F42" s="71">
        <f t="shared" si="7"/>
        <v>0</v>
      </c>
      <c r="G42" s="71">
        <f t="shared" si="7"/>
        <v>0</v>
      </c>
      <c r="H42" s="71">
        <f t="shared" si="7"/>
        <v>0</v>
      </c>
      <c r="I42" s="71">
        <f t="shared" si="7"/>
        <v>0</v>
      </c>
      <c r="J42" s="71">
        <f t="shared" si="7"/>
        <v>0</v>
      </c>
    </row>
    <row r="43" spans="2:10" x14ac:dyDescent="0.25">
      <c r="B43" s="4"/>
      <c r="C43" s="54"/>
      <c r="D43" s="72" t="s">
        <v>23</v>
      </c>
      <c r="E43" s="70">
        <v>0</v>
      </c>
      <c r="F43" s="70">
        <v>0</v>
      </c>
      <c r="G43" s="71">
        <f>E43+F43</f>
        <v>0</v>
      </c>
      <c r="H43" s="70">
        <v>0</v>
      </c>
      <c r="I43" s="70">
        <v>0</v>
      </c>
      <c r="J43" s="71">
        <f>I43-E43</f>
        <v>0</v>
      </c>
    </row>
    <row r="44" spans="2:10" x14ac:dyDescent="0.25">
      <c r="B44" s="4"/>
      <c r="C44" s="54"/>
      <c r="D44" s="72" t="s">
        <v>24</v>
      </c>
      <c r="E44" s="70">
        <v>0</v>
      </c>
      <c r="F44" s="70">
        <v>0</v>
      </c>
      <c r="G44" s="71">
        <f>E44+F44</f>
        <v>0</v>
      </c>
      <c r="H44" s="70">
        <v>0</v>
      </c>
      <c r="I44" s="70">
        <v>0</v>
      </c>
      <c r="J44" s="71">
        <f>I44-E44</f>
        <v>0</v>
      </c>
    </row>
    <row r="45" spans="2:10" x14ac:dyDescent="0.25">
      <c r="B45" s="4"/>
      <c r="C45" s="149" t="s">
        <v>27</v>
      </c>
      <c r="D45" s="150"/>
      <c r="E45" s="70">
        <v>73738111</v>
      </c>
      <c r="F45" s="70">
        <v>0</v>
      </c>
      <c r="G45" s="71">
        <f>E45+F45</f>
        <v>73738111</v>
      </c>
      <c r="H45" s="70">
        <v>29993136.300000001</v>
      </c>
      <c r="I45" s="70">
        <v>28833136.300000001</v>
      </c>
      <c r="J45" s="71">
        <f>I45-E45</f>
        <v>-44904974.700000003</v>
      </c>
    </row>
    <row r="46" spans="2:10" x14ac:dyDescent="0.25">
      <c r="B46" s="4"/>
      <c r="C46" s="149" t="s">
        <v>28</v>
      </c>
      <c r="D46" s="150"/>
      <c r="E46" s="70">
        <v>0</v>
      </c>
      <c r="F46" s="70">
        <v>0</v>
      </c>
      <c r="G46" s="71">
        <f>E46+F46</f>
        <v>0</v>
      </c>
      <c r="H46" s="70">
        <v>0</v>
      </c>
      <c r="I46" s="70">
        <v>0</v>
      </c>
      <c r="J46" s="71">
        <f>I46-E46</f>
        <v>0</v>
      </c>
    </row>
    <row r="47" spans="2:10" x14ac:dyDescent="0.25">
      <c r="B47" s="4"/>
      <c r="C47" s="54"/>
      <c r="D47" s="72"/>
      <c r="E47" s="71"/>
      <c r="F47" s="71"/>
      <c r="G47" s="71"/>
      <c r="H47" s="71"/>
      <c r="I47" s="71"/>
      <c r="J47" s="71"/>
    </row>
    <row r="48" spans="2:10" x14ac:dyDescent="0.25">
      <c r="B48" s="11" t="s">
        <v>35</v>
      </c>
      <c r="C48" s="12"/>
      <c r="D48" s="72"/>
      <c r="E48" s="73">
        <f t="shared" ref="E48:J48" si="8">E49+E50+E51</f>
        <v>0</v>
      </c>
      <c r="F48" s="73">
        <f t="shared" si="8"/>
        <v>0</v>
      </c>
      <c r="G48" s="73">
        <f t="shared" si="8"/>
        <v>0</v>
      </c>
      <c r="H48" s="73">
        <f t="shared" si="8"/>
        <v>0</v>
      </c>
      <c r="I48" s="73">
        <f t="shared" si="8"/>
        <v>0</v>
      </c>
      <c r="J48" s="73">
        <f t="shared" si="8"/>
        <v>0</v>
      </c>
    </row>
    <row r="49" spans="2:10" x14ac:dyDescent="0.25">
      <c r="B49" s="11"/>
      <c r="C49" s="149" t="s">
        <v>19</v>
      </c>
      <c r="D49" s="150"/>
      <c r="E49" s="70">
        <v>0</v>
      </c>
      <c r="F49" s="70">
        <v>0</v>
      </c>
      <c r="G49" s="71">
        <f>E49+F49</f>
        <v>0</v>
      </c>
      <c r="H49" s="70">
        <v>0</v>
      </c>
      <c r="I49" s="70">
        <v>0</v>
      </c>
      <c r="J49" s="71">
        <f>I49-E49</f>
        <v>0</v>
      </c>
    </row>
    <row r="50" spans="2:10" x14ac:dyDescent="0.25">
      <c r="B50" s="4"/>
      <c r="C50" s="149" t="s">
        <v>26</v>
      </c>
      <c r="D50" s="150"/>
      <c r="E50" s="70">
        <v>0</v>
      </c>
      <c r="F50" s="70">
        <v>0</v>
      </c>
      <c r="G50" s="71">
        <f>E50+F50</f>
        <v>0</v>
      </c>
      <c r="H50" s="70">
        <v>0</v>
      </c>
      <c r="I50" s="70">
        <v>0</v>
      </c>
      <c r="J50" s="71">
        <f>I50-E50</f>
        <v>0</v>
      </c>
    </row>
    <row r="51" spans="2:10" x14ac:dyDescent="0.25">
      <c r="B51" s="4"/>
      <c r="C51" s="149" t="s">
        <v>28</v>
      </c>
      <c r="D51" s="150"/>
      <c r="E51" s="70">
        <v>0</v>
      </c>
      <c r="F51" s="70">
        <v>0</v>
      </c>
      <c r="G51" s="71">
        <f>E51+F51</f>
        <v>0</v>
      </c>
      <c r="H51" s="70">
        <v>0</v>
      </c>
      <c r="I51" s="70">
        <v>0</v>
      </c>
      <c r="J51" s="71">
        <f>I51-E51</f>
        <v>0</v>
      </c>
    </row>
    <row r="52" spans="2:10" x14ac:dyDescent="0.25">
      <c r="B52" s="13"/>
      <c r="C52" s="55"/>
      <c r="D52" s="74"/>
      <c r="E52" s="43"/>
      <c r="F52" s="43"/>
      <c r="G52" s="43"/>
      <c r="H52" s="43"/>
      <c r="I52" s="43"/>
      <c r="J52" s="43"/>
    </row>
    <row r="53" spans="2:10" x14ac:dyDescent="0.25">
      <c r="B53" s="11" t="s">
        <v>36</v>
      </c>
      <c r="C53" s="14"/>
      <c r="D53" s="72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 x14ac:dyDescent="0.25">
      <c r="B54" s="4"/>
      <c r="C54" s="149" t="s">
        <v>29</v>
      </c>
      <c r="D54" s="150"/>
      <c r="E54" s="70">
        <v>0</v>
      </c>
      <c r="F54" s="70">
        <v>0</v>
      </c>
      <c r="G54" s="71">
        <f>E54+F54</f>
        <v>0</v>
      </c>
      <c r="H54" s="70">
        <v>0</v>
      </c>
      <c r="I54" s="70">
        <v>0</v>
      </c>
      <c r="J54" s="71">
        <f>I54-E54</f>
        <v>0</v>
      </c>
    </row>
    <row r="55" spans="2:10" x14ac:dyDescent="0.25">
      <c r="B55" s="5"/>
      <c r="C55" s="6"/>
      <c r="D55" s="7"/>
      <c r="E55" s="44"/>
      <c r="F55" s="44"/>
      <c r="G55" s="44"/>
      <c r="H55" s="44"/>
      <c r="I55" s="44"/>
      <c r="J55" s="44"/>
    </row>
    <row r="56" spans="2:10" x14ac:dyDescent="0.25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60">
        <f t="shared" si="10"/>
        <v>-44336720.859999999</v>
      </c>
    </row>
    <row r="57" spans="2:10" x14ac:dyDescent="0.25">
      <c r="B57" s="10"/>
      <c r="C57" s="10"/>
      <c r="D57" s="10"/>
      <c r="E57" s="46"/>
      <c r="F57" s="46"/>
      <c r="G57" s="46"/>
      <c r="H57" s="162" t="s">
        <v>37</v>
      </c>
      <c r="I57" s="163"/>
      <c r="J57" s="161"/>
    </row>
    <row r="58" spans="2:10" x14ac:dyDescent="0.25">
      <c r="B58" s="159"/>
      <c r="C58" s="159"/>
      <c r="D58" s="159"/>
      <c r="E58" s="159"/>
      <c r="F58" s="159"/>
      <c r="G58" s="159"/>
      <c r="H58" s="159"/>
      <c r="I58" s="159"/>
      <c r="J58" s="159"/>
    </row>
    <row r="59" spans="2:10" x14ac:dyDescent="0.25">
      <c r="B59" s="16" t="s">
        <v>38</v>
      </c>
      <c r="C59" s="16"/>
      <c r="D59" s="67"/>
      <c r="E59" s="67"/>
      <c r="F59" s="67"/>
      <c r="G59" s="67"/>
      <c r="H59" s="67"/>
      <c r="I59" s="67"/>
      <c r="J59" s="67"/>
    </row>
    <row r="60" spans="2:10" x14ac:dyDescent="0.25">
      <c r="B60" s="67"/>
      <c r="C60" s="67"/>
      <c r="D60" s="67"/>
      <c r="E60" s="67"/>
      <c r="F60" s="67"/>
      <c r="G60" s="67"/>
      <c r="H60" s="67"/>
      <c r="I60" s="67"/>
      <c r="J60" s="67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58:J58"/>
    <mergeCell ref="C46:D46"/>
    <mergeCell ref="C49:D49"/>
    <mergeCell ref="C50:D50"/>
    <mergeCell ref="C51:D51"/>
    <mergeCell ref="C54:D54"/>
    <mergeCell ref="J56:J57"/>
    <mergeCell ref="H57:I57"/>
    <mergeCell ref="J27:J28"/>
    <mergeCell ref="H28:I28"/>
    <mergeCell ref="B31:D33"/>
    <mergeCell ref="E31:I31"/>
    <mergeCell ref="J31:J32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B3:J3"/>
    <mergeCell ref="B4:J4"/>
    <mergeCell ref="B5:J5"/>
    <mergeCell ref="B6:J6"/>
    <mergeCell ref="B8:D10"/>
    <mergeCell ref="B12:D12"/>
    <mergeCell ref="B13:D13"/>
    <mergeCell ref="E8:I8"/>
    <mergeCell ref="J8:J9"/>
    <mergeCell ref="C18:D18"/>
    <mergeCell ref="B19:D19"/>
    <mergeCell ref="B14:D14"/>
    <mergeCell ref="B15:D15"/>
    <mergeCell ref="B16:D16"/>
    <mergeCell ref="C17:D1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9"/>
  <sheetViews>
    <sheetView showGridLines="0" tabSelected="1" zoomScale="96" zoomScaleNormal="96" workbookViewId="0">
      <selection activeCell="F14" sqref="F14"/>
    </sheetView>
  </sheetViews>
  <sheetFormatPr baseColWidth="10" defaultColWidth="0" defaultRowHeight="15" x14ac:dyDescent="0.25"/>
  <cols>
    <col min="1" max="1" width="4" style="47" customWidth="1"/>
    <col min="2" max="2" width="2.140625" customWidth="1"/>
    <col min="3" max="3" width="18.42578125" customWidth="1"/>
    <col min="4" max="4" width="12.140625" customWidth="1"/>
    <col min="5" max="5" width="14.85546875" customWidth="1"/>
    <col min="6" max="6" width="13" customWidth="1"/>
    <col min="7" max="7" width="15.42578125" customWidth="1"/>
    <col min="8" max="8" width="15.85546875" customWidth="1"/>
    <col min="9" max="9" width="14.42578125" customWidth="1"/>
    <col min="10" max="10" width="16.5703125" customWidth="1"/>
    <col min="11" max="11" width="4" customWidth="1"/>
  </cols>
  <sheetData>
    <row r="1" spans="1:14" ht="15.75" thickBot="1" x14ac:dyDescent="0.3"/>
    <row r="2" spans="1:14" s="49" customFormat="1" ht="7.5" customHeight="1" x14ac:dyDescent="0.2">
      <c r="A2" s="48"/>
      <c r="B2" s="180"/>
      <c r="C2" s="181"/>
      <c r="D2" s="181"/>
      <c r="E2" s="181"/>
      <c r="F2" s="181"/>
      <c r="G2" s="181"/>
      <c r="H2" s="181"/>
      <c r="I2" s="181"/>
      <c r="J2" s="182"/>
      <c r="K2" s="56"/>
      <c r="L2" s="56"/>
      <c r="M2" s="56"/>
      <c r="N2" s="56"/>
    </row>
    <row r="3" spans="1:14" s="49" customFormat="1" ht="12" x14ac:dyDescent="0.2">
      <c r="A3" s="48"/>
      <c r="B3" s="186" t="s">
        <v>41</v>
      </c>
      <c r="C3" s="187"/>
      <c r="D3" s="187"/>
      <c r="E3" s="187"/>
      <c r="F3" s="187"/>
      <c r="G3" s="187"/>
      <c r="H3" s="187"/>
      <c r="I3" s="187"/>
      <c r="J3" s="188"/>
      <c r="K3" s="56"/>
      <c r="L3" s="56"/>
      <c r="M3" s="56"/>
      <c r="N3" s="56"/>
    </row>
    <row r="4" spans="1:14" s="49" customFormat="1" ht="12" x14ac:dyDescent="0.2">
      <c r="A4" s="48"/>
      <c r="B4" s="183" t="s">
        <v>2</v>
      </c>
      <c r="C4" s="184"/>
      <c r="D4" s="184"/>
      <c r="E4" s="184"/>
      <c r="F4" s="184"/>
      <c r="G4" s="184"/>
      <c r="H4" s="184"/>
      <c r="I4" s="184"/>
      <c r="J4" s="185"/>
      <c r="K4" s="56"/>
      <c r="L4" s="56"/>
      <c r="M4" s="56"/>
      <c r="N4" s="56"/>
    </row>
    <row r="5" spans="1:14" s="49" customFormat="1" ht="12" x14ac:dyDescent="0.2">
      <c r="A5" s="48"/>
      <c r="B5" s="186" t="s">
        <v>45</v>
      </c>
      <c r="C5" s="187"/>
      <c r="D5" s="187"/>
      <c r="E5" s="187"/>
      <c r="F5" s="187"/>
      <c r="G5" s="187"/>
      <c r="H5" s="187"/>
      <c r="I5" s="187"/>
      <c r="J5" s="188"/>
      <c r="K5" s="56"/>
      <c r="L5" s="56"/>
      <c r="M5" s="56"/>
      <c r="N5" s="56"/>
    </row>
    <row r="6" spans="1:14" s="49" customFormat="1" ht="12" x14ac:dyDescent="0.2">
      <c r="A6" s="48"/>
      <c r="B6" s="186" t="s">
        <v>39</v>
      </c>
      <c r="C6" s="187"/>
      <c r="D6" s="187"/>
      <c r="E6" s="187"/>
      <c r="F6" s="187"/>
      <c r="G6" s="187"/>
      <c r="H6" s="187"/>
      <c r="I6" s="187"/>
      <c r="J6" s="188"/>
      <c r="K6" s="56"/>
      <c r="L6" s="56"/>
      <c r="M6" s="56"/>
      <c r="N6" s="56"/>
    </row>
    <row r="7" spans="1:14" s="49" customFormat="1" ht="5.25" customHeight="1" thickBot="1" x14ac:dyDescent="0.25">
      <c r="A7" s="48"/>
      <c r="B7" s="189"/>
      <c r="C7" s="190"/>
      <c r="D7" s="190"/>
      <c r="E7" s="190"/>
      <c r="F7" s="190"/>
      <c r="G7" s="190"/>
      <c r="H7" s="190"/>
      <c r="I7" s="190"/>
      <c r="J7" s="191"/>
      <c r="K7" s="56"/>
      <c r="L7" s="56"/>
      <c r="M7" s="56"/>
      <c r="N7" s="56"/>
    </row>
    <row r="8" spans="1:14" s="49" customFormat="1" ht="12" thickBot="1" x14ac:dyDescent="0.25">
      <c r="A8" s="48"/>
      <c r="B8" s="66"/>
      <c r="C8" s="66"/>
      <c r="D8" s="66"/>
      <c r="E8" s="67"/>
      <c r="F8" s="68"/>
      <c r="G8" s="68"/>
      <c r="H8" s="68"/>
      <c r="I8" s="68"/>
      <c r="J8" s="68"/>
      <c r="K8" s="56"/>
      <c r="L8" s="56"/>
      <c r="M8" s="56"/>
      <c r="N8" s="56"/>
    </row>
    <row r="9" spans="1:14" s="49" customFormat="1" ht="15" customHeight="1" thickBot="1" x14ac:dyDescent="0.25">
      <c r="A9" s="48"/>
      <c r="B9" s="169" t="s">
        <v>4</v>
      </c>
      <c r="C9" s="170"/>
      <c r="D9" s="171"/>
      <c r="E9" s="106"/>
      <c r="F9" s="106"/>
      <c r="G9" s="178" t="s">
        <v>5</v>
      </c>
      <c r="H9" s="179"/>
      <c r="I9" s="106"/>
      <c r="J9" s="107"/>
      <c r="K9" s="56"/>
      <c r="L9" s="56"/>
      <c r="M9" s="56"/>
      <c r="N9" s="56"/>
    </row>
    <row r="10" spans="1:14" s="49" customFormat="1" ht="39" customHeight="1" x14ac:dyDescent="0.2">
      <c r="A10" s="48"/>
      <c r="B10" s="172"/>
      <c r="C10" s="173"/>
      <c r="D10" s="174"/>
      <c r="E10" s="108" t="s">
        <v>7</v>
      </c>
      <c r="F10" s="109" t="s">
        <v>8</v>
      </c>
      <c r="G10" s="110" t="s">
        <v>9</v>
      </c>
      <c r="H10" s="111" t="s">
        <v>10</v>
      </c>
      <c r="I10" s="108" t="s">
        <v>11</v>
      </c>
      <c r="J10" s="112" t="s">
        <v>6</v>
      </c>
      <c r="K10" s="56"/>
      <c r="L10" s="56"/>
      <c r="M10" s="56"/>
      <c r="N10" s="56"/>
    </row>
    <row r="11" spans="1:14" s="49" customFormat="1" ht="12.75" thickBot="1" x14ac:dyDescent="0.25">
      <c r="A11" s="48"/>
      <c r="B11" s="175"/>
      <c r="C11" s="176"/>
      <c r="D11" s="177"/>
      <c r="E11" s="113" t="s">
        <v>12</v>
      </c>
      <c r="F11" s="113" t="s">
        <v>13</v>
      </c>
      <c r="G11" s="113" t="s">
        <v>14</v>
      </c>
      <c r="H11" s="114" t="s">
        <v>15</v>
      </c>
      <c r="I11" s="113" t="s">
        <v>16</v>
      </c>
      <c r="J11" s="113" t="s">
        <v>42</v>
      </c>
      <c r="K11" s="56"/>
      <c r="L11" s="56"/>
      <c r="M11" s="56"/>
      <c r="N11" s="56"/>
    </row>
    <row r="12" spans="1:14" s="49" customFormat="1" ht="12" x14ac:dyDescent="0.2">
      <c r="A12" s="48"/>
      <c r="B12" s="80"/>
      <c r="C12" s="81"/>
      <c r="D12" s="81"/>
      <c r="E12" s="82"/>
      <c r="F12" s="82"/>
      <c r="G12" s="82"/>
      <c r="H12" s="82"/>
      <c r="I12" s="82"/>
      <c r="J12" s="83"/>
      <c r="K12" s="56"/>
      <c r="L12" s="56"/>
      <c r="M12" s="56"/>
      <c r="N12" s="56"/>
    </row>
    <row r="13" spans="1:14" s="49" customFormat="1" ht="11.25" x14ac:dyDescent="0.2">
      <c r="A13" s="48"/>
      <c r="B13" s="168" t="s">
        <v>18</v>
      </c>
      <c r="C13" s="149"/>
      <c r="D13" s="149"/>
      <c r="E13" s="58">
        <v>2500422053</v>
      </c>
      <c r="F13" s="59">
        <v>-236301930.66</v>
      </c>
      <c r="G13" s="60">
        <f>SUM(E13+F13)</f>
        <v>2264120122.3400002</v>
      </c>
      <c r="H13" s="61">
        <v>1482756443.0599999</v>
      </c>
      <c r="I13" s="61">
        <v>1482756443.0599999</v>
      </c>
      <c r="J13" s="84">
        <f>SUM(I13-E13)</f>
        <v>-1017665609.9400001</v>
      </c>
      <c r="K13" s="56"/>
      <c r="L13" s="56"/>
      <c r="M13" s="56"/>
      <c r="N13" s="56"/>
    </row>
    <row r="14" spans="1:14" s="49" customFormat="1" ht="11.25" customHeight="1" x14ac:dyDescent="0.2">
      <c r="A14" s="48"/>
      <c r="B14" s="168" t="s">
        <v>19</v>
      </c>
      <c r="C14" s="149"/>
      <c r="D14" s="149"/>
      <c r="E14" s="62">
        <v>0</v>
      </c>
      <c r="F14" s="59">
        <v>0</v>
      </c>
      <c r="G14" s="60">
        <f t="shared" ref="G14:G27" si="0">SUM(E14+F14)</f>
        <v>0</v>
      </c>
      <c r="H14" s="61">
        <v>0</v>
      </c>
      <c r="I14" s="61">
        <v>0</v>
      </c>
      <c r="J14" s="84">
        <f t="shared" ref="J14:J28" si="1">SUM(I14-E14)</f>
        <v>0</v>
      </c>
      <c r="K14" s="56"/>
      <c r="L14" s="56"/>
      <c r="M14" s="56"/>
      <c r="N14" s="56"/>
    </row>
    <row r="15" spans="1:14" s="49" customFormat="1" ht="11.25" customHeight="1" x14ac:dyDescent="0.2">
      <c r="A15" s="48"/>
      <c r="B15" s="168" t="s">
        <v>20</v>
      </c>
      <c r="C15" s="149"/>
      <c r="D15" s="149"/>
      <c r="E15" s="58">
        <v>35891027</v>
      </c>
      <c r="F15" s="59">
        <v>0</v>
      </c>
      <c r="G15" s="60">
        <f t="shared" si="0"/>
        <v>35891027</v>
      </c>
      <c r="H15" s="61">
        <v>10752463.75</v>
      </c>
      <c r="I15" s="61">
        <v>10752463.75</v>
      </c>
      <c r="J15" s="84">
        <f t="shared" si="1"/>
        <v>-25138563.25</v>
      </c>
      <c r="K15" s="56"/>
      <c r="L15" s="56"/>
      <c r="M15" s="56"/>
      <c r="N15" s="56"/>
    </row>
    <row r="16" spans="1:14" s="49" customFormat="1" ht="11.25" x14ac:dyDescent="0.2">
      <c r="A16" s="48"/>
      <c r="B16" s="168" t="s">
        <v>21</v>
      </c>
      <c r="C16" s="149"/>
      <c r="D16" s="149"/>
      <c r="E16" s="58">
        <v>564973739</v>
      </c>
      <c r="F16" s="59">
        <v>0</v>
      </c>
      <c r="G16" s="60">
        <f t="shared" si="0"/>
        <v>564973739</v>
      </c>
      <c r="H16" s="61">
        <v>187443113.59999999</v>
      </c>
      <c r="I16" s="61">
        <v>187443113.59999999</v>
      </c>
      <c r="J16" s="84">
        <f t="shared" si="1"/>
        <v>-377530625.39999998</v>
      </c>
      <c r="K16" s="56"/>
      <c r="L16" s="56"/>
      <c r="M16" s="56"/>
      <c r="N16" s="56"/>
    </row>
    <row r="17" spans="1:14" s="49" customFormat="1" ht="11.25" x14ac:dyDescent="0.2">
      <c r="A17" s="48"/>
      <c r="B17" s="168" t="s">
        <v>22</v>
      </c>
      <c r="C17" s="149"/>
      <c r="D17" s="149"/>
      <c r="E17" s="115">
        <f>SUM(E18)</f>
        <v>67054400</v>
      </c>
      <c r="F17" s="115">
        <v>0</v>
      </c>
      <c r="G17" s="60">
        <f t="shared" si="0"/>
        <v>67054400</v>
      </c>
      <c r="H17" s="60">
        <f>SUM(H18)</f>
        <v>25388533.770000003</v>
      </c>
      <c r="I17" s="60">
        <f>SUM(I18)</f>
        <v>25388533.770000003</v>
      </c>
      <c r="J17" s="84">
        <f t="shared" si="1"/>
        <v>-41665866.229999997</v>
      </c>
      <c r="K17" s="56"/>
      <c r="L17" s="56"/>
      <c r="M17" s="56"/>
      <c r="N17" s="56"/>
    </row>
    <row r="18" spans="1:14" s="49" customFormat="1" ht="11.25" x14ac:dyDescent="0.2">
      <c r="A18" s="48"/>
      <c r="B18" s="85"/>
      <c r="C18" s="149" t="s">
        <v>23</v>
      </c>
      <c r="D18" s="149"/>
      <c r="E18" s="58">
        <v>67054400</v>
      </c>
      <c r="F18" s="59"/>
      <c r="G18" s="60">
        <f t="shared" si="0"/>
        <v>67054400</v>
      </c>
      <c r="H18" s="61">
        <v>25388533.770000003</v>
      </c>
      <c r="I18" s="61">
        <v>25388533.770000003</v>
      </c>
      <c r="J18" s="84">
        <f t="shared" si="1"/>
        <v>-41665866.229999997</v>
      </c>
      <c r="K18" s="56"/>
      <c r="L18" s="56"/>
      <c r="M18" s="56"/>
      <c r="N18" s="56"/>
    </row>
    <row r="19" spans="1:14" s="49" customFormat="1" ht="11.25" x14ac:dyDescent="0.2">
      <c r="A19" s="48"/>
      <c r="B19" s="85"/>
      <c r="C19" s="149" t="s">
        <v>24</v>
      </c>
      <c r="D19" s="149"/>
      <c r="E19" s="58">
        <v>0</v>
      </c>
      <c r="F19" s="59">
        <v>0</v>
      </c>
      <c r="G19" s="60">
        <f t="shared" si="0"/>
        <v>0</v>
      </c>
      <c r="H19" s="61">
        <v>0</v>
      </c>
      <c r="I19" s="61">
        <v>0</v>
      </c>
      <c r="J19" s="84">
        <f t="shared" si="1"/>
        <v>0</v>
      </c>
      <c r="K19" s="56"/>
      <c r="L19" s="56"/>
      <c r="M19" s="56"/>
      <c r="N19" s="56"/>
    </row>
    <row r="20" spans="1:14" s="49" customFormat="1" ht="11.25" customHeight="1" x14ac:dyDescent="0.2">
      <c r="A20" s="48"/>
      <c r="B20" s="168" t="s">
        <v>25</v>
      </c>
      <c r="C20" s="149"/>
      <c r="D20" s="149"/>
      <c r="E20" s="115">
        <f>SUM(E21:E22)</f>
        <v>32610399</v>
      </c>
      <c r="F20" s="115">
        <f>SUM(F21:F22)</f>
        <v>201319139</v>
      </c>
      <c r="G20" s="60">
        <f t="shared" si="0"/>
        <v>233929538</v>
      </c>
      <c r="H20" s="61">
        <f>SUM(H21:H22)</f>
        <v>363323477.50999999</v>
      </c>
      <c r="I20" s="61">
        <f>SUM(I21:I22)</f>
        <v>363323477.50999999</v>
      </c>
      <c r="J20" s="84">
        <f t="shared" si="1"/>
        <v>330713078.50999999</v>
      </c>
      <c r="K20" s="56"/>
      <c r="L20" s="56"/>
      <c r="M20" s="56"/>
      <c r="N20" s="56"/>
    </row>
    <row r="21" spans="1:14" s="49" customFormat="1" ht="11.25" x14ac:dyDescent="0.2">
      <c r="A21" s="48"/>
      <c r="B21" s="85"/>
      <c r="C21" s="149" t="s">
        <v>23</v>
      </c>
      <c r="D21" s="149"/>
      <c r="E21" s="58">
        <v>32610399</v>
      </c>
      <c r="F21" s="59">
        <v>201319139</v>
      </c>
      <c r="G21" s="60">
        <f t="shared" si="0"/>
        <v>233929538</v>
      </c>
      <c r="H21" s="61">
        <v>222152080.79000002</v>
      </c>
      <c r="I21" s="61">
        <v>222152080.79000002</v>
      </c>
      <c r="J21" s="84">
        <f t="shared" si="1"/>
        <v>189541681.79000002</v>
      </c>
      <c r="K21" s="56"/>
      <c r="L21" s="56"/>
      <c r="M21" s="56"/>
      <c r="N21" s="56"/>
    </row>
    <row r="22" spans="1:14" s="49" customFormat="1" ht="11.25" x14ac:dyDescent="0.2">
      <c r="A22" s="48"/>
      <c r="B22" s="85"/>
      <c r="C22" s="149" t="s">
        <v>24</v>
      </c>
      <c r="D22" s="149"/>
      <c r="E22" s="58">
        <v>0</v>
      </c>
      <c r="F22" s="59">
        <v>0</v>
      </c>
      <c r="G22" s="60">
        <f t="shared" si="0"/>
        <v>0</v>
      </c>
      <c r="H22" s="61">
        <v>141171396.71999997</v>
      </c>
      <c r="I22" s="61">
        <v>141171396.71999997</v>
      </c>
      <c r="J22" s="84">
        <f t="shared" si="1"/>
        <v>141171396.71999997</v>
      </c>
      <c r="K22" s="56"/>
      <c r="L22" s="56"/>
      <c r="M22" s="56"/>
      <c r="N22" s="56"/>
    </row>
    <row r="23" spans="1:14" s="49" customFormat="1" ht="11.25" customHeight="1" x14ac:dyDescent="0.2">
      <c r="A23" s="48"/>
      <c r="B23" s="168" t="s">
        <v>26</v>
      </c>
      <c r="C23" s="149"/>
      <c r="D23" s="149"/>
      <c r="E23" s="58">
        <v>0</v>
      </c>
      <c r="F23" s="59">
        <v>0</v>
      </c>
      <c r="G23" s="60">
        <f t="shared" si="0"/>
        <v>0</v>
      </c>
      <c r="H23" s="61">
        <v>0</v>
      </c>
      <c r="I23" s="61">
        <v>0</v>
      </c>
      <c r="J23" s="84">
        <f t="shared" si="1"/>
        <v>0</v>
      </c>
      <c r="K23" s="56"/>
      <c r="L23" s="56"/>
      <c r="M23" s="56"/>
      <c r="N23" s="56"/>
    </row>
    <row r="24" spans="1:14" s="49" customFormat="1" ht="11.25" customHeight="1" x14ac:dyDescent="0.2">
      <c r="A24" s="48"/>
      <c r="B24" s="168" t="s">
        <v>27</v>
      </c>
      <c r="C24" s="149"/>
      <c r="D24" s="149"/>
      <c r="E24" s="58">
        <v>4110495751</v>
      </c>
      <c r="F24" s="59">
        <v>127372718</v>
      </c>
      <c r="G24" s="60">
        <f t="shared" si="0"/>
        <v>4237868469</v>
      </c>
      <c r="H24" s="61">
        <v>1131139371.7400002</v>
      </c>
      <c r="I24" s="61">
        <v>1131139371.7400002</v>
      </c>
      <c r="J24" s="84">
        <f t="shared" si="1"/>
        <v>-2979356379.2599998</v>
      </c>
      <c r="K24" s="56"/>
      <c r="L24" s="56"/>
      <c r="M24" s="56"/>
      <c r="N24" s="56"/>
    </row>
    <row r="25" spans="1:14" s="49" customFormat="1" ht="11.25" customHeight="1" x14ac:dyDescent="0.2">
      <c r="A25" s="48"/>
      <c r="B25" s="168" t="s">
        <v>28</v>
      </c>
      <c r="C25" s="149"/>
      <c r="D25" s="149"/>
      <c r="E25" s="58">
        <v>0</v>
      </c>
      <c r="F25" s="59">
        <v>0</v>
      </c>
      <c r="G25" s="60">
        <f t="shared" si="0"/>
        <v>0</v>
      </c>
      <c r="H25" s="61">
        <v>0</v>
      </c>
      <c r="I25" s="61">
        <v>0</v>
      </c>
      <c r="J25" s="84">
        <f t="shared" si="1"/>
        <v>0</v>
      </c>
      <c r="K25" s="56"/>
      <c r="L25" s="56"/>
      <c r="M25" s="56"/>
      <c r="N25" s="56"/>
    </row>
    <row r="26" spans="1:14" s="49" customFormat="1" ht="11.25" customHeight="1" x14ac:dyDescent="0.2">
      <c r="A26" s="48"/>
      <c r="B26" s="168" t="s">
        <v>43</v>
      </c>
      <c r="C26" s="149"/>
      <c r="D26" s="149"/>
      <c r="E26" s="58">
        <v>0</v>
      </c>
      <c r="F26" s="59">
        <v>66693977</v>
      </c>
      <c r="G26" s="60">
        <f t="shared" si="0"/>
        <v>66693977</v>
      </c>
      <c r="H26" s="61">
        <v>66689317.04999999</v>
      </c>
      <c r="I26" s="61">
        <v>66689317.04999999</v>
      </c>
      <c r="J26" s="84">
        <f t="shared" si="1"/>
        <v>66689317.04999999</v>
      </c>
      <c r="K26" s="56"/>
      <c r="L26" s="56"/>
      <c r="M26" s="56"/>
      <c r="N26" s="56"/>
    </row>
    <row r="27" spans="1:14" s="49" customFormat="1" ht="11.25" customHeight="1" x14ac:dyDescent="0.2">
      <c r="A27" s="48"/>
      <c r="B27" s="168" t="s">
        <v>29</v>
      </c>
      <c r="C27" s="149"/>
      <c r="D27" s="149"/>
      <c r="E27" s="58">
        <v>150000000</v>
      </c>
      <c r="F27" s="192">
        <v>42235236</v>
      </c>
      <c r="G27" s="60">
        <f t="shared" si="0"/>
        <v>192235236</v>
      </c>
      <c r="H27" s="61">
        <v>192235236.19999999</v>
      </c>
      <c r="I27" s="61">
        <v>192235236.19999999</v>
      </c>
      <c r="J27" s="84">
        <f t="shared" si="1"/>
        <v>42235236.199999988</v>
      </c>
      <c r="K27" s="56"/>
      <c r="L27" s="56"/>
      <c r="M27" s="56"/>
      <c r="N27" s="56"/>
    </row>
    <row r="28" spans="1:14" s="49" customFormat="1" ht="11.25" x14ac:dyDescent="0.2">
      <c r="A28" s="48"/>
      <c r="B28" s="85"/>
      <c r="C28" s="14"/>
      <c r="D28" s="63"/>
      <c r="E28" s="58"/>
      <c r="F28" s="59"/>
      <c r="G28" s="60"/>
      <c r="H28" s="61"/>
      <c r="I28" s="61"/>
      <c r="J28" s="84">
        <f t="shared" si="1"/>
        <v>0</v>
      </c>
      <c r="K28" s="56"/>
      <c r="L28" s="56"/>
      <c r="M28" s="56"/>
      <c r="N28" s="56"/>
    </row>
    <row r="29" spans="1:14" s="49" customFormat="1" ht="12" thickBot="1" x14ac:dyDescent="0.25">
      <c r="A29" s="48"/>
      <c r="B29" s="86"/>
      <c r="C29" s="87"/>
      <c r="D29" s="88" t="s">
        <v>30</v>
      </c>
      <c r="E29" s="116">
        <f>SUM(E13:E17,E20,E24:E27,G2,E23)</f>
        <v>7461447369</v>
      </c>
      <c r="F29" s="89">
        <f>SUM(F13+F17+F20+F24+F27+F26+F16)</f>
        <v>201319139.34</v>
      </c>
      <c r="G29" s="90">
        <f>SUM(E29+F29)</f>
        <v>7662766508.3400002</v>
      </c>
      <c r="H29" s="91">
        <f>SUM(H13:H17,H20,H23:H27)</f>
        <v>3459727956.6800003</v>
      </c>
      <c r="I29" s="91">
        <f>SUM(I13:I17,I20,I24:I27)</f>
        <v>3459727956.6800003</v>
      </c>
      <c r="J29" s="92">
        <f>SUM(I29-E29)</f>
        <v>-4001719412.3199997</v>
      </c>
      <c r="K29" s="56"/>
      <c r="L29" s="56"/>
      <c r="M29" s="56"/>
      <c r="N29" s="56"/>
    </row>
    <row r="30" spans="1:14" s="49" customFormat="1" ht="12" thickBot="1" x14ac:dyDescent="0.25">
      <c r="A30" s="48"/>
      <c r="B30" s="56"/>
      <c r="C30" s="56"/>
      <c r="D30" s="56"/>
      <c r="E30" s="56"/>
      <c r="F30" s="52"/>
      <c r="G30" s="53"/>
      <c r="H30" s="57"/>
      <c r="I30" s="57"/>
      <c r="J30" s="57"/>
      <c r="K30" s="56"/>
      <c r="L30" s="56"/>
      <c r="M30" s="56"/>
      <c r="N30" s="56"/>
    </row>
    <row r="31" spans="1:14" s="49" customFormat="1" ht="12" customHeight="1" thickBot="1" x14ac:dyDescent="0.25">
      <c r="A31" s="48"/>
      <c r="B31" s="169" t="s">
        <v>32</v>
      </c>
      <c r="C31" s="170"/>
      <c r="D31" s="171"/>
      <c r="E31" s="106"/>
      <c r="F31" s="106"/>
      <c r="G31" s="178" t="s">
        <v>5</v>
      </c>
      <c r="H31" s="179"/>
      <c r="I31" s="106"/>
      <c r="J31" s="107"/>
      <c r="K31" s="56"/>
      <c r="L31" s="56"/>
      <c r="M31" s="56"/>
      <c r="N31" s="56"/>
    </row>
    <row r="32" spans="1:14" s="49" customFormat="1" ht="36" customHeight="1" x14ac:dyDescent="0.2">
      <c r="A32" s="48"/>
      <c r="B32" s="172"/>
      <c r="C32" s="173"/>
      <c r="D32" s="174"/>
      <c r="E32" s="108" t="s">
        <v>7</v>
      </c>
      <c r="F32" s="109" t="s">
        <v>33</v>
      </c>
      <c r="G32" s="110" t="s">
        <v>9</v>
      </c>
      <c r="H32" s="110" t="s">
        <v>10</v>
      </c>
      <c r="I32" s="108" t="s">
        <v>11</v>
      </c>
      <c r="J32" s="112" t="s">
        <v>6</v>
      </c>
      <c r="K32" s="56"/>
      <c r="L32" s="56"/>
      <c r="M32" s="56"/>
      <c r="N32" s="56"/>
    </row>
    <row r="33" spans="1:14" s="49" customFormat="1" ht="12.75" thickBot="1" x14ac:dyDescent="0.25">
      <c r="A33" s="48"/>
      <c r="B33" s="175"/>
      <c r="C33" s="176"/>
      <c r="D33" s="177"/>
      <c r="E33" s="113" t="s">
        <v>12</v>
      </c>
      <c r="F33" s="113" t="s">
        <v>13</v>
      </c>
      <c r="G33" s="113" t="s">
        <v>14</v>
      </c>
      <c r="H33" s="113" t="s">
        <v>15</v>
      </c>
      <c r="I33" s="113" t="s">
        <v>16</v>
      </c>
      <c r="J33" s="113" t="s">
        <v>42</v>
      </c>
      <c r="K33" s="56"/>
      <c r="L33" s="56"/>
      <c r="M33" s="56"/>
      <c r="N33" s="56"/>
    </row>
    <row r="34" spans="1:14" s="49" customFormat="1" ht="11.25" x14ac:dyDescent="0.2">
      <c r="A34" s="48"/>
      <c r="B34" s="96"/>
      <c r="C34" s="97"/>
      <c r="D34" s="97"/>
      <c r="E34" s="98"/>
      <c r="F34" s="98"/>
      <c r="G34" s="98"/>
      <c r="H34" s="98"/>
      <c r="I34" s="98"/>
      <c r="J34" s="99"/>
      <c r="K34" s="56"/>
      <c r="L34" s="56"/>
      <c r="M34" s="56"/>
      <c r="N34" s="56"/>
    </row>
    <row r="35" spans="1:14" s="49" customFormat="1" ht="11.25" customHeight="1" x14ac:dyDescent="0.2">
      <c r="A35" s="48"/>
      <c r="B35" s="100" t="s">
        <v>34</v>
      </c>
      <c r="C35" s="12"/>
      <c r="D35" s="54"/>
      <c r="E35" s="118">
        <f>SUM(E36:E39,E42,E45:E46)</f>
        <v>7311447369</v>
      </c>
      <c r="F35" s="118">
        <f>SUM(F36+F39+F42+F45+F47+F54)</f>
        <v>201319139.34</v>
      </c>
      <c r="G35" s="76">
        <f>SUM(E35+F35)</f>
        <v>7512766508.3400002</v>
      </c>
      <c r="H35" s="76">
        <f>SUM(H36+H37+H39+H38+H42+H45+H47+H54)</f>
        <v>3459727956.6800003</v>
      </c>
      <c r="I35" s="76">
        <f>SUM(I36+I37+I39+I38+I42+I45+I47+I54)</f>
        <v>3459727956.6800003</v>
      </c>
      <c r="J35" s="120">
        <f>SUM(I35-E35)</f>
        <v>-3851719412.3199997</v>
      </c>
      <c r="K35" s="56"/>
      <c r="L35" s="56"/>
      <c r="M35" s="56"/>
      <c r="N35" s="56"/>
    </row>
    <row r="36" spans="1:14" s="49" customFormat="1" ht="11.25" x14ac:dyDescent="0.2">
      <c r="A36" s="48"/>
      <c r="B36" s="85"/>
      <c r="C36" s="149" t="s">
        <v>18</v>
      </c>
      <c r="D36" s="149"/>
      <c r="E36" s="117">
        <f>SUM(E13)</f>
        <v>2500422053</v>
      </c>
      <c r="F36" s="78">
        <f>SUM(F13)</f>
        <v>-236301930.66</v>
      </c>
      <c r="G36" s="79">
        <f t="shared" ref="G36:G38" si="2">SUM(E36+F36)</f>
        <v>2264120122.3400002</v>
      </c>
      <c r="H36" s="79">
        <f>SUM(H13)</f>
        <v>1482756443.0599999</v>
      </c>
      <c r="I36" s="79">
        <f>SUM(I13)</f>
        <v>1482756443.0599999</v>
      </c>
      <c r="J36" s="121">
        <v>-1007616915.9100001</v>
      </c>
      <c r="K36" s="56"/>
      <c r="L36" s="56"/>
      <c r="M36" s="56"/>
      <c r="N36" s="56"/>
    </row>
    <row r="37" spans="1:14" s="49" customFormat="1" ht="11.25" customHeight="1" x14ac:dyDescent="0.2">
      <c r="A37" s="48"/>
      <c r="B37" s="85"/>
      <c r="C37" s="149" t="s">
        <v>20</v>
      </c>
      <c r="D37" s="149"/>
      <c r="E37" s="117">
        <f>SUM(E15)</f>
        <v>35891027</v>
      </c>
      <c r="F37" s="78">
        <v>0</v>
      </c>
      <c r="G37" s="79">
        <f t="shared" si="2"/>
        <v>35891027</v>
      </c>
      <c r="H37" s="79">
        <f t="shared" ref="H37:I44" si="3">SUM(H15)</f>
        <v>10752463.75</v>
      </c>
      <c r="I37" s="79">
        <f t="shared" si="3"/>
        <v>10752463.75</v>
      </c>
      <c r="J37" s="121">
        <f t="shared" ref="J37:J41" si="4">SUM(I37-G37)</f>
        <v>-25138563.25</v>
      </c>
      <c r="K37" s="56"/>
      <c r="L37" s="56"/>
      <c r="M37" s="56"/>
      <c r="N37" s="56"/>
    </row>
    <row r="38" spans="1:14" s="49" customFormat="1" ht="11.25" x14ac:dyDescent="0.2">
      <c r="A38" s="48"/>
      <c r="B38" s="85"/>
      <c r="C38" s="149" t="s">
        <v>21</v>
      </c>
      <c r="D38" s="149"/>
      <c r="E38" s="117">
        <f>SUM(E16)</f>
        <v>564973739</v>
      </c>
      <c r="F38" s="78">
        <f>SUM(F16)</f>
        <v>0</v>
      </c>
      <c r="G38" s="79">
        <f t="shared" si="2"/>
        <v>564973739</v>
      </c>
      <c r="H38" s="79">
        <f t="shared" si="3"/>
        <v>187443113.59999999</v>
      </c>
      <c r="I38" s="79">
        <f t="shared" si="3"/>
        <v>187443113.59999999</v>
      </c>
      <c r="J38" s="121">
        <f t="shared" si="4"/>
        <v>-377530625.39999998</v>
      </c>
      <c r="K38" s="56"/>
      <c r="L38" s="56"/>
      <c r="M38" s="56"/>
      <c r="N38" s="56"/>
    </row>
    <row r="39" spans="1:14" s="49" customFormat="1" ht="11.25" x14ac:dyDescent="0.2">
      <c r="A39" s="48"/>
      <c r="B39" s="85"/>
      <c r="C39" s="149" t="s">
        <v>22</v>
      </c>
      <c r="D39" s="149"/>
      <c r="E39" s="117">
        <f>SUM(E40:E41)</f>
        <v>67054400</v>
      </c>
      <c r="F39" s="123">
        <f>SUM(F40:F41)</f>
        <v>0</v>
      </c>
      <c r="G39" s="79">
        <f>SUM(G40:G41)</f>
        <v>67054400</v>
      </c>
      <c r="H39" s="79">
        <f t="shared" si="3"/>
        <v>25388533.770000003</v>
      </c>
      <c r="I39" s="79">
        <f t="shared" si="3"/>
        <v>25388533.770000003</v>
      </c>
      <c r="J39" s="120">
        <f>SUM(J40:J41)</f>
        <v>-34753960.479999997</v>
      </c>
      <c r="K39" s="56"/>
      <c r="L39" s="56"/>
      <c r="M39" s="56"/>
      <c r="N39" s="56"/>
    </row>
    <row r="40" spans="1:14" s="49" customFormat="1" ht="11.25" x14ac:dyDescent="0.2">
      <c r="A40" s="48"/>
      <c r="B40" s="85"/>
      <c r="C40" s="54"/>
      <c r="D40" s="64" t="s">
        <v>23</v>
      </c>
      <c r="E40" s="117">
        <f>SUM(E18)</f>
        <v>67054400</v>
      </c>
      <c r="F40" s="78">
        <f>SUM(F18)</f>
        <v>0</v>
      </c>
      <c r="G40" s="79">
        <f>SUM(E40+F40)</f>
        <v>67054400</v>
      </c>
      <c r="H40" s="79">
        <f t="shared" si="3"/>
        <v>25388533.770000003</v>
      </c>
      <c r="I40" s="79">
        <f t="shared" si="3"/>
        <v>25388533.770000003</v>
      </c>
      <c r="J40" s="121">
        <v>-34753960.479999997</v>
      </c>
      <c r="K40" s="56"/>
      <c r="L40" s="56"/>
      <c r="M40" s="56"/>
      <c r="N40" s="56"/>
    </row>
    <row r="41" spans="1:14" s="49" customFormat="1" ht="11.25" x14ac:dyDescent="0.2">
      <c r="A41" s="48"/>
      <c r="B41" s="85"/>
      <c r="C41" s="54"/>
      <c r="D41" s="64" t="s">
        <v>24</v>
      </c>
      <c r="E41" s="117">
        <f>SUM(E19)</f>
        <v>0</v>
      </c>
      <c r="F41" s="123">
        <f>SUM(F19)</f>
        <v>0</v>
      </c>
      <c r="G41" s="79">
        <f>SUM(E41+F41)</f>
        <v>0</v>
      </c>
      <c r="H41" s="79">
        <f t="shared" si="3"/>
        <v>0</v>
      </c>
      <c r="I41" s="79">
        <f t="shared" si="3"/>
        <v>0</v>
      </c>
      <c r="J41" s="121">
        <f t="shared" si="4"/>
        <v>0</v>
      </c>
      <c r="K41" s="56"/>
      <c r="L41" s="56"/>
      <c r="M41" s="56"/>
      <c r="N41" s="56"/>
    </row>
    <row r="42" spans="1:14" s="49" customFormat="1" ht="11.25" customHeight="1" x14ac:dyDescent="0.2">
      <c r="A42" s="48"/>
      <c r="B42" s="85"/>
      <c r="C42" s="149" t="s">
        <v>25</v>
      </c>
      <c r="D42" s="149"/>
      <c r="E42" s="117">
        <f>SUM(E43:E44)</f>
        <v>32610399</v>
      </c>
      <c r="F42" s="78">
        <f>SUM(F20)</f>
        <v>201319139</v>
      </c>
      <c r="G42" s="79">
        <f>SUM(G43:G44)</f>
        <v>233929538</v>
      </c>
      <c r="H42" s="79">
        <f t="shared" si="3"/>
        <v>363323477.50999999</v>
      </c>
      <c r="I42" s="79">
        <f t="shared" si="3"/>
        <v>363323477.50999999</v>
      </c>
      <c r="J42" s="120">
        <f>SUM(J43:J44)</f>
        <v>330713078.50999999</v>
      </c>
      <c r="K42" s="56"/>
      <c r="L42" s="56"/>
      <c r="M42" s="56"/>
      <c r="N42" s="56"/>
    </row>
    <row r="43" spans="1:14" s="49" customFormat="1" ht="11.25" x14ac:dyDescent="0.2">
      <c r="A43" s="48"/>
      <c r="B43" s="85"/>
      <c r="C43" s="54"/>
      <c r="D43" s="64" t="s">
        <v>23</v>
      </c>
      <c r="E43" s="117">
        <f>SUM(E21)</f>
        <v>32610399</v>
      </c>
      <c r="F43" s="78">
        <f>SUM(F21)</f>
        <v>201319139</v>
      </c>
      <c r="G43" s="79">
        <f t="shared" ref="G43:G46" si="5">SUM(E43+F43)</f>
        <v>233929538</v>
      </c>
      <c r="H43" s="79">
        <f t="shared" si="3"/>
        <v>222152080.79000002</v>
      </c>
      <c r="I43" s="79">
        <f t="shared" si="3"/>
        <v>222152080.79000002</v>
      </c>
      <c r="J43" s="121">
        <f>SUM(I43-E43)</f>
        <v>189541681.79000002</v>
      </c>
      <c r="K43" s="56"/>
      <c r="L43" s="56"/>
      <c r="M43" s="56"/>
      <c r="N43" s="56"/>
    </row>
    <row r="44" spans="1:14" s="49" customFormat="1" ht="11.25" x14ac:dyDescent="0.2">
      <c r="A44" s="48"/>
      <c r="B44" s="85"/>
      <c r="C44" s="54"/>
      <c r="D44" s="64" t="s">
        <v>24</v>
      </c>
      <c r="E44" s="117">
        <f>SUM(E22)</f>
        <v>0</v>
      </c>
      <c r="F44" s="78">
        <f>SUM(F22)</f>
        <v>0</v>
      </c>
      <c r="G44" s="79">
        <f t="shared" si="5"/>
        <v>0</v>
      </c>
      <c r="H44" s="79">
        <f t="shared" si="3"/>
        <v>141171396.71999997</v>
      </c>
      <c r="I44" s="79">
        <f t="shared" si="3"/>
        <v>141171396.71999997</v>
      </c>
      <c r="J44" s="121">
        <f>SUM(I44-E44)</f>
        <v>141171396.71999997</v>
      </c>
      <c r="K44" s="56"/>
      <c r="L44" s="56"/>
      <c r="M44" s="56"/>
      <c r="N44" s="56"/>
    </row>
    <row r="45" spans="1:14" s="49" customFormat="1" ht="11.25" customHeight="1" x14ac:dyDescent="0.2">
      <c r="A45" s="48"/>
      <c r="B45" s="85"/>
      <c r="C45" s="149" t="s">
        <v>27</v>
      </c>
      <c r="D45" s="149"/>
      <c r="E45" s="117">
        <f>SUM(E24)</f>
        <v>4110495751</v>
      </c>
      <c r="F45" s="78">
        <f>SUM(F24)</f>
        <v>127372718</v>
      </c>
      <c r="G45" s="79">
        <f t="shared" si="5"/>
        <v>4237868469</v>
      </c>
      <c r="H45" s="79">
        <f t="shared" ref="H45:I47" si="6">SUM(H24)</f>
        <v>1131139371.7400002</v>
      </c>
      <c r="I45" s="79">
        <f t="shared" si="6"/>
        <v>1131139371.7400002</v>
      </c>
      <c r="J45" s="121">
        <f>SUM(I45-E45)</f>
        <v>-2979356379.2599998</v>
      </c>
      <c r="K45" s="56"/>
      <c r="L45" s="56"/>
      <c r="M45" s="56"/>
      <c r="N45" s="56"/>
    </row>
    <row r="46" spans="1:14" s="49" customFormat="1" ht="11.25" customHeight="1" x14ac:dyDescent="0.2">
      <c r="A46" s="48"/>
      <c r="B46" s="85"/>
      <c r="C46" s="149" t="s">
        <v>28</v>
      </c>
      <c r="D46" s="149"/>
      <c r="E46" s="117">
        <f>SUM(E25)</f>
        <v>0</v>
      </c>
      <c r="F46" s="78">
        <v>0</v>
      </c>
      <c r="G46" s="79">
        <f t="shared" si="5"/>
        <v>0</v>
      </c>
      <c r="H46" s="79">
        <f t="shared" si="6"/>
        <v>0</v>
      </c>
      <c r="I46" s="79">
        <f t="shared" si="6"/>
        <v>0</v>
      </c>
      <c r="J46" s="121">
        <f t="shared" ref="J46" si="7">SUM(I46-G46)</f>
        <v>0</v>
      </c>
      <c r="K46" s="56"/>
      <c r="L46" s="56"/>
      <c r="M46" s="56"/>
      <c r="N46" s="56"/>
    </row>
    <row r="47" spans="1:14" s="49" customFormat="1" ht="11.25" customHeight="1" x14ac:dyDescent="0.2">
      <c r="A47" s="48"/>
      <c r="B47" s="85"/>
      <c r="C47" s="126" t="s">
        <v>44</v>
      </c>
      <c r="D47" s="126"/>
      <c r="E47" s="117">
        <v>0</v>
      </c>
      <c r="F47" s="78">
        <f>SUM(F26)</f>
        <v>66693977</v>
      </c>
      <c r="G47" s="79">
        <f>SUM(E47+F47)</f>
        <v>66693977</v>
      </c>
      <c r="H47" s="79">
        <f t="shared" si="6"/>
        <v>66689317.04999999</v>
      </c>
      <c r="I47" s="79">
        <f t="shared" si="6"/>
        <v>66689317.04999999</v>
      </c>
      <c r="J47" s="121">
        <f>SUM(I47-E47)</f>
        <v>66689317.04999999</v>
      </c>
      <c r="K47" s="56"/>
      <c r="L47" s="56"/>
      <c r="M47" s="56"/>
      <c r="N47" s="56"/>
    </row>
    <row r="48" spans="1:14" s="49" customFormat="1" ht="11.25" x14ac:dyDescent="0.2">
      <c r="A48" s="48"/>
      <c r="B48" s="85"/>
      <c r="C48" s="54"/>
      <c r="D48" s="64"/>
      <c r="E48" s="77"/>
      <c r="F48" s="78"/>
      <c r="G48" s="79"/>
      <c r="H48" s="79"/>
      <c r="I48" s="79"/>
      <c r="J48" s="102"/>
      <c r="K48" s="56"/>
      <c r="L48" s="56"/>
      <c r="M48" s="56"/>
      <c r="N48" s="56"/>
    </row>
    <row r="49" spans="1:14" s="49" customFormat="1" ht="11.25" customHeight="1" x14ac:dyDescent="0.2">
      <c r="A49" s="48"/>
      <c r="B49" s="100" t="s">
        <v>35</v>
      </c>
      <c r="C49" s="12"/>
      <c r="D49" s="64"/>
      <c r="E49" s="75">
        <f>SUM(E50:E52)</f>
        <v>0</v>
      </c>
      <c r="F49" s="75">
        <f>SUM(F50:F52)</f>
        <v>0</v>
      </c>
      <c r="G49" s="76">
        <f>SUM(E49+F49)</f>
        <v>0</v>
      </c>
      <c r="H49" s="76">
        <v>0</v>
      </c>
      <c r="I49" s="76">
        <v>0</v>
      </c>
      <c r="J49" s="101">
        <f>SUM(J50:J52)</f>
        <v>0</v>
      </c>
      <c r="K49" s="56"/>
      <c r="L49" s="56"/>
      <c r="M49" s="56"/>
      <c r="N49" s="56"/>
    </row>
    <row r="50" spans="1:14" s="49" customFormat="1" ht="11.25" customHeight="1" x14ac:dyDescent="0.2">
      <c r="A50" s="48"/>
      <c r="B50" s="100"/>
      <c r="C50" s="149" t="s">
        <v>19</v>
      </c>
      <c r="D50" s="149"/>
      <c r="E50" s="77">
        <v>0</v>
      </c>
      <c r="F50" s="78">
        <v>0</v>
      </c>
      <c r="G50" s="79">
        <f t="shared" ref="G50:G52" si="8">SUM(E50+F50)</f>
        <v>0</v>
      </c>
      <c r="H50" s="79">
        <v>0</v>
      </c>
      <c r="I50" s="79">
        <v>0</v>
      </c>
      <c r="J50" s="102">
        <f t="shared" ref="J50:J52" si="9">SUM(I50-G50)</f>
        <v>0</v>
      </c>
      <c r="K50" s="56"/>
      <c r="L50" s="56"/>
      <c r="M50" s="56"/>
      <c r="N50" s="56"/>
    </row>
    <row r="51" spans="1:14" s="49" customFormat="1" ht="11.25" customHeight="1" x14ac:dyDescent="0.2">
      <c r="A51" s="48"/>
      <c r="B51" s="85"/>
      <c r="C51" s="149" t="s">
        <v>26</v>
      </c>
      <c r="D51" s="149"/>
      <c r="E51" s="77">
        <f>SUM(E23)</f>
        <v>0</v>
      </c>
      <c r="F51" s="78">
        <v>0</v>
      </c>
      <c r="G51" s="79">
        <f t="shared" si="8"/>
        <v>0</v>
      </c>
      <c r="H51" s="79">
        <v>0</v>
      </c>
      <c r="I51" s="79">
        <v>0</v>
      </c>
      <c r="J51" s="102">
        <f t="shared" si="9"/>
        <v>0</v>
      </c>
      <c r="K51" s="56"/>
      <c r="L51" s="56"/>
      <c r="M51" s="56"/>
      <c r="N51" s="56"/>
    </row>
    <row r="52" spans="1:14" s="49" customFormat="1" ht="11.25" customHeight="1" x14ac:dyDescent="0.2">
      <c r="A52" s="48"/>
      <c r="B52" s="85"/>
      <c r="C52" s="149" t="s">
        <v>28</v>
      </c>
      <c r="D52" s="149"/>
      <c r="E52" s="77">
        <v>0</v>
      </c>
      <c r="F52" s="78">
        <v>0</v>
      </c>
      <c r="G52" s="79">
        <f t="shared" si="8"/>
        <v>0</v>
      </c>
      <c r="H52" s="79">
        <v>0</v>
      </c>
      <c r="I52" s="79">
        <v>0</v>
      </c>
      <c r="J52" s="102">
        <f t="shared" si="9"/>
        <v>0</v>
      </c>
      <c r="K52" s="56"/>
      <c r="L52" s="56"/>
      <c r="M52" s="56"/>
      <c r="N52" s="56"/>
    </row>
    <row r="53" spans="1:14" s="49" customFormat="1" ht="11.25" x14ac:dyDescent="0.2">
      <c r="A53" s="48"/>
      <c r="B53" s="103"/>
      <c r="C53" s="55"/>
      <c r="D53" s="55"/>
      <c r="E53" s="77"/>
      <c r="F53" s="78"/>
      <c r="G53" s="79"/>
      <c r="H53" s="79"/>
      <c r="I53" s="79"/>
      <c r="J53" s="102"/>
      <c r="K53" s="56"/>
      <c r="L53" s="56"/>
      <c r="M53" s="56"/>
      <c r="N53" s="56"/>
    </row>
    <row r="54" spans="1:14" s="49" customFormat="1" ht="11.25" customHeight="1" x14ac:dyDescent="0.2">
      <c r="A54" s="48"/>
      <c r="B54" s="100" t="s">
        <v>36</v>
      </c>
      <c r="C54" s="14"/>
      <c r="D54" s="64"/>
      <c r="E54" s="118">
        <f>SUM(E55)</f>
        <v>150000000</v>
      </c>
      <c r="F54" s="118">
        <f t="shared" ref="F54:G54" si="10">SUM(F55)</f>
        <v>42235236</v>
      </c>
      <c r="G54" s="118">
        <f t="shared" si="10"/>
        <v>192235236</v>
      </c>
      <c r="H54" s="76">
        <f t="shared" ref="H54" si="11">SUM(H55)</f>
        <v>192235236.19999999</v>
      </c>
      <c r="I54" s="76">
        <f t="shared" ref="I54" si="12">SUM(I55)</f>
        <v>192235236.19999999</v>
      </c>
      <c r="J54" s="101">
        <f>SUM(J55)</f>
        <v>42235236.199999988</v>
      </c>
      <c r="K54" s="56"/>
      <c r="L54" s="56"/>
      <c r="M54" s="56"/>
      <c r="N54" s="56"/>
    </row>
    <row r="55" spans="1:14" s="49" customFormat="1" ht="11.25" customHeight="1" x14ac:dyDescent="0.2">
      <c r="A55" s="48"/>
      <c r="B55" s="85"/>
      <c r="C55" s="149" t="s">
        <v>29</v>
      </c>
      <c r="D55" s="149"/>
      <c r="E55" s="77">
        <f>SUM(E27)</f>
        <v>150000000</v>
      </c>
      <c r="F55" s="77">
        <f>SUM(F27)</f>
        <v>42235236</v>
      </c>
      <c r="G55" s="79">
        <f t="shared" ref="G55" si="13">SUM(E55+F55)</f>
        <v>192235236</v>
      </c>
      <c r="H55" s="79">
        <f>SUM(H27)</f>
        <v>192235236.19999999</v>
      </c>
      <c r="I55" s="79">
        <f>SUM(I27)</f>
        <v>192235236.19999999</v>
      </c>
      <c r="J55" s="102">
        <f>SUM(I55-E55)</f>
        <v>42235236.199999988</v>
      </c>
      <c r="K55" s="56"/>
      <c r="L55" s="56"/>
      <c r="M55" s="56"/>
      <c r="N55" s="56"/>
    </row>
    <row r="56" spans="1:14" s="49" customFormat="1" ht="12" thickBot="1" x14ac:dyDescent="0.25">
      <c r="A56" s="48"/>
      <c r="B56" s="85"/>
      <c r="C56" s="14"/>
      <c r="D56" s="63"/>
      <c r="E56" s="77"/>
      <c r="F56" s="78"/>
      <c r="G56" s="79"/>
      <c r="H56" s="79"/>
      <c r="I56" s="79"/>
      <c r="J56" s="102"/>
      <c r="K56" s="56"/>
      <c r="L56" s="56"/>
      <c r="M56" s="56"/>
      <c r="N56" s="56"/>
    </row>
    <row r="57" spans="1:14" s="49" customFormat="1" ht="12.75" thickBot="1" x14ac:dyDescent="0.25">
      <c r="A57" s="48"/>
      <c r="B57" s="93"/>
      <c r="C57" s="94"/>
      <c r="D57" s="95" t="s">
        <v>30</v>
      </c>
      <c r="E57" s="119">
        <f>SUM(E35+E49+E54)</f>
        <v>7461447369</v>
      </c>
      <c r="F57" s="119">
        <f>SUM(F36+F39+F42+F45+F47+F54+F38)</f>
        <v>201319139.34</v>
      </c>
      <c r="G57" s="104">
        <f>SUM(E57+F57)</f>
        <v>7662766508.3400002</v>
      </c>
      <c r="H57" s="105">
        <f>SUM(H36+H37+H38+H39+H42+H45+H47+H54)</f>
        <v>3459727956.6800003</v>
      </c>
      <c r="I57" s="105">
        <f>SUM(I36+I37+I38+I39+I42+I45+I47+I54)</f>
        <v>3459727956.6800003</v>
      </c>
      <c r="J57" s="122">
        <f>SUM(I57-E57)</f>
        <v>-4001719412.3199997</v>
      </c>
      <c r="K57" s="56"/>
      <c r="L57" s="56"/>
      <c r="M57" s="56"/>
      <c r="N57" s="56"/>
    </row>
    <row r="58" spans="1:14" s="49" customFormat="1" ht="11.25" x14ac:dyDescent="0.2">
      <c r="A58" s="48"/>
      <c r="B58" s="56"/>
      <c r="C58" s="56"/>
      <c r="D58" s="56"/>
      <c r="E58" s="56"/>
      <c r="F58" s="52"/>
      <c r="G58" s="53"/>
      <c r="H58" s="57"/>
      <c r="I58" s="57"/>
      <c r="J58" s="57"/>
      <c r="K58" s="56"/>
      <c r="L58" s="56"/>
      <c r="M58" s="56"/>
      <c r="N58" s="56"/>
    </row>
    <row r="59" spans="1:14" s="49" customFormat="1" ht="12" x14ac:dyDescent="0.2">
      <c r="A59" s="48"/>
      <c r="B59" s="164" t="s">
        <v>40</v>
      </c>
      <c r="C59" s="164"/>
      <c r="D59" s="164"/>
      <c r="E59" s="164"/>
      <c r="F59" s="164"/>
      <c r="G59" s="164"/>
      <c r="H59" s="164"/>
      <c r="I59" s="164"/>
      <c r="J59" s="164"/>
      <c r="K59" s="56"/>
      <c r="L59" s="56"/>
      <c r="M59" s="56"/>
      <c r="N59" s="56"/>
    </row>
    <row r="60" spans="1:14" s="49" customFormat="1" ht="12" x14ac:dyDescent="0.2">
      <c r="A60" s="48"/>
      <c r="B60" s="65"/>
      <c r="C60" s="65"/>
      <c r="D60" s="65"/>
      <c r="E60" s="65"/>
      <c r="F60" s="65"/>
      <c r="G60" s="65"/>
      <c r="H60" s="65"/>
      <c r="I60" s="65"/>
      <c r="J60" s="65"/>
      <c r="K60" s="56"/>
      <c r="L60" s="56"/>
      <c r="M60" s="56"/>
      <c r="N60" s="56"/>
    </row>
    <row r="61" spans="1:14" s="49" customFormat="1" ht="12" x14ac:dyDescent="0.2">
      <c r="A61" s="48"/>
      <c r="B61" s="124"/>
      <c r="C61" s="124"/>
      <c r="D61" s="124"/>
      <c r="E61" s="124"/>
      <c r="F61" s="124"/>
      <c r="G61" s="124"/>
      <c r="H61" s="124"/>
      <c r="I61" s="124"/>
      <c r="J61" s="124"/>
      <c r="K61" s="56"/>
      <c r="L61" s="56"/>
      <c r="M61" s="56"/>
      <c r="N61" s="56"/>
    </row>
    <row r="62" spans="1:14" s="49" customFormat="1" ht="11.25" x14ac:dyDescent="0.2">
      <c r="A62" s="48"/>
      <c r="B62" s="125"/>
      <c r="C62" s="125"/>
      <c r="D62" s="125"/>
      <c r="E62" s="125"/>
      <c r="F62" s="125"/>
      <c r="G62" s="125"/>
      <c r="H62" s="125"/>
      <c r="I62" s="125"/>
      <c r="J62" s="125"/>
      <c r="K62" s="56"/>
      <c r="L62" s="56"/>
      <c r="M62" s="56"/>
      <c r="N62" s="56"/>
    </row>
    <row r="63" spans="1:14" s="49" customFormat="1" x14ac:dyDescent="0.25">
      <c r="A63" s="48"/>
      <c r="B63" s="165"/>
      <c r="C63" s="165"/>
      <c r="D63" s="165"/>
      <c r="E63" s="165"/>
      <c r="F63" s="50"/>
      <c r="G63" s="51"/>
      <c r="H63" s="166"/>
      <c r="I63" s="166"/>
      <c r="J63" s="166"/>
      <c r="K63" s="56"/>
      <c r="L63" s="56"/>
      <c r="M63" s="56"/>
      <c r="N63" s="56"/>
    </row>
    <row r="64" spans="1:14" s="49" customFormat="1" x14ac:dyDescent="0.25">
      <c r="A64" s="48"/>
      <c r="B64" s="165"/>
      <c r="C64" s="165"/>
      <c r="D64" s="165"/>
      <c r="E64" s="165"/>
      <c r="F64" s="52"/>
      <c r="G64" s="53"/>
      <c r="H64" s="167"/>
      <c r="I64" s="167"/>
      <c r="J64" s="167"/>
      <c r="K64" s="56"/>
      <c r="L64" s="56"/>
      <c r="M64" s="56"/>
      <c r="N64" s="56"/>
    </row>
    <row r="65" spans="1:14" s="49" customFormat="1" ht="11.25" x14ac:dyDescent="0.2">
      <c r="A65" s="48"/>
      <c r="B65" s="56"/>
      <c r="C65" s="56"/>
      <c r="D65" s="56"/>
      <c r="E65" s="56"/>
      <c r="F65" s="52"/>
      <c r="G65" s="53"/>
      <c r="H65" s="57"/>
      <c r="I65" s="57"/>
      <c r="J65" s="57"/>
      <c r="K65" s="56"/>
      <c r="L65" s="56"/>
      <c r="M65" s="56"/>
      <c r="N65" s="56"/>
    </row>
    <row r="66" spans="1:14" s="49" customFormat="1" ht="11.25" x14ac:dyDescent="0.2">
      <c r="A66" s="48"/>
      <c r="B66" s="56"/>
      <c r="C66" s="56"/>
      <c r="D66" s="56"/>
      <c r="E66" s="56"/>
      <c r="F66" s="52"/>
      <c r="G66" s="53"/>
      <c r="H66" s="57"/>
      <c r="I66" s="57"/>
      <c r="J66" s="57"/>
      <c r="K66" s="56"/>
      <c r="L66" s="56"/>
      <c r="M66" s="56"/>
      <c r="N66" s="56"/>
    </row>
    <row r="67" spans="1:14" s="49" customFormat="1" ht="11.25" x14ac:dyDescent="0.2">
      <c r="A67" s="48"/>
      <c r="B67" s="56"/>
      <c r="C67" s="56"/>
      <c r="D67" s="56"/>
      <c r="E67" s="56"/>
      <c r="F67" s="52"/>
      <c r="G67" s="53"/>
      <c r="H67" s="57"/>
      <c r="I67" s="57"/>
      <c r="J67" s="57"/>
      <c r="K67" s="56"/>
      <c r="L67" s="56"/>
      <c r="M67" s="56"/>
      <c r="N67" s="56"/>
    </row>
    <row r="68" spans="1:14" s="49" customFormat="1" ht="11.25" x14ac:dyDescent="0.2">
      <c r="A68" s="48"/>
      <c r="B68" s="56"/>
      <c r="C68" s="56"/>
      <c r="D68" s="56"/>
      <c r="E68" s="56"/>
      <c r="F68" s="52"/>
      <c r="G68" s="53"/>
      <c r="H68" s="57"/>
      <c r="I68" s="57"/>
      <c r="J68" s="57"/>
      <c r="K68" s="56"/>
      <c r="L68" s="56"/>
      <c r="M68" s="56"/>
      <c r="N68" s="56"/>
    </row>
    <row r="69" spans="1:14" s="49" customFormat="1" ht="11.25" x14ac:dyDescent="0.2">
      <c r="A69" s="48"/>
      <c r="B69" s="56"/>
      <c r="C69" s="56"/>
      <c r="D69" s="56"/>
      <c r="E69" s="56"/>
      <c r="F69" s="52"/>
      <c r="G69" s="53"/>
      <c r="H69" s="57"/>
      <c r="I69" s="57"/>
      <c r="J69" s="57"/>
      <c r="K69" s="56"/>
      <c r="L69" s="56"/>
      <c r="M69" s="56"/>
      <c r="N69" s="56"/>
    </row>
  </sheetData>
  <mergeCells count="41">
    <mergeCell ref="C18:D18"/>
    <mergeCell ref="B3:J3"/>
    <mergeCell ref="B6:J6"/>
    <mergeCell ref="G9:H9"/>
    <mergeCell ref="B13:D13"/>
    <mergeCell ref="B14:D14"/>
    <mergeCell ref="B15:D15"/>
    <mergeCell ref="B16:D16"/>
    <mergeCell ref="B17:D17"/>
    <mergeCell ref="B2:J2"/>
    <mergeCell ref="B4:J4"/>
    <mergeCell ref="B5:J5"/>
    <mergeCell ref="B7:J7"/>
    <mergeCell ref="B9:D11"/>
    <mergeCell ref="C19:D19"/>
    <mergeCell ref="B20:D20"/>
    <mergeCell ref="C21:D21"/>
    <mergeCell ref="C22:D22"/>
    <mergeCell ref="B23:D23"/>
    <mergeCell ref="B24:D24"/>
    <mergeCell ref="B25:D25"/>
    <mergeCell ref="B27:D27"/>
    <mergeCell ref="B31:D33"/>
    <mergeCell ref="G31:H31"/>
    <mergeCell ref="B26:D26"/>
    <mergeCell ref="C36:D36"/>
    <mergeCell ref="C37:D37"/>
    <mergeCell ref="C38:D38"/>
    <mergeCell ref="C39:D39"/>
    <mergeCell ref="C52:D52"/>
    <mergeCell ref="C55:D55"/>
    <mergeCell ref="C42:D42"/>
    <mergeCell ref="C45:D45"/>
    <mergeCell ref="C46:D46"/>
    <mergeCell ref="C50:D50"/>
    <mergeCell ref="C51:D51"/>
    <mergeCell ref="B59:J59"/>
    <mergeCell ref="B63:E63"/>
    <mergeCell ref="H63:J63"/>
    <mergeCell ref="B64:E64"/>
    <mergeCell ref="H64:J64"/>
  </mergeCells>
  <printOptions horizontalCentered="1" verticalCentered="1"/>
  <pageMargins left="0.19685039370078741" right="0.19685039370078741" top="1.2204724409448819" bottom="0.35433070866141736" header="0.23622047244094491" footer="0"/>
  <pageSetup scale="80" orientation="portrait" r:id="rId1"/>
  <ignoredErrors>
    <ignoredError sqref="E11:I11 E33:I33" numberStoredAsText="1"/>
    <ignoredError sqref="E20:F20 H20:I20 H29:I29 F39" formulaRange="1"/>
    <ignoredError sqref="E39 E42:E44 G39 G57 J39 G35:G36 F42:G42 G40:G41 G43:G45 G20 J42 J45:J46" formula="1"/>
    <ignoredError sqref="E45:E46 E49:F51 E55:F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2019-05-02T18:10:28Z</cp:lastPrinted>
  <dcterms:created xsi:type="dcterms:W3CDTF">2014-09-04T16:46:21Z</dcterms:created>
  <dcterms:modified xsi:type="dcterms:W3CDTF">2021-05-24T16:35:23Z</dcterms:modified>
</cp:coreProperties>
</file>