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villa\Desktop\junio\2do. trimestre información Presupuestal\"/>
    </mc:Choice>
  </mc:AlternateContent>
  <bookViews>
    <workbookView xWindow="165" yWindow="0" windowWidth="19950" windowHeight="4935" firstSheet="1" activeTab="1"/>
  </bookViews>
  <sheets>
    <sheet name="Hoja1" sheetId="1" r:id="rId1"/>
    <sheet name="Zapopan" sheetId="4" r:id="rId2"/>
  </sheets>
  <definedNames>
    <definedName name="_xlnm.Print_Area" localSheetId="1">Zapopan!$A$1:$K$70</definedName>
  </definedNames>
  <calcPr calcId="152511"/>
</workbook>
</file>

<file path=xl/calcChain.xml><?xml version="1.0" encoding="utf-8"?>
<calcChain xmlns="http://schemas.openxmlformats.org/spreadsheetml/2006/main">
  <c r="J40" i="4" l="1"/>
  <c r="I40" i="4"/>
  <c r="H40" i="4"/>
  <c r="G40" i="4"/>
  <c r="F40" i="4"/>
  <c r="E40" i="4"/>
  <c r="E36" i="4" s="1"/>
  <c r="G36" i="4" s="1"/>
  <c r="J41" i="4"/>
  <c r="E37" i="4"/>
  <c r="J37" i="4" s="1"/>
  <c r="G37" i="4"/>
  <c r="I37" i="4"/>
  <c r="I36" i="4" s="1"/>
  <c r="J38" i="4"/>
  <c r="J39" i="4"/>
  <c r="J30" i="4"/>
  <c r="J28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56" i="4"/>
  <c r="J47" i="4"/>
  <c r="J43" i="4"/>
  <c r="H36" i="4"/>
  <c r="F36" i="4"/>
  <c r="H43" i="4"/>
  <c r="G43" i="4"/>
  <c r="F43" i="4"/>
  <c r="E43" i="4"/>
  <c r="J46" i="4"/>
  <c r="I46" i="4"/>
  <c r="H46" i="4"/>
  <c r="F46" i="4"/>
  <c r="G46" i="4" s="1"/>
  <c r="E46" i="4"/>
  <c r="E44" i="4"/>
  <c r="I17" i="4"/>
  <c r="I20" i="4"/>
  <c r="E20" i="4"/>
  <c r="G20" i="4" s="1"/>
  <c r="F20" i="4"/>
  <c r="H20" i="4"/>
  <c r="J36" i="4" l="1"/>
  <c r="H17" i="4"/>
  <c r="E17" i="4"/>
  <c r="F39" i="4" l="1"/>
  <c r="I49" i="4" l="1"/>
  <c r="J49" i="4" s="1"/>
  <c r="H49" i="4"/>
  <c r="F49" i="4"/>
  <c r="G49" i="4" s="1"/>
  <c r="I41" i="4"/>
  <c r="H41" i="4"/>
  <c r="G26" i="4"/>
  <c r="G28" i="4"/>
  <c r="F57" i="4" l="1"/>
  <c r="I57" i="4" l="1"/>
  <c r="I56" i="4" s="1"/>
  <c r="H57" i="4"/>
  <c r="H56" i="4" s="1"/>
  <c r="F56" i="4"/>
  <c r="E57" i="4"/>
  <c r="E56" i="4" s="1"/>
  <c r="G57" i="4" l="1"/>
  <c r="G56" i="4" s="1"/>
  <c r="J57" i="4"/>
  <c r="G25" i="4"/>
  <c r="F51" i="4" l="1"/>
  <c r="E53" i="4"/>
  <c r="E51" i="4" s="1"/>
  <c r="G51" i="4" s="1"/>
  <c r="F37" i="4" l="1"/>
  <c r="J29" i="4"/>
  <c r="F47" i="4"/>
  <c r="F41" i="4"/>
  <c r="F42" i="4"/>
  <c r="F45" i="4"/>
  <c r="F44" i="4"/>
  <c r="F30" i="4"/>
  <c r="I48" i="4"/>
  <c r="I47" i="4"/>
  <c r="I45" i="4"/>
  <c r="I44" i="4"/>
  <c r="I42" i="4"/>
  <c r="I39" i="4"/>
  <c r="I38" i="4"/>
  <c r="H48" i="4"/>
  <c r="H47" i="4"/>
  <c r="H45" i="4"/>
  <c r="H44" i="4"/>
  <c r="H42" i="4"/>
  <c r="H39" i="4"/>
  <c r="H38" i="4"/>
  <c r="H37" i="4"/>
  <c r="G54" i="4"/>
  <c r="J54" i="4" s="1"/>
  <c r="G53" i="4"/>
  <c r="J53" i="4" s="1"/>
  <c r="G52" i="4"/>
  <c r="J52" i="4" s="1"/>
  <c r="E48" i="4"/>
  <c r="G48" i="4" s="1"/>
  <c r="E47" i="4"/>
  <c r="E45" i="4"/>
  <c r="G44" i="4"/>
  <c r="E42" i="4"/>
  <c r="E41" i="4"/>
  <c r="E39" i="4"/>
  <c r="G39" i="4" s="1"/>
  <c r="E38" i="4"/>
  <c r="G38" i="4" s="1"/>
  <c r="G21" i="4"/>
  <c r="G22" i="4"/>
  <c r="G24" i="4"/>
  <c r="E30" i="4"/>
  <c r="G14" i="4"/>
  <c r="G15" i="4"/>
  <c r="G16" i="4"/>
  <c r="G17" i="4"/>
  <c r="G18" i="4"/>
  <c r="G19" i="4"/>
  <c r="G13" i="4"/>
  <c r="J45" i="4" l="1"/>
  <c r="J44" i="4"/>
  <c r="G47" i="4"/>
  <c r="H59" i="4"/>
  <c r="J48" i="4"/>
  <c r="G45" i="4"/>
  <c r="G42" i="4"/>
  <c r="J42" i="4" s="1"/>
  <c r="J51" i="4"/>
  <c r="G41" i="4"/>
  <c r="G30" i="4"/>
  <c r="I30" i="4"/>
  <c r="I43" i="4"/>
  <c r="I59" i="4" s="1"/>
  <c r="H30" i="4"/>
  <c r="G12" i="1"/>
  <c r="J12" i="1"/>
  <c r="G13" i="1"/>
  <c r="J13" i="1"/>
  <c r="G14" i="1"/>
  <c r="J14" i="1"/>
  <c r="G15" i="1"/>
  <c r="J15" i="1"/>
  <c r="E16" i="1"/>
  <c r="E27" i="1" s="1"/>
  <c r="F16" i="1"/>
  <c r="H16" i="1"/>
  <c r="I16" i="1"/>
  <c r="G17" i="1"/>
  <c r="G16" i="1" s="1"/>
  <c r="G18" i="1"/>
  <c r="J17" i="1"/>
  <c r="J18" i="1"/>
  <c r="E19" i="1"/>
  <c r="F19" i="1"/>
  <c r="F27" i="1" s="1"/>
  <c r="H19" i="1"/>
  <c r="I19" i="1"/>
  <c r="I27" i="1" s="1"/>
  <c r="G20" i="1"/>
  <c r="G19" i="1" s="1"/>
  <c r="G21" i="1"/>
  <c r="J20" i="1"/>
  <c r="J21" i="1"/>
  <c r="G22" i="1"/>
  <c r="J22" i="1"/>
  <c r="G23" i="1"/>
  <c r="J23" i="1"/>
  <c r="G24" i="1"/>
  <c r="J24" i="1"/>
  <c r="G25" i="1"/>
  <c r="J25" i="1"/>
  <c r="G36" i="1"/>
  <c r="J36" i="1"/>
  <c r="G37" i="1"/>
  <c r="J37" i="1"/>
  <c r="G38" i="1"/>
  <c r="J38" i="1"/>
  <c r="E39" i="1"/>
  <c r="E35" i="1" s="1"/>
  <c r="E56" i="1" s="1"/>
  <c r="E42" i="1"/>
  <c r="E48" i="1"/>
  <c r="E53" i="1"/>
  <c r="F39" i="1"/>
  <c r="H39" i="1"/>
  <c r="H42" i="1"/>
  <c r="H35" i="1"/>
  <c r="I39" i="1"/>
  <c r="G40" i="1"/>
  <c r="G41" i="1"/>
  <c r="G39" i="1"/>
  <c r="J40" i="1"/>
  <c r="J41" i="1"/>
  <c r="F42" i="1"/>
  <c r="I42" i="1"/>
  <c r="I35" i="1" s="1"/>
  <c r="I56" i="1" s="1"/>
  <c r="G43" i="1"/>
  <c r="G44" i="1"/>
  <c r="G42" i="1" s="1"/>
  <c r="J43" i="1"/>
  <c r="J44" i="1"/>
  <c r="J42" i="1" s="1"/>
  <c r="G45" i="1"/>
  <c r="J45" i="1"/>
  <c r="G46" i="1"/>
  <c r="J46" i="1"/>
  <c r="F48" i="1"/>
  <c r="H48" i="1"/>
  <c r="I48" i="1"/>
  <c r="G49" i="1"/>
  <c r="G48" i="1" s="1"/>
  <c r="G50" i="1"/>
  <c r="G51" i="1"/>
  <c r="J49" i="1"/>
  <c r="J48" i="1" s="1"/>
  <c r="J50" i="1"/>
  <c r="J51" i="1"/>
  <c r="F53" i="1"/>
  <c r="H53" i="1"/>
  <c r="I53" i="1"/>
  <c r="G54" i="1"/>
  <c r="G53" i="1" s="1"/>
  <c r="J54" i="1"/>
  <c r="J53" i="1" s="1"/>
  <c r="H27" i="1"/>
  <c r="J16" i="1"/>
  <c r="J39" i="1"/>
  <c r="F35" i="1"/>
  <c r="F56" i="1"/>
  <c r="F59" i="4" l="1"/>
  <c r="G27" i="1"/>
  <c r="J35" i="1"/>
  <c r="J56" i="1" s="1"/>
  <c r="G35" i="1"/>
  <c r="E59" i="4"/>
  <c r="J27" i="1"/>
  <c r="H56" i="1"/>
  <c r="J19" i="1"/>
  <c r="G56" i="1"/>
  <c r="G59" i="4" l="1"/>
  <c r="J59" i="4"/>
</calcChain>
</file>

<file path=xl/sharedStrings.xml><?xml version="1.0" encoding="utf-8"?>
<sst xmlns="http://schemas.openxmlformats.org/spreadsheetml/2006/main" count="140" uniqueCount="47">
  <si>
    <t>Cuenta Pública 2014</t>
  </si>
  <si>
    <t>Ejercicio de Prueba INDETEC</t>
  </si>
  <si>
    <t>Estado Analítico de Ingresos</t>
  </si>
  <si>
    <t>Del 1 de Enero al 31 de Mayo de 2015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</si>
  <si>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</si>
  <si>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</si>
  <si>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</si>
  <si>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</si>
  <si>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</si>
  <si>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</si>
  <si>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</si>
  <si>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</si>
  <si>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</si>
  <si>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</si>
  <si>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</si>
  <si>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</si>
  <si>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</si>
  <si>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(7=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</si>
  <si>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</si>
  <si>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</si>
  <si>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</si>
  <si>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</si>
  <si>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</si>
  <si>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</si>
  <si>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</si>
  <si>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</si>
  <si>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</si>
  <si>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</si>
  <si>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</si>
  <si>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</si>
  <si>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</si>
  <si>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</si>
  <si>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</si>
  <si>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</si>
  <si>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</si>
  <si>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</si>
  <si>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</si>
  <si>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r>
      <t>Ingresos excedentes</t>
    </r>
    <r>
      <rPr>
        <b/>
        <sz val="8"/>
        <rFont val="Calibri"/>
        <family val="2"/>
      </rPr>
      <t>¹</t>
    </r>
  </si>
  <si>
    <t>¹ Los ingresos excedentes se presentan para efectos de cumplimiento de la Ley General de Contabilidad Gubernamental y el importe reflejado debe ser siempre mayor a cero</t>
  </si>
  <si>
    <t>(Pesos)</t>
  </si>
  <si>
    <t>Bajo protesta de decir verdad declaramos que los Estados Financieros y sus Notas son razonablemente correctos y responsabilidad del emisor</t>
  </si>
  <si>
    <t>MUNICIPIO DE ZAPOPAN</t>
  </si>
  <si>
    <t>(6= 5 - 1 )</t>
  </si>
  <si>
    <t xml:space="preserve">convenios </t>
  </si>
  <si>
    <t>Convenios</t>
  </si>
  <si>
    <t>Del 1 de Enero al 30 de Junio 2021</t>
  </si>
  <si>
    <t>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</si>
</sst>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6" formatCode="_-&quot;$&quot;* #,##0_-;\-&quot;$&quot;* #,##0_-;_-&quot;$&quot;* &quot;-&quot;??_-;_-@_-"/>
  </numFmts>
  <fonts count="2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.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6" fillId="0" borderId="0"/>
    <xf numFmtId="44" fontId="16" fillId="0" borderId="0" applyFont="0" applyFill="0" applyBorder="0" applyAlignment="0" applyProtection="0"/>
  </cellStyleXfs>
  <cellXfs count="203">
    <xf numFmtId="0" fontId="0" fillId="0" borderId="0" xfId="0"/>
    <xf numFmtId="0" fontId="2" fillId="2" borderId="1" xfId="4" applyFont="1" applyFill="1" applyBorder="1"/>
    <xf numFmtId="0" fontId="2" fillId="2" borderId="2" xfId="4" applyFont="1" applyFill="1" applyBorder="1"/>
    <xf numFmtId="0" fontId="2" fillId="2" borderId="3" xfId="4" applyFont="1" applyFill="1" applyBorder="1"/>
    <xf numFmtId="0" fontId="2" fillId="2" borderId="4" xfId="4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wrapText="1"/>
    </xf>
    <xf numFmtId="0" fontId="4" fillId="2" borderId="8" xfId="4" applyFont="1" applyFill="1" applyBorder="1" applyAlignment="1">
      <alignment horizontal="centerContinuous"/>
    </xf>
    <xf numFmtId="0" fontId="4" fillId="2" borderId="9" xfId="4" applyFont="1" applyFill="1" applyBorder="1" applyAlignment="1">
      <alignment horizontal="centerContinuous"/>
    </xf>
    <xf numFmtId="0" fontId="5" fillId="2" borderId="2" xfId="0" applyFont="1" applyFill="1" applyBorder="1" applyAlignment="1">
      <alignment vertical="top" wrapText="1"/>
    </xf>
    <xf numFmtId="0" fontId="4" fillId="2" borderId="4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0" fontId="4" fillId="2" borderId="4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left" wrapText="1" indent="1"/>
    </xf>
    <xf numFmtId="0" fontId="13" fillId="2" borderId="0" xfId="0" applyFont="1" applyFill="1"/>
    <xf numFmtId="0" fontId="9" fillId="2" borderId="1" xfId="4" applyFont="1" applyFill="1" applyBorder="1"/>
    <xf numFmtId="0" fontId="9" fillId="2" borderId="2" xfId="4" applyFont="1" applyFill="1" applyBorder="1"/>
    <xf numFmtId="0" fontId="9" fillId="2" borderId="3" xfId="4" applyFont="1" applyFill="1" applyBorder="1"/>
    <xf numFmtId="0" fontId="9" fillId="2" borderId="3" xfId="4" applyFont="1" applyFill="1" applyBorder="1" applyAlignment="1">
      <alignment horizontal="center"/>
    </xf>
    <xf numFmtId="0" fontId="9" fillId="2" borderId="12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wrapText="1"/>
    </xf>
    <xf numFmtId="0" fontId="10" fillId="2" borderId="8" xfId="4" applyFont="1" applyFill="1" applyBorder="1" applyAlignment="1">
      <alignment horizontal="centerContinuous"/>
    </xf>
    <xf numFmtId="0" fontId="10" fillId="2" borderId="9" xfId="4" applyFont="1" applyFill="1" applyBorder="1" applyAlignment="1">
      <alignment horizontal="centerContinuous"/>
    </xf>
    <xf numFmtId="0" fontId="10" fillId="2" borderId="11" xfId="4" applyFont="1" applyFill="1" applyBorder="1" applyAlignment="1">
      <alignment horizontal="left" wrapText="1"/>
    </xf>
    <xf numFmtId="37" fontId="15" fillId="3" borderId="13" xfId="1" applyNumberFormat="1" applyFont="1" applyFill="1" applyBorder="1" applyAlignment="1" applyProtection="1">
      <alignment horizontal="center"/>
    </xf>
    <xf numFmtId="37" fontId="15" fillId="3" borderId="13" xfId="1" applyNumberFormat="1" applyFont="1" applyFill="1" applyBorder="1" applyAlignment="1" applyProtection="1">
      <alignment horizontal="center" wrapText="1"/>
    </xf>
    <xf numFmtId="37" fontId="15" fillId="3" borderId="13" xfId="1" applyNumberFormat="1" applyFont="1" applyFill="1" applyBorder="1" applyAlignment="1" applyProtection="1">
      <alignment horizontal="center" vertical="center"/>
    </xf>
    <xf numFmtId="6" fontId="0" fillId="0" borderId="0" xfId="0" applyNumberFormat="1"/>
    <xf numFmtId="6" fontId="15" fillId="3" borderId="13" xfId="1" applyNumberFormat="1" applyFont="1" applyFill="1" applyBorder="1" applyAlignment="1" applyProtection="1">
      <alignment horizontal="center" vertical="center"/>
    </xf>
    <xf numFmtId="6" fontId="15" fillId="3" borderId="13" xfId="1" applyNumberFormat="1" applyFont="1" applyFill="1" applyBorder="1" applyAlignment="1" applyProtection="1">
      <alignment horizontal="center" wrapText="1"/>
    </xf>
    <xf numFmtId="6" fontId="15" fillId="3" borderId="13" xfId="1" applyNumberFormat="1" applyFont="1" applyFill="1" applyBorder="1" applyAlignment="1" applyProtection="1">
      <alignment horizontal="center"/>
    </xf>
    <xf numFmtId="6" fontId="2" fillId="2" borderId="12" xfId="4" applyNumberFormat="1" applyFont="1" applyFill="1" applyBorder="1" applyAlignment="1">
      <alignment horizontal="center"/>
    </xf>
    <xf numFmtId="164" fontId="9" fillId="2" borderId="10" xfId="2" applyNumberFormat="1" applyFont="1" applyFill="1" applyBorder="1" applyAlignment="1" applyProtection="1">
      <alignment horizontal="right"/>
      <protection locked="0"/>
    </xf>
    <xf numFmtId="164" fontId="9" fillId="2" borderId="10" xfId="2" applyNumberFormat="1" applyFont="1" applyFill="1" applyBorder="1" applyAlignment="1" applyProtection="1">
      <alignment horizontal="right"/>
    </xf>
    <xf numFmtId="164" fontId="9" fillId="2" borderId="7" xfId="2" applyNumberFormat="1" applyFont="1" applyFill="1" applyBorder="1" applyAlignment="1">
      <alignment horizontal="center"/>
    </xf>
    <xf numFmtId="164" fontId="10" fillId="2" borderId="13" xfId="4" applyNumberFormat="1" applyFont="1" applyFill="1" applyBorder="1" applyAlignment="1" applyProtection="1">
      <alignment horizontal="right"/>
    </xf>
    <xf numFmtId="164" fontId="14" fillId="0" borderId="0" xfId="0" applyNumberFormat="1" applyFont="1"/>
    <xf numFmtId="164" fontId="4" fillId="2" borderId="14" xfId="4" applyNumberFormat="1" applyFont="1" applyFill="1" applyBorder="1" applyAlignment="1">
      <alignment horizontal="right"/>
    </xf>
    <xf numFmtId="164" fontId="4" fillId="2" borderId="14" xfId="2" applyNumberFormat="1" applyFont="1" applyFill="1" applyBorder="1" applyAlignment="1">
      <alignment horizontal="right"/>
    </xf>
    <xf numFmtId="164" fontId="2" fillId="2" borderId="15" xfId="2" applyNumberFormat="1" applyFont="1" applyFill="1" applyBorder="1" applyAlignment="1">
      <alignment horizontal="right"/>
    </xf>
    <xf numFmtId="164" fontId="4" fillId="2" borderId="13" xfId="4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vertical="top" wrapText="1"/>
    </xf>
    <xf numFmtId="49" fontId="0" fillId="0" borderId="0" xfId="0" applyNumberFormat="1"/>
    <xf numFmtId="49" fontId="17" fillId="0" borderId="0" xfId="0" applyNumberFormat="1" applyFont="1"/>
    <xf numFmtId="0" fontId="17" fillId="0" borderId="0" xfId="0" applyFont="1"/>
    <xf numFmtId="0" fontId="5" fillId="2" borderId="0" xfId="0" applyFont="1" applyFill="1" applyBorder="1"/>
    <xf numFmtId="43" fontId="5" fillId="2" borderId="0" xfId="1" applyFont="1" applyFill="1" applyBorder="1"/>
    <xf numFmtId="0" fontId="2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2" fillId="0" borderId="0" xfId="0" applyFont="1" applyBorder="1"/>
    <xf numFmtId="0" fontId="4" fillId="0" borderId="0" xfId="0" applyFont="1" applyBorder="1"/>
    <xf numFmtId="0" fontId="2" fillId="2" borderId="0" xfId="0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 applyProtection="1">
      <alignment horizontal="right"/>
      <protection locked="0"/>
    </xf>
    <xf numFmtId="164" fontId="2" fillId="2" borderId="0" xfId="0" applyNumberFormat="1" applyFont="1" applyFill="1" applyBorder="1"/>
    <xf numFmtId="164" fontId="5" fillId="2" borderId="0" xfId="0" applyNumberFormat="1" applyFont="1" applyFill="1" applyBorder="1" applyAlignment="1">
      <alignment vertical="top"/>
    </xf>
    <xf numFmtId="164" fontId="5" fillId="2" borderId="0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alignment horizontal="right"/>
      <protection locked="0"/>
    </xf>
    <xf numFmtId="0" fontId="2" fillId="2" borderId="0" xfId="4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/>
    </xf>
    <xf numFmtId="0" fontId="4" fillId="2" borderId="0" xfId="4" applyFont="1" applyFill="1"/>
    <xf numFmtId="0" fontId="2" fillId="2" borderId="0" xfId="0" applyFont="1" applyFill="1"/>
    <xf numFmtId="0" fontId="4" fillId="2" borderId="0" xfId="4" applyFont="1" applyFill="1" applyAlignment="1">
      <alignment horizontal="center"/>
    </xf>
    <xf numFmtId="0" fontId="2" fillId="0" borderId="10" xfId="0" applyFont="1" applyBorder="1"/>
    <xf numFmtId="16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0" fontId="4" fillId="0" borderId="10" xfId="0" applyFont="1" applyBorder="1"/>
    <xf numFmtId="3" fontId="4" fillId="2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 vertical="top"/>
    </xf>
    <xf numFmtId="0" fontId="9" fillId="2" borderId="17" xfId="4" applyFont="1" applyFill="1" applyBorder="1"/>
    <xf numFmtId="0" fontId="9" fillId="2" borderId="18" xfId="4" applyFont="1" applyFill="1" applyBorder="1"/>
    <xf numFmtId="0" fontId="9" fillId="2" borderId="18" xfId="4" applyFont="1" applyFill="1" applyBorder="1" applyAlignment="1">
      <alignment horizontal="center"/>
    </xf>
    <xf numFmtId="0" fontId="9" fillId="2" borderId="19" xfId="4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right" vertical="top"/>
    </xf>
    <xf numFmtId="0" fontId="2" fillId="2" borderId="20" xfId="4" applyFont="1" applyFill="1" applyBorder="1" applyAlignment="1">
      <alignment horizontal="center" vertical="center"/>
    </xf>
    <xf numFmtId="0" fontId="4" fillId="2" borderId="22" xfId="4" applyFont="1" applyFill="1" applyBorder="1" applyAlignment="1">
      <alignment horizontal="centerContinuous"/>
    </xf>
    <xf numFmtId="0" fontId="4" fillId="2" borderId="23" xfId="4" applyFont="1" applyFill="1" applyBorder="1" applyAlignment="1">
      <alignment horizontal="centerContinuous"/>
    </xf>
    <xf numFmtId="0" fontId="4" fillId="2" borderId="23" xfId="4" applyFont="1" applyFill="1" applyBorder="1" applyAlignment="1">
      <alignment horizontal="left" wrapText="1"/>
    </xf>
    <xf numFmtId="164" fontId="4" fillId="2" borderId="23" xfId="0" applyNumberFormat="1" applyFont="1" applyFill="1" applyBorder="1"/>
    <xf numFmtId="164" fontId="1" fillId="2" borderId="23" xfId="0" applyNumberFormat="1" applyFont="1" applyFill="1" applyBorder="1" applyAlignment="1">
      <alignment vertical="top"/>
    </xf>
    <xf numFmtId="164" fontId="1" fillId="2" borderId="23" xfId="0" applyNumberFormat="1" applyFont="1" applyFill="1" applyBorder="1" applyAlignment="1">
      <alignment horizontal="right" vertical="top"/>
    </xf>
    <xf numFmtId="164" fontId="1" fillId="2" borderId="24" xfId="0" applyNumberFormat="1" applyFont="1" applyFill="1" applyBorder="1" applyAlignment="1">
      <alignment horizontal="right" vertical="top"/>
    </xf>
    <xf numFmtId="0" fontId="4" fillId="2" borderId="28" xfId="4" applyFont="1" applyFill="1" applyBorder="1" applyAlignment="1"/>
    <xf numFmtId="0" fontId="4" fillId="2" borderId="30" xfId="4" applyFont="1" applyFill="1" applyBorder="1" applyAlignment="1"/>
    <xf numFmtId="0" fontId="4" fillId="2" borderId="29" xfId="4" applyFont="1" applyFill="1" applyBorder="1" applyAlignment="1">
      <alignment wrapText="1"/>
    </xf>
    <xf numFmtId="0" fontId="2" fillId="2" borderId="17" xfId="4" applyFont="1" applyFill="1" applyBorder="1"/>
    <xf numFmtId="0" fontId="2" fillId="2" borderId="18" xfId="4" applyFont="1" applyFill="1" applyBorder="1"/>
    <xf numFmtId="6" fontId="2" fillId="2" borderId="18" xfId="4" applyNumberFormat="1" applyFont="1" applyFill="1" applyBorder="1" applyAlignment="1">
      <alignment horizontal="center"/>
    </xf>
    <xf numFmtId="6" fontId="2" fillId="2" borderId="19" xfId="4" applyNumberFormat="1" applyFont="1" applyFill="1" applyBorder="1" applyAlignment="1">
      <alignment horizontal="center"/>
    </xf>
    <xf numFmtId="0" fontId="4" fillId="2" borderId="20" xfId="4" applyFont="1" applyFill="1" applyBorder="1" applyAlignment="1">
      <alignment horizontal="left"/>
    </xf>
    <xf numFmtId="3" fontId="1" fillId="2" borderId="21" xfId="0" applyNumberFormat="1" applyFont="1" applyFill="1" applyBorder="1" applyAlignment="1">
      <alignment horizontal="right" vertical="top"/>
    </xf>
    <xf numFmtId="3" fontId="5" fillId="2" borderId="21" xfId="0" applyNumberFormat="1" applyFont="1" applyFill="1" applyBorder="1" applyAlignment="1">
      <alignment horizontal="right" vertical="top"/>
    </xf>
    <xf numFmtId="0" fontId="4" fillId="2" borderId="20" xfId="4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right" vertical="top"/>
    </xf>
    <xf numFmtId="3" fontId="8" fillId="0" borderId="16" xfId="2" applyNumberFormat="1" applyFont="1" applyFill="1" applyBorder="1" applyAlignment="1">
      <alignment horizontal="right" vertical="top"/>
    </xf>
    <xf numFmtId="37" fontId="19" fillId="5" borderId="25" xfId="1" applyNumberFormat="1" applyFont="1" applyFill="1" applyBorder="1" applyAlignment="1" applyProtection="1"/>
    <xf numFmtId="37" fontId="19" fillId="5" borderId="25" xfId="1" applyNumberFormat="1" applyFont="1" applyFill="1" applyBorder="1" applyAlignment="1" applyProtection="1">
      <alignment vertical="center" wrapText="1"/>
    </xf>
    <xf numFmtId="37" fontId="19" fillId="5" borderId="26" xfId="1" applyNumberFormat="1" applyFont="1" applyFill="1" applyBorder="1" applyAlignment="1" applyProtection="1">
      <alignment horizontal="center" vertical="center"/>
    </xf>
    <xf numFmtId="37" fontId="19" fillId="5" borderId="26" xfId="1" applyNumberFormat="1" applyFont="1" applyFill="1" applyBorder="1" applyAlignment="1" applyProtection="1">
      <alignment horizontal="center" wrapText="1"/>
    </xf>
    <xf numFmtId="37" fontId="19" fillId="5" borderId="25" xfId="1" applyNumberFormat="1" applyFont="1" applyFill="1" applyBorder="1" applyAlignment="1" applyProtection="1">
      <alignment horizontal="center" vertical="center"/>
    </xf>
    <xf numFmtId="37" fontId="19" fillId="5" borderId="19" xfId="1" applyNumberFormat="1" applyFont="1" applyFill="1" applyBorder="1" applyAlignment="1" applyProtection="1">
      <alignment horizontal="center" vertical="center"/>
    </xf>
    <xf numFmtId="37" fontId="19" fillId="5" borderId="26" xfId="1" applyNumberFormat="1" applyFont="1" applyFill="1" applyBorder="1" applyAlignment="1" applyProtection="1">
      <alignment vertical="center" wrapText="1"/>
    </xf>
    <xf numFmtId="37" fontId="19" fillId="5" borderId="27" xfId="1" applyNumberFormat="1" applyFont="1" applyFill="1" applyBorder="1" applyAlignment="1" applyProtection="1">
      <alignment horizontal="center"/>
    </xf>
    <xf numFmtId="37" fontId="19" fillId="5" borderId="24" xfId="1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right"/>
    </xf>
    <xf numFmtId="164" fontId="4" fillId="2" borderId="23" xfId="0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 applyProtection="1">
      <alignment horizontal="right"/>
    </xf>
    <xf numFmtId="3" fontId="10" fillId="0" borderId="16" xfId="0" applyNumberFormat="1" applyFont="1" applyFill="1" applyBorder="1" applyAlignment="1" applyProtection="1">
      <alignment horizontal="right"/>
    </xf>
    <xf numFmtId="3" fontId="20" fillId="2" borderId="21" xfId="0" applyNumberFormat="1" applyFont="1" applyFill="1" applyBorder="1" applyAlignment="1">
      <alignment horizontal="right" vertical="top"/>
    </xf>
    <xf numFmtId="3" fontId="21" fillId="2" borderId="21" xfId="0" applyNumberFormat="1" applyFont="1" applyFill="1" applyBorder="1" applyAlignment="1">
      <alignment horizontal="right" vertical="top"/>
    </xf>
    <xf numFmtId="3" fontId="22" fillId="0" borderId="16" xfId="2" applyNumberFormat="1" applyFont="1" applyFill="1" applyBorder="1" applyAlignment="1">
      <alignment horizontal="right" vertical="top"/>
    </xf>
    <xf numFmtId="3" fontId="21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4" fillId="2" borderId="12" xfId="4" applyNumberFormat="1" applyFont="1" applyFill="1" applyBorder="1" applyAlignment="1"/>
    <xf numFmtId="164" fontId="4" fillId="2" borderId="15" xfId="4" applyNumberFormat="1" applyFont="1" applyFill="1" applyBorder="1" applyAlignment="1"/>
    <xf numFmtId="164" fontId="1" fillId="0" borderId="8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0" fillId="2" borderId="12" xfId="4" applyNumberFormat="1" applyFont="1" applyFill="1" applyBorder="1" applyAlignment="1">
      <alignment horizontal="right"/>
    </xf>
    <xf numFmtId="164" fontId="10" fillId="2" borderId="15" xfId="4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center" vertical="top" wrapText="1"/>
    </xf>
    <xf numFmtId="164" fontId="8" fillId="0" borderId="11" xfId="0" applyNumberFormat="1" applyFont="1" applyBorder="1" applyAlignment="1">
      <alignment horizontal="center" vertical="top" wrapText="1"/>
    </xf>
    <xf numFmtId="37" fontId="15" fillId="3" borderId="0" xfId="1" applyNumberFormat="1" applyFont="1" applyFill="1" applyBorder="1" applyAlignment="1" applyProtection="1">
      <alignment horizontal="center" vertical="center" wrapText="1"/>
    </xf>
    <xf numFmtId="37" fontId="15" fillId="3" borderId="0" xfId="1" applyNumberFormat="1" applyFont="1" applyFill="1" applyBorder="1" applyAlignment="1" applyProtection="1">
      <alignment horizontal="center" vertical="center"/>
    </xf>
    <xf numFmtId="37" fontId="15" fillId="3" borderId="6" xfId="1" applyNumberFormat="1" applyFont="1" applyFill="1" applyBorder="1" applyAlignment="1" applyProtection="1">
      <alignment horizontal="center" vertical="center"/>
    </xf>
    <xf numFmtId="6" fontId="15" fillId="3" borderId="8" xfId="1" applyNumberFormat="1" applyFont="1" applyFill="1" applyBorder="1" applyAlignment="1" applyProtection="1">
      <alignment horizontal="center"/>
    </xf>
    <xf numFmtId="6" fontId="15" fillId="3" borderId="9" xfId="1" applyNumberFormat="1" applyFont="1" applyFill="1" applyBorder="1" applyAlignment="1" applyProtection="1">
      <alignment horizontal="center"/>
    </xf>
    <xf numFmtId="6" fontId="15" fillId="3" borderId="11" xfId="1" applyNumberFormat="1" applyFont="1" applyFill="1" applyBorder="1" applyAlignment="1" applyProtection="1">
      <alignment horizontal="center"/>
    </xf>
    <xf numFmtId="6" fontId="15" fillId="3" borderId="13" xfId="1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7" fontId="15" fillId="3" borderId="1" xfId="1" applyNumberFormat="1" applyFont="1" applyFill="1" applyBorder="1" applyAlignment="1" applyProtection="1">
      <alignment horizontal="center"/>
    </xf>
    <xf numFmtId="37" fontId="15" fillId="3" borderId="2" xfId="1" applyNumberFormat="1" applyFont="1" applyFill="1" applyBorder="1" applyAlignment="1" applyProtection="1">
      <alignment horizontal="center"/>
    </xf>
    <xf numFmtId="37" fontId="15" fillId="3" borderId="3" xfId="1" applyNumberFormat="1" applyFont="1" applyFill="1" applyBorder="1" applyAlignment="1" applyProtection="1">
      <alignment horizontal="center"/>
    </xf>
    <xf numFmtId="37" fontId="15" fillId="3" borderId="4" xfId="1" applyNumberFormat="1" applyFont="1" applyFill="1" applyBorder="1" applyAlignment="1" applyProtection="1">
      <alignment horizontal="center"/>
      <protection locked="0"/>
    </xf>
    <xf numFmtId="37" fontId="15" fillId="3" borderId="0" xfId="1" applyNumberFormat="1" applyFont="1" applyFill="1" applyBorder="1" applyAlignment="1" applyProtection="1">
      <alignment horizontal="center"/>
      <protection locked="0"/>
    </xf>
    <xf numFmtId="37" fontId="15" fillId="3" borderId="10" xfId="1" applyNumberFormat="1" applyFont="1" applyFill="1" applyBorder="1" applyAlignment="1" applyProtection="1">
      <alignment horizontal="center"/>
      <protection locked="0"/>
    </xf>
    <xf numFmtId="37" fontId="15" fillId="3" borderId="4" xfId="1" applyNumberFormat="1" applyFont="1" applyFill="1" applyBorder="1" applyAlignment="1" applyProtection="1">
      <alignment horizontal="center"/>
    </xf>
    <xf numFmtId="37" fontId="15" fillId="3" borderId="0" xfId="1" applyNumberFormat="1" applyFont="1" applyFill="1" applyBorder="1" applyAlignment="1" applyProtection="1">
      <alignment horizontal="center"/>
    </xf>
    <xf numFmtId="37" fontId="15" fillId="3" borderId="10" xfId="1" applyNumberFormat="1" applyFont="1" applyFill="1" applyBorder="1" applyAlignment="1" applyProtection="1">
      <alignment horizontal="center"/>
    </xf>
    <xf numFmtId="37" fontId="15" fillId="3" borderId="5" xfId="1" applyNumberFormat="1" applyFont="1" applyFill="1" applyBorder="1" applyAlignment="1" applyProtection="1">
      <alignment horizontal="center"/>
    </xf>
    <xf numFmtId="37" fontId="15" fillId="3" borderId="6" xfId="1" applyNumberFormat="1" applyFont="1" applyFill="1" applyBorder="1" applyAlignment="1" applyProtection="1">
      <alignment horizontal="center"/>
    </xf>
    <xf numFmtId="37" fontId="15" fillId="3" borderId="7" xfId="1" applyNumberFormat="1" applyFont="1" applyFill="1" applyBorder="1" applyAlignment="1" applyProtection="1">
      <alignment horizontal="center"/>
    </xf>
    <xf numFmtId="37" fontId="15" fillId="3" borderId="8" xfId="1" applyNumberFormat="1" applyFont="1" applyFill="1" applyBorder="1" applyAlignment="1" applyProtection="1">
      <alignment horizontal="center"/>
    </xf>
    <xf numFmtId="37" fontId="15" fillId="3" borderId="9" xfId="1" applyNumberFormat="1" applyFont="1" applyFill="1" applyBorder="1" applyAlignment="1" applyProtection="1">
      <alignment horizontal="center"/>
    </xf>
    <xf numFmtId="37" fontId="15" fillId="3" borderId="11" xfId="1" applyNumberFormat="1" applyFont="1" applyFill="1" applyBorder="1" applyAlignment="1" applyProtection="1">
      <alignment horizontal="center"/>
    </xf>
    <xf numFmtId="37" fontId="15" fillId="3" borderId="13" xfId="1" applyNumberFormat="1" applyFont="1" applyFill="1" applyBorder="1" applyAlignment="1" applyProtection="1">
      <alignment horizontal="center" vertical="center" wrapText="1"/>
    </xf>
    <xf numFmtId="37" fontId="19" fillId="4" borderId="20" xfId="1" applyNumberFormat="1" applyFont="1" applyFill="1" applyBorder="1" applyAlignment="1" applyProtection="1">
      <alignment horizontal="center"/>
    </xf>
    <xf numFmtId="37" fontId="19" fillId="4" borderId="0" xfId="1" applyNumberFormat="1" applyFont="1" applyFill="1" applyBorder="1" applyAlignment="1" applyProtection="1">
      <alignment horizontal="center"/>
    </xf>
    <xf numFmtId="37" fontId="19" fillId="4" borderId="21" xfId="1" applyNumberFormat="1" applyFont="1" applyFill="1" applyBorder="1" applyAlignment="1" applyProtection="1">
      <alignment horizontal="center"/>
    </xf>
    <xf numFmtId="37" fontId="19" fillId="5" borderId="28" xfId="1" applyNumberFormat="1" applyFont="1" applyFill="1" applyBorder="1" applyAlignment="1" applyProtection="1">
      <alignment horizontal="center"/>
    </xf>
    <xf numFmtId="37" fontId="19" fillId="5" borderId="29" xfId="1" applyNumberFormat="1" applyFont="1" applyFill="1" applyBorder="1" applyAlignment="1" applyProtection="1">
      <alignment horizontal="center"/>
    </xf>
    <xf numFmtId="0" fontId="2" fillId="2" borderId="20" xfId="0" applyFont="1" applyFill="1" applyBorder="1" applyAlignment="1">
      <alignment horizontal="left" vertical="center" wrapText="1"/>
    </xf>
    <xf numFmtId="37" fontId="18" fillId="4" borderId="17" xfId="1" applyNumberFormat="1" applyFont="1" applyFill="1" applyBorder="1" applyAlignment="1" applyProtection="1">
      <alignment horizontal="center"/>
    </xf>
    <xf numFmtId="37" fontId="18" fillId="4" borderId="18" xfId="1" applyNumberFormat="1" applyFont="1" applyFill="1" applyBorder="1" applyAlignment="1" applyProtection="1">
      <alignment horizontal="center"/>
    </xf>
    <xf numFmtId="37" fontId="18" fillId="4" borderId="19" xfId="1" applyNumberFormat="1" applyFont="1" applyFill="1" applyBorder="1" applyAlignment="1" applyProtection="1">
      <alignment horizontal="center"/>
    </xf>
    <xf numFmtId="37" fontId="19" fillId="4" borderId="20" xfId="1" applyNumberFormat="1" applyFont="1" applyFill="1" applyBorder="1" applyAlignment="1" applyProtection="1">
      <alignment horizontal="center"/>
      <protection locked="0"/>
    </xf>
    <xf numFmtId="37" fontId="19" fillId="4" borderId="0" xfId="1" applyNumberFormat="1" applyFont="1" applyFill="1" applyBorder="1" applyAlignment="1" applyProtection="1">
      <alignment horizontal="center"/>
      <protection locked="0"/>
    </xf>
    <xf numFmtId="37" fontId="19" fillId="4" borderId="21" xfId="1" applyNumberFormat="1" applyFont="1" applyFill="1" applyBorder="1" applyAlignment="1" applyProtection="1">
      <alignment horizontal="center"/>
      <protection locked="0"/>
    </xf>
    <xf numFmtId="37" fontId="19" fillId="4" borderId="22" xfId="1" applyNumberFormat="1" applyFont="1" applyFill="1" applyBorder="1" applyAlignment="1" applyProtection="1">
      <alignment horizontal="center"/>
    </xf>
    <xf numFmtId="37" fontId="19" fillId="4" borderId="23" xfId="1" applyNumberFormat="1" applyFont="1" applyFill="1" applyBorder="1" applyAlignment="1" applyProtection="1">
      <alignment horizontal="center"/>
    </xf>
    <xf numFmtId="37" fontId="19" fillId="4" borderId="24" xfId="1" applyNumberFormat="1" applyFont="1" applyFill="1" applyBorder="1" applyAlignment="1" applyProtection="1">
      <alignment horizontal="center"/>
    </xf>
    <xf numFmtId="37" fontId="19" fillId="5" borderId="17" xfId="1" applyNumberFormat="1" applyFont="1" applyFill="1" applyBorder="1" applyAlignment="1" applyProtection="1">
      <alignment horizontal="center" vertical="center" wrapText="1"/>
    </xf>
    <xf numFmtId="37" fontId="19" fillId="5" borderId="18" xfId="1" applyNumberFormat="1" applyFont="1" applyFill="1" applyBorder="1" applyAlignment="1" applyProtection="1">
      <alignment horizontal="center" vertical="center"/>
    </xf>
    <xf numFmtId="37" fontId="19" fillId="5" borderId="19" xfId="1" applyNumberFormat="1" applyFont="1" applyFill="1" applyBorder="1" applyAlignment="1" applyProtection="1">
      <alignment horizontal="center" vertical="center"/>
    </xf>
    <xf numFmtId="37" fontId="19" fillId="5" borderId="20" xfId="1" applyNumberFormat="1" applyFont="1" applyFill="1" applyBorder="1" applyAlignment="1" applyProtection="1">
      <alignment horizontal="center" vertical="center"/>
    </xf>
    <xf numFmtId="37" fontId="19" fillId="5" borderId="0" xfId="1" applyNumberFormat="1" applyFont="1" applyFill="1" applyBorder="1" applyAlignment="1" applyProtection="1">
      <alignment horizontal="center" vertical="center"/>
    </xf>
    <xf numFmtId="37" fontId="19" fillId="5" borderId="21" xfId="1" applyNumberFormat="1" applyFont="1" applyFill="1" applyBorder="1" applyAlignment="1" applyProtection="1">
      <alignment horizontal="center" vertical="center"/>
    </xf>
    <xf numFmtId="37" fontId="19" fillId="5" borderId="22" xfId="1" applyNumberFormat="1" applyFont="1" applyFill="1" applyBorder="1" applyAlignment="1" applyProtection="1">
      <alignment horizontal="center" vertical="center"/>
    </xf>
    <xf numFmtId="37" fontId="19" fillId="5" borderId="23" xfId="1" applyNumberFormat="1" applyFont="1" applyFill="1" applyBorder="1" applyAlignment="1" applyProtection="1">
      <alignment horizontal="center" vertical="center"/>
    </xf>
    <xf numFmtId="37" fontId="19" fillId="5" borderId="24" xfId="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left"/>
    </xf>
    <xf numFmtId="0" fontId="23" fillId="0" borderId="0" xfId="0" applyFont="1" applyBorder="1" applyAlignment="1">
      <alignment horizontal="center"/>
    </xf>
    <xf numFmtId="49" fontId="24" fillId="2" borderId="0" xfId="1" applyNumberFormat="1" applyFont="1" applyFill="1" applyBorder="1" applyAlignment="1">
      <alignment horizontal="center"/>
    </xf>
    <xf numFmtId="49" fontId="24" fillId="2" borderId="0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right"/>
    </xf>
    <xf numFmtId="166" fontId="25" fillId="0" borderId="0" xfId="5" applyNumberFormat="1" applyFont="1" applyFill="1" applyBorder="1" applyAlignment="1">
      <alignment vertical="center" wrapText="1"/>
    </xf>
    <xf numFmtId="0" fontId="2" fillId="0" borderId="20" xfId="0" applyFont="1" applyBorder="1"/>
    <xf numFmtId="0" fontId="4" fillId="0" borderId="20" xfId="0" applyFont="1" applyBorder="1"/>
    <xf numFmtId="0" fontId="2" fillId="2" borderId="22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wrapText="1"/>
    </xf>
    <xf numFmtId="3" fontId="2" fillId="2" borderId="23" xfId="0" applyNumberFormat="1" applyFont="1" applyFill="1" applyBorder="1" applyAlignment="1" applyProtection="1">
      <alignment horizontal="right"/>
      <protection locked="0"/>
    </xf>
    <xf numFmtId="3" fontId="2" fillId="2" borderId="23" xfId="0" applyNumberFormat="1" applyFont="1" applyFill="1" applyBorder="1" applyAlignment="1">
      <alignment horizontal="right"/>
    </xf>
    <xf numFmtId="3" fontId="5" fillId="2" borderId="23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1</xdr:row>
      <xdr:rowOff>8282</xdr:rowOff>
    </xdr:from>
    <xdr:to>
      <xdr:col>3</xdr:col>
      <xdr:colOff>400879</xdr:colOff>
      <xdr:row>6</xdr:row>
      <xdr:rowOff>41414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207065"/>
          <a:ext cx="1747631" cy="728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J65536"/>
  <sheetViews>
    <sheetView showGridLines="0" zoomScale="75" workbookViewId="0">
      <selection activeCell="G12" sqref="G12"/>
    </sheetView>
  </sheetViews>
  <sheetFormatPr baseColWidth="10" defaultColWidth="0" defaultRowHeight="15" x14ac:dyDescent="0.25"/>
  <cols>
    <col min="1" max="3" width="11.42578125" customWidth="1"/>
    <col min="4" max="4" width="36" customWidth="1"/>
    <col min="5" max="10" width="21" customWidth="1"/>
    <col min="11" max="11" width="11.42578125" customWidth="1"/>
  </cols>
  <sheetData>
    <row r="3" spans="2:10" x14ac:dyDescent="0.25">
      <c r="B3" s="149" t="s">
        <v>0</v>
      </c>
      <c r="C3" s="150"/>
      <c r="D3" s="150"/>
      <c r="E3" s="150"/>
      <c r="F3" s="150"/>
      <c r="G3" s="150"/>
      <c r="H3" s="150"/>
      <c r="I3" s="150"/>
      <c r="J3" s="151"/>
    </row>
    <row r="4" spans="2:10" x14ac:dyDescent="0.25">
      <c r="B4" s="152" t="s">
        <v>1</v>
      </c>
      <c r="C4" s="153"/>
      <c r="D4" s="153"/>
      <c r="E4" s="153"/>
      <c r="F4" s="153"/>
      <c r="G4" s="153"/>
      <c r="H4" s="153"/>
      <c r="I4" s="153"/>
      <c r="J4" s="154"/>
    </row>
    <row r="5" spans="2:10" x14ac:dyDescent="0.25">
      <c r="B5" s="155" t="s">
        <v>2</v>
      </c>
      <c r="C5" s="156"/>
      <c r="D5" s="156"/>
      <c r="E5" s="156"/>
      <c r="F5" s="156"/>
      <c r="G5" s="156"/>
      <c r="H5" s="156"/>
      <c r="I5" s="156"/>
      <c r="J5" s="157"/>
    </row>
    <row r="6" spans="2:10" x14ac:dyDescent="0.25">
      <c r="B6" s="158" t="s">
        <v>3</v>
      </c>
      <c r="C6" s="159"/>
      <c r="D6" s="159"/>
      <c r="E6" s="159"/>
      <c r="F6" s="159"/>
      <c r="G6" s="159"/>
      <c r="H6" s="159"/>
      <c r="I6" s="159"/>
      <c r="J6" s="160"/>
    </row>
    <row r="7" spans="2:10" x14ac:dyDescent="0.25">
      <c r="B7" s="66"/>
      <c r="C7" s="66"/>
      <c r="D7" s="66"/>
      <c r="E7" s="67"/>
      <c r="F7" s="68"/>
      <c r="G7" s="68"/>
      <c r="H7" s="68"/>
      <c r="I7" s="68"/>
      <c r="J7" s="68"/>
    </row>
    <row r="8" spans="2:10" x14ac:dyDescent="0.25">
      <c r="B8" s="139" t="s">
        <v>4</v>
      </c>
      <c r="C8" s="140"/>
      <c r="D8" s="140"/>
      <c r="E8" s="161" t="s">
        <v>5</v>
      </c>
      <c r="F8" s="162"/>
      <c r="G8" s="162"/>
      <c r="H8" s="162"/>
      <c r="I8" s="163"/>
      <c r="J8" s="164" t="s">
        <v>6</v>
      </c>
    </row>
    <row r="9" spans="2:10" ht="24.75" x14ac:dyDescent="0.25">
      <c r="B9" s="140"/>
      <c r="C9" s="140"/>
      <c r="D9" s="140"/>
      <c r="E9" s="31" t="s">
        <v>7</v>
      </c>
      <c r="F9" s="30" t="s">
        <v>8</v>
      </c>
      <c r="G9" s="31" t="s">
        <v>9</v>
      </c>
      <c r="H9" s="31" t="s">
        <v>10</v>
      </c>
      <c r="I9" s="31" t="s">
        <v>11</v>
      </c>
      <c r="J9" s="164"/>
    </row>
    <row r="10" spans="2:10" x14ac:dyDescent="0.25">
      <c r="B10" s="141"/>
      <c r="C10" s="141"/>
      <c r="D10" s="141"/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</row>
    <row r="11" spans="2:10" x14ac:dyDescent="0.25">
      <c r="B11" s="17"/>
      <c r="C11" s="18"/>
      <c r="D11" s="19"/>
      <c r="E11" s="20"/>
      <c r="F11" s="21"/>
      <c r="G11" s="21"/>
      <c r="H11" s="21"/>
      <c r="I11" s="21"/>
      <c r="J11" s="21"/>
    </row>
    <row r="12" spans="2:10" x14ac:dyDescent="0.25">
      <c r="B12" s="146" t="s">
        <v>18</v>
      </c>
      <c r="C12" s="147"/>
      <c r="D12" s="148"/>
      <c r="E12" s="37">
        <v>0</v>
      </c>
      <c r="F12" s="37">
        <v>0</v>
      </c>
      <c r="G12" s="38">
        <f>E12+F12</f>
        <v>0</v>
      </c>
      <c r="H12" s="37">
        <v>0</v>
      </c>
      <c r="I12" s="37">
        <v>0</v>
      </c>
      <c r="J12" s="38">
        <f>I12-E12</f>
        <v>0</v>
      </c>
    </row>
    <row r="13" spans="2:10" x14ac:dyDescent="0.25">
      <c r="B13" s="146" t="s">
        <v>19</v>
      </c>
      <c r="C13" s="147"/>
      <c r="D13" s="148"/>
      <c r="E13" s="37">
        <v>0</v>
      </c>
      <c r="F13" s="37">
        <v>0</v>
      </c>
      <c r="G13" s="38">
        <f>E13+F13</f>
        <v>0</v>
      </c>
      <c r="H13" s="37">
        <v>0</v>
      </c>
      <c r="I13" s="37">
        <v>0</v>
      </c>
      <c r="J13" s="38">
        <f>I13-E13</f>
        <v>0</v>
      </c>
    </row>
    <row r="14" spans="2:10" x14ac:dyDescent="0.25">
      <c r="B14" s="146" t="s">
        <v>20</v>
      </c>
      <c r="C14" s="147"/>
      <c r="D14" s="148"/>
      <c r="E14" s="37">
        <v>0</v>
      </c>
      <c r="F14" s="37">
        <v>0</v>
      </c>
      <c r="G14" s="38">
        <f>E14+F14</f>
        <v>0</v>
      </c>
      <c r="H14" s="37">
        <v>0</v>
      </c>
      <c r="I14" s="37">
        <v>0</v>
      </c>
      <c r="J14" s="38">
        <f>I14-E14</f>
        <v>0</v>
      </c>
    </row>
    <row r="15" spans="2:10" x14ac:dyDescent="0.25">
      <c r="B15" s="146" t="s">
        <v>21</v>
      </c>
      <c r="C15" s="147"/>
      <c r="D15" s="148"/>
      <c r="E15" s="37">
        <v>0</v>
      </c>
      <c r="F15" s="37">
        <v>0</v>
      </c>
      <c r="G15" s="38">
        <f>E15+F15</f>
        <v>0</v>
      </c>
      <c r="H15" s="37">
        <v>0</v>
      </c>
      <c r="I15" s="37">
        <v>0</v>
      </c>
      <c r="J15" s="38">
        <f>I15-E15</f>
        <v>0</v>
      </c>
    </row>
    <row r="16" spans="2:10" x14ac:dyDescent="0.25">
      <c r="B16" s="146" t="s">
        <v>22</v>
      </c>
      <c r="C16" s="147"/>
      <c r="D16" s="148"/>
      <c r="E16" s="38">
        <f t="shared" ref="E16:J16" si="0">E17+E18</f>
        <v>0</v>
      </c>
      <c r="F16" s="38">
        <f t="shared" si="0"/>
        <v>0</v>
      </c>
      <c r="G16" s="38">
        <f t="shared" si="0"/>
        <v>0</v>
      </c>
      <c r="H16" s="38">
        <f t="shared" si="0"/>
        <v>568253.85</v>
      </c>
      <c r="I16" s="38">
        <f t="shared" si="0"/>
        <v>568253.84</v>
      </c>
      <c r="J16" s="38">
        <f t="shared" si="0"/>
        <v>568253.84</v>
      </c>
    </row>
    <row r="17" spans="2:10" x14ac:dyDescent="0.25">
      <c r="B17" s="22"/>
      <c r="C17" s="147" t="s">
        <v>23</v>
      </c>
      <c r="D17" s="148"/>
      <c r="E17" s="37">
        <v>0</v>
      </c>
      <c r="F17" s="37">
        <v>0</v>
      </c>
      <c r="G17" s="38">
        <f>E17+F17</f>
        <v>0</v>
      </c>
      <c r="H17" s="37">
        <v>568253.85</v>
      </c>
      <c r="I17" s="37">
        <v>568253.84</v>
      </c>
      <c r="J17" s="38">
        <f>I17-E17</f>
        <v>568253.84</v>
      </c>
    </row>
    <row r="18" spans="2:10" x14ac:dyDescent="0.25">
      <c r="B18" s="22"/>
      <c r="C18" s="147" t="s">
        <v>24</v>
      </c>
      <c r="D18" s="148"/>
      <c r="E18" s="37">
        <v>0</v>
      </c>
      <c r="F18" s="37">
        <v>0</v>
      </c>
      <c r="G18" s="38">
        <f>E18+F18</f>
        <v>0</v>
      </c>
      <c r="H18" s="37">
        <v>0</v>
      </c>
      <c r="I18" s="37">
        <v>0</v>
      </c>
      <c r="J18" s="38">
        <f>I18-E18</f>
        <v>0</v>
      </c>
    </row>
    <row r="19" spans="2:10" x14ac:dyDescent="0.25">
      <c r="B19" s="146" t="s">
        <v>25</v>
      </c>
      <c r="C19" s="147"/>
      <c r="D19" s="148"/>
      <c r="E19" s="38">
        <f t="shared" ref="E19:J19" si="1">E20+E21</f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2:10" x14ac:dyDescent="0.25">
      <c r="B20" s="22"/>
      <c r="C20" s="147" t="s">
        <v>23</v>
      </c>
      <c r="D20" s="148"/>
      <c r="E20" s="37">
        <v>0</v>
      </c>
      <c r="F20" s="37">
        <v>0</v>
      </c>
      <c r="G20" s="38">
        <f t="shared" ref="G20:G25" si="2">E20+F20</f>
        <v>0</v>
      </c>
      <c r="H20" s="37">
        <v>0</v>
      </c>
      <c r="I20" s="37">
        <v>0</v>
      </c>
      <c r="J20" s="38">
        <f t="shared" ref="J20:J25" si="3">I20-E20</f>
        <v>0</v>
      </c>
    </row>
    <row r="21" spans="2:10" x14ac:dyDescent="0.25">
      <c r="B21" s="22"/>
      <c r="C21" s="147" t="s">
        <v>24</v>
      </c>
      <c r="D21" s="148"/>
      <c r="E21" s="37">
        <v>0</v>
      </c>
      <c r="F21" s="37">
        <v>0</v>
      </c>
      <c r="G21" s="38">
        <f t="shared" si="2"/>
        <v>0</v>
      </c>
      <c r="H21" s="37">
        <v>0</v>
      </c>
      <c r="I21" s="37">
        <v>0</v>
      </c>
      <c r="J21" s="38">
        <f t="shared" si="3"/>
        <v>0</v>
      </c>
    </row>
    <row r="22" spans="2:10" x14ac:dyDescent="0.25">
      <c r="B22" s="146" t="s">
        <v>26</v>
      </c>
      <c r="C22" s="147"/>
      <c r="D22" s="148"/>
      <c r="E22" s="37">
        <v>0</v>
      </c>
      <c r="F22" s="37">
        <v>0</v>
      </c>
      <c r="G22" s="38">
        <f t="shared" si="2"/>
        <v>0</v>
      </c>
      <c r="H22" s="37">
        <v>0</v>
      </c>
      <c r="I22" s="37">
        <v>0</v>
      </c>
      <c r="J22" s="38">
        <f t="shared" si="3"/>
        <v>0</v>
      </c>
    </row>
    <row r="23" spans="2:10" x14ac:dyDescent="0.25">
      <c r="B23" s="146" t="s">
        <v>27</v>
      </c>
      <c r="C23" s="147"/>
      <c r="D23" s="148"/>
      <c r="E23" s="37">
        <v>73738111</v>
      </c>
      <c r="F23" s="37">
        <v>0</v>
      </c>
      <c r="G23" s="38">
        <f t="shared" si="2"/>
        <v>73738111</v>
      </c>
      <c r="H23" s="37">
        <v>29993136.300000001</v>
      </c>
      <c r="I23" s="37">
        <v>28833136.300000001</v>
      </c>
      <c r="J23" s="38">
        <f t="shared" si="3"/>
        <v>-44904974.700000003</v>
      </c>
    </row>
    <row r="24" spans="2:10" x14ac:dyDescent="0.25">
      <c r="B24" s="146" t="s">
        <v>28</v>
      </c>
      <c r="C24" s="147"/>
      <c r="D24" s="148"/>
      <c r="E24" s="37">
        <v>0</v>
      </c>
      <c r="F24" s="37">
        <v>0</v>
      </c>
      <c r="G24" s="38">
        <f t="shared" si="2"/>
        <v>0</v>
      </c>
      <c r="H24" s="37">
        <v>0</v>
      </c>
      <c r="I24" s="37">
        <v>0</v>
      </c>
      <c r="J24" s="38">
        <f t="shared" si="3"/>
        <v>0</v>
      </c>
    </row>
    <row r="25" spans="2:10" x14ac:dyDescent="0.25">
      <c r="B25" s="146" t="s">
        <v>29</v>
      </c>
      <c r="C25" s="147"/>
      <c r="D25" s="148"/>
      <c r="E25" s="37">
        <v>0</v>
      </c>
      <c r="F25" s="37">
        <v>0</v>
      </c>
      <c r="G25" s="38">
        <f t="shared" si="2"/>
        <v>0</v>
      </c>
      <c r="H25" s="37">
        <v>0</v>
      </c>
      <c r="I25" s="37">
        <v>0</v>
      </c>
      <c r="J25" s="38">
        <f t="shared" si="3"/>
        <v>0</v>
      </c>
    </row>
    <row r="26" spans="2:10" x14ac:dyDescent="0.25">
      <c r="B26" s="23"/>
      <c r="C26" s="24"/>
      <c r="D26" s="25"/>
      <c r="E26" s="39"/>
      <c r="F26" s="39"/>
      <c r="G26" s="39"/>
      <c r="H26" s="39"/>
      <c r="I26" s="39"/>
      <c r="J26" s="39"/>
    </row>
    <row r="27" spans="2:10" x14ac:dyDescent="0.25">
      <c r="B27" s="26"/>
      <c r="C27" s="27"/>
      <c r="D27" s="28" t="s">
        <v>30</v>
      </c>
      <c r="E27" s="40">
        <f t="shared" ref="E27:J27" si="4">E12+E13+E14+E15+E16+E19+E22+E23+E24+E25</f>
        <v>73738111</v>
      </c>
      <c r="F27" s="40">
        <f t="shared" si="4"/>
        <v>0</v>
      </c>
      <c r="G27" s="40">
        <f t="shared" si="4"/>
        <v>73738111</v>
      </c>
      <c r="H27" s="40">
        <f t="shared" si="4"/>
        <v>30561390.150000002</v>
      </c>
      <c r="I27" s="40">
        <f t="shared" si="4"/>
        <v>29401390.140000001</v>
      </c>
      <c r="J27" s="135">
        <f t="shared" si="4"/>
        <v>-44336720.859999999</v>
      </c>
    </row>
    <row r="28" spans="2:10" x14ac:dyDescent="0.25">
      <c r="E28" s="41"/>
      <c r="F28" s="41"/>
      <c r="G28" s="41"/>
      <c r="H28" s="137" t="s">
        <v>31</v>
      </c>
      <c r="I28" s="138"/>
      <c r="J28" s="136"/>
    </row>
    <row r="29" spans="2:10" x14ac:dyDescent="0.25">
      <c r="E29" s="32"/>
      <c r="F29" s="32"/>
      <c r="G29" s="32"/>
      <c r="H29" s="32"/>
      <c r="I29" s="32"/>
      <c r="J29" s="32"/>
    </row>
    <row r="30" spans="2:10" x14ac:dyDescent="0.25">
      <c r="E30" s="32"/>
      <c r="F30" s="32"/>
      <c r="G30" s="32"/>
      <c r="H30" s="32"/>
      <c r="I30" s="32"/>
      <c r="J30" s="32"/>
    </row>
    <row r="31" spans="2:10" ht="15" customHeight="1" x14ac:dyDescent="0.25">
      <c r="B31" s="139" t="s">
        <v>32</v>
      </c>
      <c r="C31" s="140"/>
      <c r="D31" s="140"/>
      <c r="E31" s="142" t="s">
        <v>5</v>
      </c>
      <c r="F31" s="143"/>
      <c r="G31" s="143"/>
      <c r="H31" s="143"/>
      <c r="I31" s="144"/>
      <c r="J31" s="145" t="s">
        <v>6</v>
      </c>
    </row>
    <row r="32" spans="2:10" ht="24.75" x14ac:dyDescent="0.25">
      <c r="B32" s="140"/>
      <c r="C32" s="140"/>
      <c r="D32" s="140"/>
      <c r="E32" s="33" t="s">
        <v>7</v>
      </c>
      <c r="F32" s="34" t="s">
        <v>33</v>
      </c>
      <c r="G32" s="33" t="s">
        <v>9</v>
      </c>
      <c r="H32" s="33" t="s">
        <v>10</v>
      </c>
      <c r="I32" s="33" t="s">
        <v>11</v>
      </c>
      <c r="J32" s="145"/>
    </row>
    <row r="33" spans="2:10" x14ac:dyDescent="0.25">
      <c r="B33" s="141"/>
      <c r="C33" s="141"/>
      <c r="D33" s="141"/>
      <c r="E33" s="35" t="s">
        <v>12</v>
      </c>
      <c r="F33" s="35" t="s">
        <v>13</v>
      </c>
      <c r="G33" s="35" t="s">
        <v>14</v>
      </c>
      <c r="H33" s="35" t="s">
        <v>15</v>
      </c>
      <c r="I33" s="29" t="s">
        <v>16</v>
      </c>
      <c r="J33" s="35" t="s">
        <v>17</v>
      </c>
    </row>
    <row r="34" spans="2:10" x14ac:dyDescent="0.25">
      <c r="B34" s="1"/>
      <c r="C34" s="2"/>
      <c r="D34" s="3"/>
      <c r="E34" s="36"/>
      <c r="F34" s="36"/>
      <c r="G34" s="36"/>
      <c r="H34" s="36"/>
      <c r="I34" s="36"/>
      <c r="J34" s="36"/>
    </row>
    <row r="35" spans="2:10" x14ac:dyDescent="0.25">
      <c r="B35" s="11" t="s">
        <v>34</v>
      </c>
      <c r="C35" s="12"/>
      <c r="D35" s="69"/>
      <c r="E35" s="42">
        <f t="shared" ref="E35:J35" si="5">E36+E37+E38+E39+E42+E45+E46</f>
        <v>73738111</v>
      </c>
      <c r="F35" s="42">
        <f t="shared" si="5"/>
        <v>0</v>
      </c>
      <c r="G35" s="42">
        <f t="shared" si="5"/>
        <v>73738111</v>
      </c>
      <c r="H35" s="42">
        <f t="shared" si="5"/>
        <v>30561390.150000002</v>
      </c>
      <c r="I35" s="42">
        <f t="shared" si="5"/>
        <v>29401390.140000001</v>
      </c>
      <c r="J35" s="42">
        <f t="shared" si="5"/>
        <v>-44336720.859999999</v>
      </c>
    </row>
    <row r="36" spans="2:10" x14ac:dyDescent="0.25">
      <c r="B36" s="4"/>
      <c r="C36" s="129" t="s">
        <v>18</v>
      </c>
      <c r="D36" s="130"/>
      <c r="E36" s="70">
        <v>0</v>
      </c>
      <c r="F36" s="70">
        <v>0</v>
      </c>
      <c r="G36" s="71">
        <f>E36+F36</f>
        <v>0</v>
      </c>
      <c r="H36" s="70">
        <v>0</v>
      </c>
      <c r="I36" s="70">
        <v>0</v>
      </c>
      <c r="J36" s="71">
        <f>I36-E36</f>
        <v>0</v>
      </c>
    </row>
    <row r="37" spans="2:10" x14ac:dyDescent="0.25">
      <c r="B37" s="4"/>
      <c r="C37" s="129" t="s">
        <v>20</v>
      </c>
      <c r="D37" s="130"/>
      <c r="E37" s="70">
        <v>0</v>
      </c>
      <c r="F37" s="70">
        <v>0</v>
      </c>
      <c r="G37" s="71">
        <f>E37+F37</f>
        <v>0</v>
      </c>
      <c r="H37" s="70">
        <v>0</v>
      </c>
      <c r="I37" s="70">
        <v>0</v>
      </c>
      <c r="J37" s="71">
        <f>I37-E37</f>
        <v>0</v>
      </c>
    </row>
    <row r="38" spans="2:10" x14ac:dyDescent="0.25">
      <c r="B38" s="4"/>
      <c r="C38" s="129" t="s">
        <v>21</v>
      </c>
      <c r="D38" s="130"/>
      <c r="E38" s="70">
        <v>0</v>
      </c>
      <c r="F38" s="70">
        <v>0</v>
      </c>
      <c r="G38" s="71">
        <f>E38+F38</f>
        <v>0</v>
      </c>
      <c r="H38" s="70">
        <v>0</v>
      </c>
      <c r="I38" s="70">
        <v>0</v>
      </c>
      <c r="J38" s="71">
        <f>I38-E38</f>
        <v>0</v>
      </c>
    </row>
    <row r="39" spans="2:10" x14ac:dyDescent="0.25">
      <c r="B39" s="4"/>
      <c r="C39" s="129" t="s">
        <v>22</v>
      </c>
      <c r="D39" s="130"/>
      <c r="E39" s="71">
        <f t="shared" ref="E39:J39" si="6">E40+E41</f>
        <v>0</v>
      </c>
      <c r="F39" s="71">
        <f t="shared" si="6"/>
        <v>0</v>
      </c>
      <c r="G39" s="71">
        <f t="shared" si="6"/>
        <v>0</v>
      </c>
      <c r="H39" s="71">
        <f t="shared" si="6"/>
        <v>568253.85</v>
      </c>
      <c r="I39" s="71">
        <f t="shared" si="6"/>
        <v>568253.84</v>
      </c>
      <c r="J39" s="71">
        <f t="shared" si="6"/>
        <v>568253.84</v>
      </c>
    </row>
    <row r="40" spans="2:10" x14ac:dyDescent="0.25">
      <c r="B40" s="4"/>
      <c r="C40" s="54"/>
      <c r="D40" s="72" t="s">
        <v>23</v>
      </c>
      <c r="E40" s="70">
        <v>0</v>
      </c>
      <c r="F40" s="70">
        <v>0</v>
      </c>
      <c r="G40" s="71">
        <f>E40+F40</f>
        <v>0</v>
      </c>
      <c r="H40" s="70">
        <v>568253.85</v>
      </c>
      <c r="I40" s="70">
        <v>568253.84</v>
      </c>
      <c r="J40" s="71">
        <f>I40-E40</f>
        <v>568253.84</v>
      </c>
    </row>
    <row r="41" spans="2:10" x14ac:dyDescent="0.25">
      <c r="B41" s="4"/>
      <c r="C41" s="54"/>
      <c r="D41" s="72" t="s">
        <v>24</v>
      </c>
      <c r="E41" s="70">
        <v>0</v>
      </c>
      <c r="F41" s="70">
        <v>0</v>
      </c>
      <c r="G41" s="71">
        <f>E41+F41</f>
        <v>0</v>
      </c>
      <c r="H41" s="70">
        <v>0</v>
      </c>
      <c r="I41" s="70">
        <v>0</v>
      </c>
      <c r="J41" s="71">
        <f>I41-E41</f>
        <v>0</v>
      </c>
    </row>
    <row r="42" spans="2:10" x14ac:dyDescent="0.25">
      <c r="B42" s="4"/>
      <c r="C42" s="129" t="s">
        <v>25</v>
      </c>
      <c r="D42" s="130"/>
      <c r="E42" s="71">
        <f t="shared" ref="E42:J42" si="7">E43+E44</f>
        <v>0</v>
      </c>
      <c r="F42" s="71">
        <f t="shared" si="7"/>
        <v>0</v>
      </c>
      <c r="G42" s="71">
        <f t="shared" si="7"/>
        <v>0</v>
      </c>
      <c r="H42" s="71">
        <f t="shared" si="7"/>
        <v>0</v>
      </c>
      <c r="I42" s="71">
        <f t="shared" si="7"/>
        <v>0</v>
      </c>
      <c r="J42" s="71">
        <f t="shared" si="7"/>
        <v>0</v>
      </c>
    </row>
    <row r="43" spans="2:10" x14ac:dyDescent="0.25">
      <c r="B43" s="4"/>
      <c r="C43" s="54"/>
      <c r="D43" s="72" t="s">
        <v>23</v>
      </c>
      <c r="E43" s="70">
        <v>0</v>
      </c>
      <c r="F43" s="70">
        <v>0</v>
      </c>
      <c r="G43" s="71">
        <f>E43+F43</f>
        <v>0</v>
      </c>
      <c r="H43" s="70">
        <v>0</v>
      </c>
      <c r="I43" s="70">
        <v>0</v>
      </c>
      <c r="J43" s="71">
        <f>I43-E43</f>
        <v>0</v>
      </c>
    </row>
    <row r="44" spans="2:10" x14ac:dyDescent="0.25">
      <c r="B44" s="4"/>
      <c r="C44" s="54"/>
      <c r="D44" s="72" t="s">
        <v>24</v>
      </c>
      <c r="E44" s="70">
        <v>0</v>
      </c>
      <c r="F44" s="70">
        <v>0</v>
      </c>
      <c r="G44" s="71">
        <f>E44+F44</f>
        <v>0</v>
      </c>
      <c r="H44" s="70">
        <v>0</v>
      </c>
      <c r="I44" s="70">
        <v>0</v>
      </c>
      <c r="J44" s="71">
        <f>I44-E44</f>
        <v>0</v>
      </c>
    </row>
    <row r="45" spans="2:10" x14ac:dyDescent="0.25">
      <c r="B45" s="4"/>
      <c r="C45" s="129" t="s">
        <v>27</v>
      </c>
      <c r="D45" s="130"/>
      <c r="E45" s="70">
        <v>73738111</v>
      </c>
      <c r="F45" s="70">
        <v>0</v>
      </c>
      <c r="G45" s="71">
        <f>E45+F45</f>
        <v>73738111</v>
      </c>
      <c r="H45" s="70">
        <v>29993136.300000001</v>
      </c>
      <c r="I45" s="70">
        <v>28833136.300000001</v>
      </c>
      <c r="J45" s="71">
        <f>I45-E45</f>
        <v>-44904974.700000003</v>
      </c>
    </row>
    <row r="46" spans="2:10" x14ac:dyDescent="0.25">
      <c r="B46" s="4"/>
      <c r="C46" s="129" t="s">
        <v>28</v>
      </c>
      <c r="D46" s="130"/>
      <c r="E46" s="70">
        <v>0</v>
      </c>
      <c r="F46" s="70">
        <v>0</v>
      </c>
      <c r="G46" s="71">
        <f>E46+F46</f>
        <v>0</v>
      </c>
      <c r="H46" s="70">
        <v>0</v>
      </c>
      <c r="I46" s="70">
        <v>0</v>
      </c>
      <c r="J46" s="71">
        <f>I46-E46</f>
        <v>0</v>
      </c>
    </row>
    <row r="47" spans="2:10" x14ac:dyDescent="0.25">
      <c r="B47" s="4"/>
      <c r="C47" s="54"/>
      <c r="D47" s="72"/>
      <c r="E47" s="71"/>
      <c r="F47" s="71"/>
      <c r="G47" s="71"/>
      <c r="H47" s="71"/>
      <c r="I47" s="71"/>
      <c r="J47" s="71"/>
    </row>
    <row r="48" spans="2:10" x14ac:dyDescent="0.25">
      <c r="B48" s="11" t="s">
        <v>35</v>
      </c>
      <c r="C48" s="12"/>
      <c r="D48" s="72"/>
      <c r="E48" s="73">
        <f t="shared" ref="E48:J48" si="8">E49+E50+E51</f>
        <v>0</v>
      </c>
      <c r="F48" s="73">
        <f t="shared" si="8"/>
        <v>0</v>
      </c>
      <c r="G48" s="73">
        <f t="shared" si="8"/>
        <v>0</v>
      </c>
      <c r="H48" s="73">
        <f t="shared" si="8"/>
        <v>0</v>
      </c>
      <c r="I48" s="73">
        <f t="shared" si="8"/>
        <v>0</v>
      </c>
      <c r="J48" s="73">
        <f t="shared" si="8"/>
        <v>0</v>
      </c>
    </row>
    <row r="49" spans="2:10" x14ac:dyDescent="0.25">
      <c r="B49" s="11"/>
      <c r="C49" s="129" t="s">
        <v>19</v>
      </c>
      <c r="D49" s="130"/>
      <c r="E49" s="70">
        <v>0</v>
      </c>
      <c r="F49" s="70">
        <v>0</v>
      </c>
      <c r="G49" s="71">
        <f>E49+F49</f>
        <v>0</v>
      </c>
      <c r="H49" s="70">
        <v>0</v>
      </c>
      <c r="I49" s="70">
        <v>0</v>
      </c>
      <c r="J49" s="71">
        <f>I49-E49</f>
        <v>0</v>
      </c>
    </row>
    <row r="50" spans="2:10" x14ac:dyDescent="0.25">
      <c r="B50" s="4"/>
      <c r="C50" s="129" t="s">
        <v>26</v>
      </c>
      <c r="D50" s="130"/>
      <c r="E50" s="70">
        <v>0</v>
      </c>
      <c r="F50" s="70">
        <v>0</v>
      </c>
      <c r="G50" s="71">
        <f>E50+F50</f>
        <v>0</v>
      </c>
      <c r="H50" s="70">
        <v>0</v>
      </c>
      <c r="I50" s="70">
        <v>0</v>
      </c>
      <c r="J50" s="71">
        <f>I50-E50</f>
        <v>0</v>
      </c>
    </row>
    <row r="51" spans="2:10" x14ac:dyDescent="0.25">
      <c r="B51" s="4"/>
      <c r="C51" s="129" t="s">
        <v>28</v>
      </c>
      <c r="D51" s="130"/>
      <c r="E51" s="70">
        <v>0</v>
      </c>
      <c r="F51" s="70">
        <v>0</v>
      </c>
      <c r="G51" s="71">
        <f>E51+F51</f>
        <v>0</v>
      </c>
      <c r="H51" s="70">
        <v>0</v>
      </c>
      <c r="I51" s="70">
        <v>0</v>
      </c>
      <c r="J51" s="71">
        <f>I51-E51</f>
        <v>0</v>
      </c>
    </row>
    <row r="52" spans="2:10" x14ac:dyDescent="0.25">
      <c r="B52" s="13"/>
      <c r="C52" s="55"/>
      <c r="D52" s="74"/>
      <c r="E52" s="43"/>
      <c r="F52" s="43"/>
      <c r="G52" s="43"/>
      <c r="H52" s="43"/>
      <c r="I52" s="43"/>
      <c r="J52" s="43"/>
    </row>
    <row r="53" spans="2:10" x14ac:dyDescent="0.25">
      <c r="B53" s="11" t="s">
        <v>36</v>
      </c>
      <c r="C53" s="14"/>
      <c r="D53" s="72"/>
      <c r="E53" s="43">
        <f t="shared" ref="E53:J53" si="9">E54</f>
        <v>0</v>
      </c>
      <c r="F53" s="43">
        <f t="shared" si="9"/>
        <v>0</v>
      </c>
      <c r="G53" s="43">
        <f t="shared" si="9"/>
        <v>0</v>
      </c>
      <c r="H53" s="43">
        <f t="shared" si="9"/>
        <v>0</v>
      </c>
      <c r="I53" s="43">
        <f t="shared" si="9"/>
        <v>0</v>
      </c>
      <c r="J53" s="43">
        <f t="shared" si="9"/>
        <v>0</v>
      </c>
    </row>
    <row r="54" spans="2:10" x14ac:dyDescent="0.25">
      <c r="B54" s="4"/>
      <c r="C54" s="129" t="s">
        <v>29</v>
      </c>
      <c r="D54" s="130"/>
      <c r="E54" s="70">
        <v>0</v>
      </c>
      <c r="F54" s="70">
        <v>0</v>
      </c>
      <c r="G54" s="71">
        <f>E54+F54</f>
        <v>0</v>
      </c>
      <c r="H54" s="70">
        <v>0</v>
      </c>
      <c r="I54" s="70">
        <v>0</v>
      </c>
      <c r="J54" s="71">
        <f>I54-E54</f>
        <v>0</v>
      </c>
    </row>
    <row r="55" spans="2:10" x14ac:dyDescent="0.25">
      <c r="B55" s="5"/>
      <c r="C55" s="6"/>
      <c r="D55" s="7"/>
      <c r="E55" s="44"/>
      <c r="F55" s="44"/>
      <c r="G55" s="44"/>
      <c r="H55" s="44"/>
      <c r="I55" s="44"/>
      <c r="J55" s="44"/>
    </row>
    <row r="56" spans="2:10" x14ac:dyDescent="0.25">
      <c r="B56" s="8"/>
      <c r="C56" s="9"/>
      <c r="D56" s="15" t="s">
        <v>30</v>
      </c>
      <c r="E56" s="45">
        <f t="shared" ref="E56:J56" si="10">E35+E48+E53</f>
        <v>73738111</v>
      </c>
      <c r="F56" s="45">
        <f t="shared" si="10"/>
        <v>0</v>
      </c>
      <c r="G56" s="45">
        <f t="shared" si="10"/>
        <v>73738111</v>
      </c>
      <c r="H56" s="45">
        <f t="shared" si="10"/>
        <v>30561390.150000002</v>
      </c>
      <c r="I56" s="45">
        <f t="shared" si="10"/>
        <v>29401390.140000001</v>
      </c>
      <c r="J56" s="131">
        <f t="shared" si="10"/>
        <v>-44336720.859999999</v>
      </c>
    </row>
    <row r="57" spans="2:10" x14ac:dyDescent="0.25">
      <c r="B57" s="10"/>
      <c r="C57" s="10"/>
      <c r="D57" s="10"/>
      <c r="E57" s="46"/>
      <c r="F57" s="46"/>
      <c r="G57" s="46"/>
      <c r="H57" s="133" t="s">
        <v>37</v>
      </c>
      <c r="I57" s="134"/>
      <c r="J57" s="132"/>
    </row>
    <row r="58" spans="2:10" x14ac:dyDescent="0.25">
      <c r="B58" s="128"/>
      <c r="C58" s="128"/>
      <c r="D58" s="128"/>
      <c r="E58" s="128"/>
      <c r="F58" s="128"/>
      <c r="G58" s="128"/>
      <c r="H58" s="128"/>
      <c r="I58" s="128"/>
      <c r="J58" s="128"/>
    </row>
    <row r="59" spans="2:10" x14ac:dyDescent="0.25">
      <c r="B59" s="16" t="s">
        <v>38</v>
      </c>
      <c r="C59" s="16"/>
      <c r="D59" s="67"/>
      <c r="E59" s="67"/>
      <c r="F59" s="67"/>
      <c r="G59" s="67"/>
      <c r="H59" s="67"/>
      <c r="I59" s="67"/>
      <c r="J59" s="67"/>
    </row>
    <row r="60" spans="2:10" x14ac:dyDescent="0.25">
      <c r="B60" s="67"/>
      <c r="C60" s="67"/>
      <c r="D60" s="67"/>
      <c r="E60" s="67"/>
      <c r="F60" s="67"/>
      <c r="G60" s="67"/>
      <c r="H60" s="67"/>
      <c r="I60" s="67"/>
      <c r="J60" s="67"/>
    </row>
    <row r="62" spans="2:10" hidden="1" x14ac:dyDescent="0.25"/>
    <row r="63" spans="2:10" hidden="1" x14ac:dyDescent="0.25"/>
    <row r="64" spans="2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40">
    <mergeCell ref="B19:D19"/>
    <mergeCell ref="B14:D14"/>
    <mergeCell ref="B15:D15"/>
    <mergeCell ref="B16:D16"/>
    <mergeCell ref="C17:D17"/>
    <mergeCell ref="B12:D12"/>
    <mergeCell ref="B13:D13"/>
    <mergeCell ref="E8:I8"/>
    <mergeCell ref="J8:J9"/>
    <mergeCell ref="C18:D18"/>
    <mergeCell ref="B3:J3"/>
    <mergeCell ref="B4:J4"/>
    <mergeCell ref="B5:J5"/>
    <mergeCell ref="B6:J6"/>
    <mergeCell ref="B8:D10"/>
    <mergeCell ref="C45:D45"/>
    <mergeCell ref="B24:D24"/>
    <mergeCell ref="B25:D25"/>
    <mergeCell ref="C37:D37"/>
    <mergeCell ref="C20:D20"/>
    <mergeCell ref="C21:D21"/>
    <mergeCell ref="B22:D22"/>
    <mergeCell ref="C36:D36"/>
    <mergeCell ref="C38:D38"/>
    <mergeCell ref="C39:D39"/>
    <mergeCell ref="C42:D42"/>
    <mergeCell ref="B23:D23"/>
    <mergeCell ref="J27:J28"/>
    <mergeCell ref="H28:I28"/>
    <mergeCell ref="B31:D33"/>
    <mergeCell ref="E31:I31"/>
    <mergeCell ref="J31:J32"/>
    <mergeCell ref="B58:J58"/>
    <mergeCell ref="C46:D46"/>
    <mergeCell ref="C49:D49"/>
    <mergeCell ref="C50:D50"/>
    <mergeCell ref="C51:D51"/>
    <mergeCell ref="C54:D54"/>
    <mergeCell ref="J56:J57"/>
    <mergeCell ref="H57:I57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1"/>
  <sheetViews>
    <sheetView showGridLines="0" tabSelected="1" zoomScale="96" zoomScaleNormal="96" workbookViewId="0">
      <selection activeCell="I25" sqref="I25"/>
    </sheetView>
  </sheetViews>
  <sheetFormatPr baseColWidth="10" defaultColWidth="0" defaultRowHeight="15" x14ac:dyDescent="0.25"/>
  <cols>
    <col min="1" max="1" width="4" style="47" customWidth="1"/>
    <col min="2" max="2" width="2.140625" customWidth="1"/>
    <col min="3" max="3" width="18.42578125" customWidth="1"/>
    <col min="4" max="4" width="12.140625" customWidth="1"/>
    <col min="5" max="5" width="14.85546875" customWidth="1"/>
    <col min="6" max="6" width="14.28515625" bestFit="1" customWidth="1"/>
    <col min="7" max="7" width="15.42578125" customWidth="1"/>
    <col min="8" max="8" width="15.85546875" customWidth="1"/>
    <col min="9" max="9" width="14.42578125" customWidth="1"/>
    <col min="10" max="10" width="16.5703125" customWidth="1"/>
    <col min="11" max="11" width="4" customWidth="1"/>
  </cols>
  <sheetData>
    <row r="1" spans="1:14" ht="15.75" thickBot="1" x14ac:dyDescent="0.3"/>
    <row r="2" spans="1:14" s="49" customFormat="1" ht="7.5" customHeight="1" x14ac:dyDescent="0.2">
      <c r="A2" s="48"/>
      <c r="B2" s="171"/>
      <c r="C2" s="172"/>
      <c r="D2" s="172"/>
      <c r="E2" s="172"/>
      <c r="F2" s="172"/>
      <c r="G2" s="172"/>
      <c r="H2" s="172"/>
      <c r="I2" s="172"/>
      <c r="J2" s="173"/>
      <c r="K2" s="56"/>
      <c r="L2" s="56"/>
      <c r="M2" s="56"/>
      <c r="N2" s="56"/>
    </row>
    <row r="3" spans="1:14" s="49" customFormat="1" ht="12" x14ac:dyDescent="0.2">
      <c r="A3" s="48"/>
      <c r="B3" s="165" t="s">
        <v>41</v>
      </c>
      <c r="C3" s="166"/>
      <c r="D3" s="166"/>
      <c r="E3" s="166"/>
      <c r="F3" s="166"/>
      <c r="G3" s="166"/>
      <c r="H3" s="166"/>
      <c r="I3" s="166"/>
      <c r="J3" s="167"/>
      <c r="K3" s="56"/>
      <c r="L3" s="56"/>
      <c r="M3" s="56"/>
      <c r="N3" s="56"/>
    </row>
    <row r="4" spans="1:14" s="49" customFormat="1" ht="12" x14ac:dyDescent="0.2">
      <c r="A4" s="48"/>
      <c r="B4" s="174" t="s">
        <v>2</v>
      </c>
      <c r="C4" s="175"/>
      <c r="D4" s="175"/>
      <c r="E4" s="175"/>
      <c r="F4" s="175"/>
      <c r="G4" s="175"/>
      <c r="H4" s="175"/>
      <c r="I4" s="175"/>
      <c r="J4" s="176"/>
      <c r="K4" s="56"/>
      <c r="L4" s="56"/>
      <c r="M4" s="56"/>
      <c r="N4" s="56"/>
    </row>
    <row r="5" spans="1:14" s="49" customFormat="1" ht="12" x14ac:dyDescent="0.2">
      <c r="A5" s="48"/>
      <c r="B5" s="165" t="s">
        <v>45</v>
      </c>
      <c r="C5" s="166"/>
      <c r="D5" s="166"/>
      <c r="E5" s="166"/>
      <c r="F5" s="166"/>
      <c r="G5" s="166"/>
      <c r="H5" s="166"/>
      <c r="I5" s="166"/>
      <c r="J5" s="167"/>
      <c r="K5" s="56"/>
      <c r="L5" s="56"/>
      <c r="M5" s="56"/>
      <c r="N5" s="56"/>
    </row>
    <row r="6" spans="1:14" s="49" customFormat="1" ht="12" x14ac:dyDescent="0.2">
      <c r="A6" s="48"/>
      <c r="B6" s="165" t="s">
        <v>39</v>
      </c>
      <c r="C6" s="166"/>
      <c r="D6" s="166"/>
      <c r="E6" s="166"/>
      <c r="F6" s="166"/>
      <c r="G6" s="166"/>
      <c r="H6" s="166"/>
      <c r="I6" s="166"/>
      <c r="J6" s="167"/>
      <c r="K6" s="56"/>
      <c r="L6" s="56"/>
      <c r="M6" s="56"/>
      <c r="N6" s="56"/>
    </row>
    <row r="7" spans="1:14" s="49" customFormat="1" ht="5.25" customHeight="1" thickBot="1" x14ac:dyDescent="0.25">
      <c r="A7" s="48"/>
      <c r="B7" s="177"/>
      <c r="C7" s="178"/>
      <c r="D7" s="178"/>
      <c r="E7" s="178"/>
      <c r="F7" s="178"/>
      <c r="G7" s="178"/>
      <c r="H7" s="178"/>
      <c r="I7" s="178"/>
      <c r="J7" s="179"/>
      <c r="K7" s="56"/>
      <c r="L7" s="56"/>
      <c r="M7" s="56"/>
      <c r="N7" s="56"/>
    </row>
    <row r="8" spans="1:14" s="49" customFormat="1" ht="12" thickBot="1" x14ac:dyDescent="0.25">
      <c r="A8" s="48"/>
      <c r="B8" s="66"/>
      <c r="C8" s="66"/>
      <c r="D8" s="66"/>
      <c r="E8" s="67"/>
      <c r="F8" s="68"/>
      <c r="G8" s="68"/>
      <c r="H8" s="68"/>
      <c r="I8" s="68"/>
      <c r="J8" s="68"/>
      <c r="K8" s="56"/>
      <c r="L8" s="56"/>
      <c r="M8" s="56"/>
      <c r="N8" s="56"/>
    </row>
    <row r="9" spans="1:14" s="49" customFormat="1" ht="15" customHeight="1" thickBot="1" x14ac:dyDescent="0.25">
      <c r="A9" s="48"/>
      <c r="B9" s="180" t="s">
        <v>4</v>
      </c>
      <c r="C9" s="181"/>
      <c r="D9" s="182"/>
      <c r="E9" s="106"/>
      <c r="F9" s="106"/>
      <c r="G9" s="168" t="s">
        <v>5</v>
      </c>
      <c r="H9" s="169"/>
      <c r="I9" s="106"/>
      <c r="J9" s="107"/>
      <c r="K9" s="56"/>
      <c r="L9" s="56"/>
      <c r="M9" s="56"/>
      <c r="N9" s="56"/>
    </row>
    <row r="10" spans="1:14" s="49" customFormat="1" ht="39" customHeight="1" x14ac:dyDescent="0.2">
      <c r="A10" s="48"/>
      <c r="B10" s="183"/>
      <c r="C10" s="184"/>
      <c r="D10" s="185"/>
      <c r="E10" s="108" t="s">
        <v>7</v>
      </c>
      <c r="F10" s="109" t="s">
        <v>8</v>
      </c>
      <c r="G10" s="110" t="s">
        <v>9</v>
      </c>
      <c r="H10" s="111" t="s">
        <v>10</v>
      </c>
      <c r="I10" s="108" t="s">
        <v>11</v>
      </c>
      <c r="J10" s="112" t="s">
        <v>6</v>
      </c>
      <c r="K10" s="56"/>
      <c r="L10" s="56"/>
      <c r="M10" s="56"/>
      <c r="N10" s="56"/>
    </row>
    <row r="11" spans="1:14" s="49" customFormat="1" ht="12.75" thickBot="1" x14ac:dyDescent="0.25">
      <c r="A11" s="48"/>
      <c r="B11" s="186"/>
      <c r="C11" s="187"/>
      <c r="D11" s="188"/>
      <c r="E11" s="113" t="s">
        <v>12</v>
      </c>
      <c r="F11" s="113" t="s">
        <v>13</v>
      </c>
      <c r="G11" s="113" t="s">
        <v>14</v>
      </c>
      <c r="H11" s="114" t="s">
        <v>15</v>
      </c>
      <c r="I11" s="113" t="s">
        <v>16</v>
      </c>
      <c r="J11" s="113" t="s">
        <v>42</v>
      </c>
      <c r="K11" s="56"/>
      <c r="L11" s="56"/>
      <c r="M11" s="56"/>
      <c r="N11" s="56"/>
    </row>
    <row r="12" spans="1:14" s="49" customFormat="1" ht="12" x14ac:dyDescent="0.2">
      <c r="A12" s="48"/>
      <c r="B12" s="80"/>
      <c r="C12" s="81"/>
      <c r="D12" s="81"/>
      <c r="E12" s="82"/>
      <c r="F12" s="82"/>
      <c r="G12" s="82"/>
      <c r="H12" s="82"/>
      <c r="I12" s="82"/>
      <c r="J12" s="83"/>
      <c r="K12" s="56"/>
      <c r="L12" s="56"/>
      <c r="M12" s="56"/>
      <c r="N12" s="56"/>
    </row>
    <row r="13" spans="1:14" s="49" customFormat="1" ht="11.25" x14ac:dyDescent="0.2">
      <c r="A13" s="48"/>
      <c r="B13" s="170" t="s">
        <v>18</v>
      </c>
      <c r="C13" s="129"/>
      <c r="D13" s="129"/>
      <c r="E13" s="58">
        <v>2500422053</v>
      </c>
      <c r="F13" s="194">
        <v>-242380284.34999999</v>
      </c>
      <c r="G13" s="60">
        <f>SUM(E13+F13)</f>
        <v>2258041768.6500001</v>
      </c>
      <c r="H13" s="61">
        <v>2047796841.4000001</v>
      </c>
      <c r="I13" s="61">
        <v>2047796841.4000001</v>
      </c>
      <c r="J13" s="84">
        <f>SUM(I13-E13)</f>
        <v>-452625211.5999999</v>
      </c>
      <c r="K13" s="56"/>
      <c r="L13" s="56"/>
      <c r="M13" s="56"/>
      <c r="N13" s="56"/>
    </row>
    <row r="14" spans="1:14" s="49" customFormat="1" ht="11.25" customHeight="1" x14ac:dyDescent="0.2">
      <c r="A14" s="48"/>
      <c r="B14" s="170" t="s">
        <v>19</v>
      </c>
      <c r="C14" s="129"/>
      <c r="D14" s="129"/>
      <c r="E14" s="62">
        <v>0</v>
      </c>
      <c r="F14" s="59">
        <v>0</v>
      </c>
      <c r="G14" s="60">
        <f t="shared" ref="G14:G28" si="0">SUM(E14+F14)</f>
        <v>0</v>
      </c>
      <c r="H14" s="61">
        <v>0</v>
      </c>
      <c r="I14" s="61">
        <v>0</v>
      </c>
      <c r="J14" s="84">
        <f>SUM(I14-E14)</f>
        <v>0</v>
      </c>
      <c r="K14" s="56"/>
      <c r="L14" s="56"/>
      <c r="M14" s="56"/>
      <c r="N14" s="56"/>
    </row>
    <row r="15" spans="1:14" s="49" customFormat="1" ht="11.25" customHeight="1" x14ac:dyDescent="0.2">
      <c r="A15" s="48"/>
      <c r="B15" s="170" t="s">
        <v>20</v>
      </c>
      <c r="C15" s="129"/>
      <c r="D15" s="129"/>
      <c r="E15" s="58">
        <v>35891027</v>
      </c>
      <c r="F15" s="59">
        <v>0</v>
      </c>
      <c r="G15" s="60">
        <f t="shared" si="0"/>
        <v>35891027</v>
      </c>
      <c r="H15" s="61">
        <v>84556078.439999998</v>
      </c>
      <c r="I15" s="61">
        <v>84556078.439999998</v>
      </c>
      <c r="J15" s="84">
        <f>SUM(I15-E15)</f>
        <v>48665051.439999998</v>
      </c>
      <c r="K15" s="56"/>
      <c r="L15" s="56"/>
      <c r="M15" s="56"/>
      <c r="N15" s="56"/>
    </row>
    <row r="16" spans="1:14" s="49" customFormat="1" ht="11.25" x14ac:dyDescent="0.2">
      <c r="A16" s="48"/>
      <c r="B16" s="170" t="s">
        <v>21</v>
      </c>
      <c r="C16" s="129"/>
      <c r="D16" s="129"/>
      <c r="E16" s="58">
        <v>564973739</v>
      </c>
      <c r="F16" s="59">
        <v>0</v>
      </c>
      <c r="G16" s="60">
        <f t="shared" si="0"/>
        <v>564973739</v>
      </c>
      <c r="H16" s="61">
        <v>355975620.24000001</v>
      </c>
      <c r="I16" s="61">
        <v>355975620.24000001</v>
      </c>
      <c r="J16" s="84">
        <f>SUM(I16-E16)</f>
        <v>-208998118.75999999</v>
      </c>
      <c r="K16" s="56"/>
      <c r="L16" s="56"/>
      <c r="M16" s="56"/>
      <c r="N16" s="56"/>
    </row>
    <row r="17" spans="1:14" s="49" customFormat="1" ht="11.25" x14ac:dyDescent="0.2">
      <c r="A17" s="48"/>
      <c r="B17" s="170" t="s">
        <v>22</v>
      </c>
      <c r="C17" s="129"/>
      <c r="D17" s="129"/>
      <c r="E17" s="115">
        <f>SUM(E18)</f>
        <v>67054400</v>
      </c>
      <c r="F17" s="115">
        <v>0</v>
      </c>
      <c r="G17" s="60">
        <f t="shared" si="0"/>
        <v>67054400</v>
      </c>
      <c r="H17" s="60">
        <f>SUM(H18)</f>
        <v>54608898.880000003</v>
      </c>
      <c r="I17" s="60">
        <f>SUM(I18)</f>
        <v>54608898.880000003</v>
      </c>
      <c r="J17" s="84">
        <f>SUM(I17-E17)</f>
        <v>-12445501.119999997</v>
      </c>
      <c r="K17" s="56"/>
      <c r="L17" s="56"/>
      <c r="M17" s="56"/>
      <c r="N17" s="56"/>
    </row>
    <row r="18" spans="1:14" s="49" customFormat="1" ht="11.25" x14ac:dyDescent="0.2">
      <c r="A18" s="48"/>
      <c r="B18" s="85"/>
      <c r="C18" s="129" t="s">
        <v>23</v>
      </c>
      <c r="D18" s="129"/>
      <c r="E18" s="58">
        <v>67054400</v>
      </c>
      <c r="F18" s="59">
        <v>484253.17</v>
      </c>
      <c r="G18" s="60">
        <f t="shared" si="0"/>
        <v>67538653.170000002</v>
      </c>
      <c r="H18" s="61">
        <v>54608898.880000003</v>
      </c>
      <c r="I18" s="61">
        <v>54608898.880000003</v>
      </c>
      <c r="J18" s="84">
        <f>SUM(I18-E18)</f>
        <v>-12445501.119999997</v>
      </c>
      <c r="K18" s="56"/>
      <c r="L18" s="56"/>
      <c r="M18" s="56"/>
      <c r="N18" s="56"/>
    </row>
    <row r="19" spans="1:14" s="49" customFormat="1" ht="11.25" x14ac:dyDescent="0.2">
      <c r="A19" s="48"/>
      <c r="B19" s="85"/>
      <c r="C19" s="129" t="s">
        <v>24</v>
      </c>
      <c r="D19" s="129"/>
      <c r="E19" s="58">
        <v>0</v>
      </c>
      <c r="F19" s="59">
        <v>0</v>
      </c>
      <c r="G19" s="60">
        <f t="shared" si="0"/>
        <v>0</v>
      </c>
      <c r="H19" s="61">
        <v>0</v>
      </c>
      <c r="I19" s="61">
        <v>0</v>
      </c>
      <c r="J19" s="84">
        <f>SUM(I19-E19)</f>
        <v>0</v>
      </c>
      <c r="K19" s="56"/>
      <c r="L19" s="56"/>
      <c r="M19" s="56"/>
      <c r="N19" s="56"/>
    </row>
    <row r="20" spans="1:14" s="49" customFormat="1" ht="11.25" customHeight="1" x14ac:dyDescent="0.2">
      <c r="A20" s="48"/>
      <c r="B20" s="170" t="s">
        <v>25</v>
      </c>
      <c r="C20" s="129"/>
      <c r="D20" s="129"/>
      <c r="E20" s="115">
        <f>SUM(E21:E23)</f>
        <v>32610399</v>
      </c>
      <c r="F20" s="115">
        <f>SUM(F21:F23)</f>
        <v>246297675.54000002</v>
      </c>
      <c r="G20" s="60">
        <f>SUM(E20+F20)</f>
        <v>278908074.54000002</v>
      </c>
      <c r="H20" s="61">
        <f>SUM(H21:H23)</f>
        <v>454341156.57999998</v>
      </c>
      <c r="I20" s="61">
        <f>SUM(I21:I23)</f>
        <v>454341156.57999998</v>
      </c>
      <c r="J20" s="84">
        <f>SUM(I20-E20)</f>
        <v>421730757.57999998</v>
      </c>
      <c r="K20" s="56"/>
      <c r="L20" s="56"/>
      <c r="M20" s="56"/>
      <c r="N20" s="56"/>
    </row>
    <row r="21" spans="1:14" s="49" customFormat="1" ht="11.25" x14ac:dyDescent="0.2">
      <c r="A21" s="48"/>
      <c r="B21" s="85"/>
      <c r="C21" s="129" t="s">
        <v>23</v>
      </c>
      <c r="D21" s="129"/>
      <c r="E21" s="58">
        <v>32610399</v>
      </c>
      <c r="F21" s="59">
        <v>201319139.37</v>
      </c>
      <c r="G21" s="60">
        <f t="shared" si="0"/>
        <v>233929538.37</v>
      </c>
      <c r="H21" s="61">
        <v>241329131.81</v>
      </c>
      <c r="I21" s="61">
        <v>241329131.81</v>
      </c>
      <c r="J21" s="84">
        <f>SUM(I21-E21)</f>
        <v>208718732.81</v>
      </c>
      <c r="K21" s="56"/>
      <c r="L21" s="56"/>
      <c r="M21" s="56"/>
      <c r="N21" s="56"/>
    </row>
    <row r="22" spans="1:14" s="49" customFormat="1" ht="11.25" x14ac:dyDescent="0.2">
      <c r="A22" s="48"/>
      <c r="B22" s="85"/>
      <c r="C22" s="129" t="s">
        <v>24</v>
      </c>
      <c r="D22" s="129"/>
      <c r="E22" s="58">
        <v>0</v>
      </c>
      <c r="F22" s="59">
        <v>44978536.170000002</v>
      </c>
      <c r="G22" s="60">
        <f t="shared" si="0"/>
        <v>44978536.170000002</v>
      </c>
      <c r="H22" s="61">
        <v>213011424.99000001</v>
      </c>
      <c r="I22" s="61">
        <v>213011424.99000001</v>
      </c>
      <c r="J22" s="84">
        <f>SUM(I22-E22)</f>
        <v>213011424.99000001</v>
      </c>
      <c r="K22" s="56"/>
      <c r="L22" s="56"/>
      <c r="M22" s="56"/>
      <c r="N22" s="56"/>
    </row>
    <row r="23" spans="1:14" s="49" customFormat="1" ht="11.25" x14ac:dyDescent="0.2">
      <c r="A23" s="48"/>
      <c r="B23" s="85"/>
      <c r="C23" s="126" t="s">
        <v>46</v>
      </c>
      <c r="D23" s="126"/>
      <c r="E23" s="58">
        <v>0</v>
      </c>
      <c r="F23" s="58">
        <v>0</v>
      </c>
      <c r="G23" s="58">
        <v>0</v>
      </c>
      <c r="H23" s="61">
        <v>599.78</v>
      </c>
      <c r="I23" s="61">
        <v>599.78</v>
      </c>
      <c r="J23" s="84">
        <f>SUM(I23-E23)</f>
        <v>599.78</v>
      </c>
      <c r="K23" s="56"/>
      <c r="L23" s="56"/>
      <c r="M23" s="56"/>
      <c r="N23" s="56"/>
    </row>
    <row r="24" spans="1:14" s="49" customFormat="1" ht="11.25" customHeight="1" x14ac:dyDescent="0.2">
      <c r="A24" s="48"/>
      <c r="B24" s="170" t="s">
        <v>26</v>
      </c>
      <c r="C24" s="129"/>
      <c r="D24" s="129"/>
      <c r="E24" s="58">
        <v>0</v>
      </c>
      <c r="F24" s="59">
        <v>0</v>
      </c>
      <c r="G24" s="60">
        <f t="shared" si="0"/>
        <v>0</v>
      </c>
      <c r="H24" s="61">
        <v>0</v>
      </c>
      <c r="I24" s="61">
        <v>0</v>
      </c>
      <c r="J24" s="84">
        <f>SUM(I24-E24)</f>
        <v>0</v>
      </c>
      <c r="K24" s="56"/>
      <c r="L24" s="56"/>
      <c r="M24" s="56"/>
      <c r="N24" s="56"/>
    </row>
    <row r="25" spans="1:14" s="49" customFormat="1" ht="11.25" customHeight="1" x14ac:dyDescent="0.2">
      <c r="A25" s="48"/>
      <c r="B25" s="170" t="s">
        <v>27</v>
      </c>
      <c r="C25" s="129"/>
      <c r="D25" s="129"/>
      <c r="E25" s="58">
        <v>4110495751</v>
      </c>
      <c r="F25" s="59">
        <v>246660300.72</v>
      </c>
      <c r="G25" s="60">
        <f t="shared" si="0"/>
        <v>4357156051.7200003</v>
      </c>
      <c r="H25" s="61">
        <v>2359534339.9699998</v>
      </c>
      <c r="I25" s="61">
        <v>2359534339.9699998</v>
      </c>
      <c r="J25" s="84">
        <f>SUM(I25-E25)</f>
        <v>-1750961411.0300002</v>
      </c>
      <c r="K25" s="56"/>
      <c r="L25" s="56"/>
      <c r="M25" s="56"/>
      <c r="N25" s="56"/>
    </row>
    <row r="26" spans="1:14" s="49" customFormat="1" ht="11.25" customHeight="1" x14ac:dyDescent="0.2">
      <c r="A26" s="48"/>
      <c r="B26" s="170" t="s">
        <v>28</v>
      </c>
      <c r="C26" s="129"/>
      <c r="D26" s="129"/>
      <c r="E26" s="58">
        <v>0</v>
      </c>
      <c r="F26" s="59">
        <v>0</v>
      </c>
      <c r="G26" s="60">
        <f t="shared" si="0"/>
        <v>0</v>
      </c>
      <c r="H26" s="61">
        <v>0</v>
      </c>
      <c r="I26" s="61">
        <v>0</v>
      </c>
      <c r="J26" s="84">
        <f>SUM(I26-E26)</f>
        <v>0</v>
      </c>
      <c r="K26" s="56"/>
      <c r="L26" s="56"/>
      <c r="M26" s="56"/>
      <c r="N26" s="56"/>
    </row>
    <row r="27" spans="1:14" s="49" customFormat="1" ht="11.25" customHeight="1" x14ac:dyDescent="0.2">
      <c r="A27" s="48"/>
      <c r="B27" s="170" t="s">
        <v>43</v>
      </c>
      <c r="C27" s="129"/>
      <c r="D27" s="129"/>
      <c r="E27" s="58"/>
      <c r="F27" s="59"/>
      <c r="G27" s="60"/>
      <c r="H27" s="61"/>
      <c r="I27" s="61"/>
      <c r="J27" s="84"/>
      <c r="K27" s="56"/>
      <c r="L27" s="56"/>
      <c r="M27" s="56"/>
      <c r="N27" s="56"/>
    </row>
    <row r="28" spans="1:14" s="49" customFormat="1" ht="11.25" customHeight="1" x14ac:dyDescent="0.2">
      <c r="A28" s="48"/>
      <c r="B28" s="170" t="s">
        <v>29</v>
      </c>
      <c r="C28" s="129"/>
      <c r="D28" s="129"/>
      <c r="E28" s="58">
        <v>150000000</v>
      </c>
      <c r="F28" s="59">
        <v>43235730.460000001</v>
      </c>
      <c r="G28" s="60">
        <f t="shared" si="0"/>
        <v>193235730.46000001</v>
      </c>
      <c r="H28" s="61">
        <v>192235236.19999999</v>
      </c>
      <c r="I28" s="61">
        <v>192235236.19999999</v>
      </c>
      <c r="J28" s="84">
        <f>SUM(I28-E28)</f>
        <v>42235236.199999988</v>
      </c>
      <c r="K28" s="56"/>
      <c r="L28" s="56"/>
      <c r="M28" s="56"/>
      <c r="N28" s="56"/>
    </row>
    <row r="29" spans="1:14" s="49" customFormat="1" ht="11.25" x14ac:dyDescent="0.2">
      <c r="A29" s="48"/>
      <c r="B29" s="85"/>
      <c r="C29" s="14"/>
      <c r="D29" s="63"/>
      <c r="E29" s="58"/>
      <c r="F29" s="59"/>
      <c r="G29" s="60"/>
      <c r="H29" s="61"/>
      <c r="I29" s="61"/>
      <c r="J29" s="84">
        <f t="shared" ref="J14:J29" si="1">SUM(I29-E29)</f>
        <v>0</v>
      </c>
      <c r="K29" s="56"/>
      <c r="L29" s="56"/>
      <c r="M29" s="56"/>
      <c r="N29" s="56"/>
    </row>
    <row r="30" spans="1:14" s="49" customFormat="1" ht="12" thickBot="1" x14ac:dyDescent="0.25">
      <c r="A30" s="48"/>
      <c r="B30" s="86"/>
      <c r="C30" s="87"/>
      <c r="D30" s="88" t="s">
        <v>30</v>
      </c>
      <c r="E30" s="116">
        <f>SUM(E13:E17,E20,E25:E28,G2,E24)</f>
        <v>7461447369</v>
      </c>
      <c r="F30" s="89">
        <f>SUM(F13+F17+F18+F20+F25+F28+F27+F16)</f>
        <v>294297675.54000002</v>
      </c>
      <c r="G30" s="90">
        <f>SUM(E30+F30)</f>
        <v>7755745044.54</v>
      </c>
      <c r="H30" s="91">
        <f>SUM(H13:H17,H20,H24:H28)</f>
        <v>5549048171.71</v>
      </c>
      <c r="I30" s="91">
        <f>SUM(I13:I17,I20,I25:I28)</f>
        <v>5549048171.71</v>
      </c>
      <c r="J30" s="92">
        <f>SUM(I30-E30)</f>
        <v>-1912399197.29</v>
      </c>
      <c r="K30" s="56"/>
      <c r="L30" s="56"/>
      <c r="M30" s="56"/>
      <c r="N30" s="56"/>
    </row>
    <row r="31" spans="1:14" s="49" customFormat="1" ht="12" thickBot="1" x14ac:dyDescent="0.25">
      <c r="A31" s="48"/>
      <c r="B31" s="56"/>
      <c r="C31" s="56"/>
      <c r="D31" s="56"/>
      <c r="E31" s="56"/>
      <c r="F31" s="52"/>
      <c r="G31" s="53"/>
      <c r="H31" s="57"/>
      <c r="I31" s="57"/>
      <c r="J31" s="57"/>
      <c r="K31" s="56"/>
      <c r="L31" s="56"/>
      <c r="M31" s="56"/>
      <c r="N31" s="56"/>
    </row>
    <row r="32" spans="1:14" s="49" customFormat="1" ht="12" customHeight="1" thickBot="1" x14ac:dyDescent="0.25">
      <c r="A32" s="48"/>
      <c r="B32" s="180" t="s">
        <v>32</v>
      </c>
      <c r="C32" s="181"/>
      <c r="D32" s="182"/>
      <c r="E32" s="106"/>
      <c r="F32" s="106"/>
      <c r="G32" s="168" t="s">
        <v>5</v>
      </c>
      <c r="H32" s="169"/>
      <c r="I32" s="106"/>
      <c r="J32" s="107"/>
      <c r="K32" s="56"/>
      <c r="L32" s="56"/>
      <c r="M32" s="56"/>
      <c r="N32" s="56"/>
    </row>
    <row r="33" spans="1:14" s="49" customFormat="1" ht="36" customHeight="1" x14ac:dyDescent="0.2">
      <c r="A33" s="48"/>
      <c r="B33" s="183"/>
      <c r="C33" s="184"/>
      <c r="D33" s="185"/>
      <c r="E33" s="108" t="s">
        <v>7</v>
      </c>
      <c r="F33" s="109" t="s">
        <v>33</v>
      </c>
      <c r="G33" s="110" t="s">
        <v>9</v>
      </c>
      <c r="H33" s="110" t="s">
        <v>10</v>
      </c>
      <c r="I33" s="108" t="s">
        <v>11</v>
      </c>
      <c r="J33" s="112" t="s">
        <v>6</v>
      </c>
      <c r="K33" s="56"/>
      <c r="L33" s="56"/>
      <c r="M33" s="56"/>
      <c r="N33" s="56"/>
    </row>
    <row r="34" spans="1:14" s="49" customFormat="1" ht="12.75" thickBot="1" x14ac:dyDescent="0.25">
      <c r="A34" s="48"/>
      <c r="B34" s="186"/>
      <c r="C34" s="187"/>
      <c r="D34" s="188"/>
      <c r="E34" s="113" t="s">
        <v>12</v>
      </c>
      <c r="F34" s="113" t="s">
        <v>13</v>
      </c>
      <c r="G34" s="113" t="s">
        <v>14</v>
      </c>
      <c r="H34" s="113" t="s">
        <v>15</v>
      </c>
      <c r="I34" s="113" t="s">
        <v>16</v>
      </c>
      <c r="J34" s="113" t="s">
        <v>42</v>
      </c>
      <c r="K34" s="56"/>
      <c r="L34" s="56"/>
      <c r="M34" s="56"/>
      <c r="N34" s="56"/>
    </row>
    <row r="35" spans="1:14" s="49" customFormat="1" ht="11.25" x14ac:dyDescent="0.2">
      <c r="A35" s="48"/>
      <c r="B35" s="96"/>
      <c r="C35" s="96"/>
      <c r="D35" s="97"/>
      <c r="E35" s="98"/>
      <c r="F35" s="98"/>
      <c r="G35" s="98"/>
      <c r="H35" s="98"/>
      <c r="I35" s="98"/>
      <c r="J35" s="99"/>
      <c r="K35" s="56"/>
      <c r="L35" s="56"/>
      <c r="M35" s="56"/>
      <c r="N35" s="56"/>
    </row>
    <row r="36" spans="1:14" s="49" customFormat="1" ht="11.25" customHeight="1" x14ac:dyDescent="0.2">
      <c r="A36" s="48"/>
      <c r="B36" s="100" t="s">
        <v>34</v>
      </c>
      <c r="C36" s="100"/>
      <c r="D36" s="54"/>
      <c r="E36" s="118">
        <f>SUM(E37:E40,E43,E47:E48)</f>
        <v>7311447369</v>
      </c>
      <c r="F36" s="118">
        <f>SUM(F37+F40+F43+F47+F49+F56)</f>
        <v>294297675.54000002</v>
      </c>
      <c r="G36" s="76">
        <f>SUM(E36+F36)</f>
        <v>7605745044.54</v>
      </c>
      <c r="H36" s="76">
        <f>SUM(H37+H38+H40+H39+H43+H47+H49+H56)</f>
        <v>5549048171.71</v>
      </c>
      <c r="I36" s="76">
        <f>SUM(I37+I38+I40+I39+I43+I47+I49+I56)</f>
        <v>5549048171.71</v>
      </c>
      <c r="J36" s="120">
        <f>SUM(I36-E36)</f>
        <v>-1762399197.29</v>
      </c>
      <c r="K36" s="56"/>
      <c r="L36" s="56"/>
      <c r="M36" s="56"/>
      <c r="N36" s="56"/>
    </row>
    <row r="37" spans="1:14" s="49" customFormat="1" ht="11.25" x14ac:dyDescent="0.2">
      <c r="A37" s="48"/>
      <c r="B37" s="85"/>
      <c r="C37" s="170" t="s">
        <v>18</v>
      </c>
      <c r="D37" s="129"/>
      <c r="E37" s="117">
        <f>SUM(E13)</f>
        <v>2500422053</v>
      </c>
      <c r="F37" s="123">
        <f>SUM(F13)</f>
        <v>-242380284.34999999</v>
      </c>
      <c r="G37" s="79">
        <f>SUM(E37+F37)</f>
        <v>2258041768.6500001</v>
      </c>
      <c r="H37" s="79">
        <f>SUM(H13)</f>
        <v>2047796841.4000001</v>
      </c>
      <c r="I37" s="79">
        <f>SUM(I13)</f>
        <v>2047796841.4000001</v>
      </c>
      <c r="J37" s="121">
        <f>I37-E37</f>
        <v>-452625211.5999999</v>
      </c>
      <c r="K37" s="56"/>
      <c r="L37" s="56"/>
      <c r="M37" s="56"/>
      <c r="N37" s="56"/>
    </row>
    <row r="38" spans="1:14" s="49" customFormat="1" ht="11.25" customHeight="1" x14ac:dyDescent="0.2">
      <c r="A38" s="48"/>
      <c r="B38" s="85"/>
      <c r="C38" s="170" t="s">
        <v>20</v>
      </c>
      <c r="D38" s="129"/>
      <c r="E38" s="117">
        <f>SUM(E15)</f>
        <v>35891027</v>
      </c>
      <c r="F38" s="78">
        <v>0</v>
      </c>
      <c r="G38" s="79">
        <f t="shared" ref="G37:G39" si="2">SUM(E38+F38)</f>
        <v>35891027</v>
      </c>
      <c r="H38" s="79">
        <f>SUM(H15)</f>
        <v>84556078.439999998</v>
      </c>
      <c r="I38" s="79">
        <f>SUM(I15)</f>
        <v>84556078.439999998</v>
      </c>
      <c r="J38" s="102">
        <f>I38-E38</f>
        <v>48665051.439999998</v>
      </c>
      <c r="K38" s="56"/>
      <c r="L38" s="56"/>
      <c r="M38" s="56"/>
      <c r="N38" s="56"/>
    </row>
    <row r="39" spans="1:14" s="49" customFormat="1" ht="11.25" x14ac:dyDescent="0.2">
      <c r="A39" s="48"/>
      <c r="B39" s="85"/>
      <c r="C39" s="170" t="s">
        <v>21</v>
      </c>
      <c r="D39" s="129"/>
      <c r="E39" s="117">
        <f>SUM(E16)</f>
        <v>564973739</v>
      </c>
      <c r="F39" s="78">
        <f>SUM(F16)</f>
        <v>0</v>
      </c>
      <c r="G39" s="79">
        <f t="shared" si="2"/>
        <v>564973739</v>
      </c>
      <c r="H39" s="79">
        <f>SUM(H16)</f>
        <v>355975620.24000001</v>
      </c>
      <c r="I39" s="79">
        <f>SUM(I16)</f>
        <v>355975620.24000001</v>
      </c>
      <c r="J39" s="121">
        <f>I39-E39</f>
        <v>-208998118.75999999</v>
      </c>
      <c r="K39" s="56"/>
      <c r="L39" s="56"/>
      <c r="M39" s="56"/>
      <c r="N39" s="56"/>
    </row>
    <row r="40" spans="1:14" s="49" customFormat="1" ht="11.25" x14ac:dyDescent="0.2">
      <c r="A40" s="48"/>
      <c r="B40" s="85"/>
      <c r="C40" s="170" t="s">
        <v>22</v>
      </c>
      <c r="D40" s="129"/>
      <c r="E40" s="117">
        <f>SUM(E41:E42)</f>
        <v>67054400</v>
      </c>
      <c r="F40" s="193">
        <f>SUM(F41:F42)</f>
        <v>484253.17</v>
      </c>
      <c r="G40" s="79">
        <f>SUM(G41:G42)</f>
        <v>67538653.170000002</v>
      </c>
      <c r="H40" s="79">
        <f t="shared" ref="H40:J40" si="3">SUM(H41:H42)</f>
        <v>54608898.880000003</v>
      </c>
      <c r="I40" s="79">
        <f t="shared" si="3"/>
        <v>54608898.880000003</v>
      </c>
      <c r="J40" s="120">
        <f t="shared" si="3"/>
        <v>-12445501.119999997</v>
      </c>
      <c r="K40" s="56"/>
      <c r="L40" s="56"/>
      <c r="M40" s="56"/>
      <c r="N40" s="56"/>
    </row>
    <row r="41" spans="1:14" s="49" customFormat="1" ht="11.25" x14ac:dyDescent="0.2">
      <c r="A41" s="48"/>
      <c r="B41" s="85"/>
      <c r="C41" s="195"/>
      <c r="D41" s="64" t="s">
        <v>23</v>
      </c>
      <c r="E41" s="117">
        <f>SUM(E18)</f>
        <v>67054400</v>
      </c>
      <c r="F41" s="78">
        <f>SUM(F18)</f>
        <v>484253.17</v>
      </c>
      <c r="G41" s="79">
        <f>SUM(E41+F41)</f>
        <v>67538653.170000002</v>
      </c>
      <c r="H41" s="79">
        <f>SUM(H18)</f>
        <v>54608898.880000003</v>
      </c>
      <c r="I41" s="79">
        <f>SUM(I18)</f>
        <v>54608898.880000003</v>
      </c>
      <c r="J41" s="121">
        <f>I41-E41</f>
        <v>-12445501.119999997</v>
      </c>
      <c r="K41" s="56"/>
      <c r="L41" s="56"/>
      <c r="M41" s="56"/>
      <c r="N41" s="56"/>
    </row>
    <row r="42" spans="1:14" s="49" customFormat="1" ht="11.25" x14ac:dyDescent="0.2">
      <c r="A42" s="48"/>
      <c r="B42" s="85"/>
      <c r="C42" s="195"/>
      <c r="D42" s="64" t="s">
        <v>24</v>
      </c>
      <c r="E42" s="117">
        <f>SUM(E19)</f>
        <v>0</v>
      </c>
      <c r="F42" s="193">
        <f>SUM(F19)</f>
        <v>0</v>
      </c>
      <c r="G42" s="79">
        <f>SUM(E42+F42)</f>
        <v>0</v>
      </c>
      <c r="H42" s="79">
        <f>SUM(H19)</f>
        <v>0</v>
      </c>
      <c r="I42" s="79">
        <f>SUM(I19)</f>
        <v>0</v>
      </c>
      <c r="J42" s="121">
        <f t="shared" ref="J38:J42" si="4">SUM(I42-G42)</f>
        <v>0</v>
      </c>
      <c r="K42" s="56"/>
      <c r="L42" s="56"/>
      <c r="M42" s="56"/>
      <c r="N42" s="56"/>
    </row>
    <row r="43" spans="1:14" s="49" customFormat="1" ht="11.25" customHeight="1" x14ac:dyDescent="0.2">
      <c r="A43" s="48"/>
      <c r="B43" s="85"/>
      <c r="C43" s="170" t="s">
        <v>25</v>
      </c>
      <c r="D43" s="129"/>
      <c r="E43" s="117">
        <f>SUM(E44:E46)</f>
        <v>32610399</v>
      </c>
      <c r="F43" s="117">
        <f>SUM(F44:F46)</f>
        <v>246297675.54000002</v>
      </c>
      <c r="G43" s="79">
        <f>SUM(G44:G46)</f>
        <v>278908074.54000002</v>
      </c>
      <c r="H43" s="79">
        <f>SUM(H20)</f>
        <v>454341156.57999998</v>
      </c>
      <c r="I43" s="79">
        <f>SUM(I20)</f>
        <v>454341156.57999998</v>
      </c>
      <c r="J43" s="101">
        <f>SUM(J44:J46)</f>
        <v>421730757.57999998</v>
      </c>
      <c r="K43" s="56"/>
      <c r="L43" s="56"/>
      <c r="M43" s="56"/>
      <c r="N43" s="56"/>
    </row>
    <row r="44" spans="1:14" s="49" customFormat="1" ht="11.25" x14ac:dyDescent="0.2">
      <c r="A44" s="48"/>
      <c r="B44" s="85"/>
      <c r="C44" s="195"/>
      <c r="D44" s="64" t="s">
        <v>23</v>
      </c>
      <c r="E44" s="117">
        <f>SUM(E21)</f>
        <v>32610399</v>
      </c>
      <c r="F44" s="78">
        <f>SUM(F21)</f>
        <v>201319139.37</v>
      </c>
      <c r="G44" s="79">
        <f t="shared" ref="G44:G48" si="5">SUM(E44+F44)</f>
        <v>233929538.37</v>
      </c>
      <c r="H44" s="79">
        <f>SUM(H21)</f>
        <v>241329131.81</v>
      </c>
      <c r="I44" s="79">
        <f>SUM(I21)</f>
        <v>241329131.81</v>
      </c>
      <c r="J44" s="102">
        <f>SUM(I44-E44)</f>
        <v>208718732.81</v>
      </c>
      <c r="K44" s="56"/>
      <c r="L44" s="56"/>
      <c r="M44" s="56"/>
      <c r="N44" s="56"/>
    </row>
    <row r="45" spans="1:14" s="49" customFormat="1" ht="11.25" x14ac:dyDescent="0.2">
      <c r="A45" s="48"/>
      <c r="B45" s="85"/>
      <c r="C45" s="195"/>
      <c r="D45" s="64" t="s">
        <v>24</v>
      </c>
      <c r="E45" s="117">
        <f>SUM(E22)</f>
        <v>0</v>
      </c>
      <c r="F45" s="78">
        <f>SUM(F22)</f>
        <v>44978536.170000002</v>
      </c>
      <c r="G45" s="79">
        <f t="shared" si="5"/>
        <v>44978536.170000002</v>
      </c>
      <c r="H45" s="79">
        <f>SUM(H22)</f>
        <v>213011424.99000001</v>
      </c>
      <c r="I45" s="79">
        <f>SUM(I22)</f>
        <v>213011424.99000001</v>
      </c>
      <c r="J45" s="102">
        <f>SUM(I45-E45)</f>
        <v>213011424.99000001</v>
      </c>
      <c r="K45" s="56"/>
      <c r="L45" s="56"/>
      <c r="M45" s="56"/>
      <c r="N45" s="56"/>
    </row>
    <row r="46" spans="1:14" s="49" customFormat="1" ht="11.25" x14ac:dyDescent="0.2">
      <c r="A46" s="48"/>
      <c r="B46" s="85"/>
      <c r="C46" s="195"/>
      <c r="D46" s="126" t="s">
        <v>46</v>
      </c>
      <c r="E46" s="117">
        <f>E23</f>
        <v>0</v>
      </c>
      <c r="F46" s="78">
        <f>F23</f>
        <v>0</v>
      </c>
      <c r="G46" s="79">
        <f t="shared" si="5"/>
        <v>0</v>
      </c>
      <c r="H46" s="79">
        <f>H23</f>
        <v>599.78</v>
      </c>
      <c r="I46" s="79">
        <f>I23</f>
        <v>599.78</v>
      </c>
      <c r="J46" s="102">
        <f>SUM(I46-E46)</f>
        <v>599.78</v>
      </c>
      <c r="K46" s="56"/>
      <c r="L46" s="56"/>
      <c r="M46" s="56"/>
      <c r="N46" s="56"/>
    </row>
    <row r="47" spans="1:14" s="49" customFormat="1" ht="11.25" customHeight="1" x14ac:dyDescent="0.2">
      <c r="A47" s="48"/>
      <c r="B47" s="85"/>
      <c r="C47" s="170" t="s">
        <v>27</v>
      </c>
      <c r="D47" s="129"/>
      <c r="E47" s="117">
        <f>SUM(E25)</f>
        <v>4110495751</v>
      </c>
      <c r="F47" s="78">
        <f>SUM(F25)</f>
        <v>246660300.72</v>
      </c>
      <c r="G47" s="79">
        <f t="shared" si="5"/>
        <v>4357156051.7200003</v>
      </c>
      <c r="H47" s="79">
        <f>SUM(H25)</f>
        <v>2359534339.9699998</v>
      </c>
      <c r="I47" s="79">
        <f>SUM(I25)</f>
        <v>2359534339.9699998</v>
      </c>
      <c r="J47" s="121">
        <f>SUM(I47-E47)</f>
        <v>-1750961411.0300002</v>
      </c>
      <c r="K47" s="56"/>
      <c r="L47" s="56"/>
      <c r="M47" s="56"/>
      <c r="N47" s="56"/>
    </row>
    <row r="48" spans="1:14" s="49" customFormat="1" ht="11.25" customHeight="1" x14ac:dyDescent="0.2">
      <c r="A48" s="48"/>
      <c r="B48" s="85"/>
      <c r="C48" s="170" t="s">
        <v>28</v>
      </c>
      <c r="D48" s="129"/>
      <c r="E48" s="117">
        <f>SUM(E26)</f>
        <v>0</v>
      </c>
      <c r="F48" s="78">
        <v>0</v>
      </c>
      <c r="G48" s="79">
        <f t="shared" si="5"/>
        <v>0</v>
      </c>
      <c r="H48" s="79">
        <f>SUM(H26)</f>
        <v>0</v>
      </c>
      <c r="I48" s="79">
        <f>SUM(I26)</f>
        <v>0</v>
      </c>
      <c r="J48" s="121">
        <f t="shared" ref="J48" si="6">SUM(I48-G48)</f>
        <v>0</v>
      </c>
      <c r="K48" s="56"/>
      <c r="L48" s="56"/>
      <c r="M48" s="56"/>
      <c r="N48" s="56"/>
    </row>
    <row r="49" spans="1:14" s="49" customFormat="1" ht="11.25" customHeight="1" x14ac:dyDescent="0.2">
      <c r="A49" s="48"/>
      <c r="B49" s="85"/>
      <c r="C49" s="127" t="s">
        <v>44</v>
      </c>
      <c r="D49" s="126"/>
      <c r="E49" s="117">
        <v>0</v>
      </c>
      <c r="F49" s="78">
        <f>SUM(F27)</f>
        <v>0</v>
      </c>
      <c r="G49" s="79">
        <f>SUM(E49+F49)</f>
        <v>0</v>
      </c>
      <c r="H49" s="79">
        <f>SUM(H27)</f>
        <v>0</v>
      </c>
      <c r="I49" s="79">
        <f>SUM(I27)</f>
        <v>0</v>
      </c>
      <c r="J49" s="121">
        <f>SUM(I49-E49)</f>
        <v>0</v>
      </c>
      <c r="K49" s="56"/>
      <c r="L49" s="56"/>
      <c r="M49" s="56"/>
      <c r="N49" s="56"/>
    </row>
    <row r="50" spans="1:14" s="49" customFormat="1" ht="11.25" x14ac:dyDescent="0.2">
      <c r="A50" s="48"/>
      <c r="B50" s="85"/>
      <c r="C50" s="195"/>
      <c r="D50" s="64"/>
      <c r="E50" s="77"/>
      <c r="F50" s="78"/>
      <c r="G50" s="79"/>
      <c r="H50" s="79"/>
      <c r="I50" s="79"/>
      <c r="J50" s="102"/>
      <c r="K50" s="56"/>
      <c r="L50" s="56"/>
      <c r="M50" s="56"/>
      <c r="N50" s="56"/>
    </row>
    <row r="51" spans="1:14" s="49" customFormat="1" ht="11.25" customHeight="1" x14ac:dyDescent="0.2">
      <c r="A51" s="48"/>
      <c r="B51" s="100" t="s">
        <v>35</v>
      </c>
      <c r="C51" s="100"/>
      <c r="D51" s="64"/>
      <c r="E51" s="75">
        <f>SUM(E52:E54)</f>
        <v>0</v>
      </c>
      <c r="F51" s="75">
        <f>SUM(F52:F54)</f>
        <v>0</v>
      </c>
      <c r="G51" s="76">
        <f>SUM(E51+F51)</f>
        <v>0</v>
      </c>
      <c r="H51" s="76">
        <v>0</v>
      </c>
      <c r="I51" s="76">
        <v>0</v>
      </c>
      <c r="J51" s="101">
        <f>SUM(J52:J54)</f>
        <v>0</v>
      </c>
      <c r="K51" s="56"/>
      <c r="L51" s="56"/>
      <c r="M51" s="56"/>
      <c r="N51" s="56"/>
    </row>
    <row r="52" spans="1:14" s="49" customFormat="1" ht="11.25" customHeight="1" x14ac:dyDescent="0.2">
      <c r="A52" s="48"/>
      <c r="B52" s="100"/>
      <c r="C52" s="170" t="s">
        <v>19</v>
      </c>
      <c r="D52" s="129"/>
      <c r="E52" s="77">
        <v>0</v>
      </c>
      <c r="F52" s="78">
        <v>0</v>
      </c>
      <c r="G52" s="79">
        <f t="shared" ref="G52:G54" si="7">SUM(E52+F52)</f>
        <v>0</v>
      </c>
      <c r="H52" s="79">
        <v>0</v>
      </c>
      <c r="I52" s="79">
        <v>0</v>
      </c>
      <c r="J52" s="102">
        <f t="shared" ref="J52:J54" si="8">SUM(I52-G52)</f>
        <v>0</v>
      </c>
      <c r="K52" s="56"/>
      <c r="L52" s="56"/>
      <c r="M52" s="56"/>
      <c r="N52" s="56"/>
    </row>
    <row r="53" spans="1:14" s="49" customFormat="1" ht="11.25" customHeight="1" x14ac:dyDescent="0.2">
      <c r="A53" s="48"/>
      <c r="B53" s="85"/>
      <c r="C53" s="170" t="s">
        <v>26</v>
      </c>
      <c r="D53" s="129"/>
      <c r="E53" s="77">
        <f>SUM(E24)</f>
        <v>0</v>
      </c>
      <c r="F53" s="78">
        <v>0</v>
      </c>
      <c r="G53" s="79">
        <f t="shared" si="7"/>
        <v>0</v>
      </c>
      <c r="H53" s="79">
        <v>0</v>
      </c>
      <c r="I53" s="79">
        <v>0</v>
      </c>
      <c r="J53" s="102">
        <f t="shared" si="8"/>
        <v>0</v>
      </c>
      <c r="K53" s="56"/>
      <c r="L53" s="56"/>
      <c r="M53" s="56"/>
      <c r="N53" s="56"/>
    </row>
    <row r="54" spans="1:14" s="49" customFormat="1" ht="11.25" customHeight="1" x14ac:dyDescent="0.2">
      <c r="A54" s="48"/>
      <c r="B54" s="85"/>
      <c r="C54" s="170" t="s">
        <v>28</v>
      </c>
      <c r="D54" s="129"/>
      <c r="E54" s="77">
        <v>0</v>
      </c>
      <c r="F54" s="78">
        <v>0</v>
      </c>
      <c r="G54" s="79">
        <f t="shared" si="7"/>
        <v>0</v>
      </c>
      <c r="H54" s="79">
        <v>0</v>
      </c>
      <c r="I54" s="79">
        <v>0</v>
      </c>
      <c r="J54" s="102">
        <f t="shared" si="8"/>
        <v>0</v>
      </c>
      <c r="K54" s="56"/>
      <c r="L54" s="56"/>
      <c r="M54" s="56"/>
      <c r="N54" s="56"/>
    </row>
    <row r="55" spans="1:14" s="49" customFormat="1" ht="11.25" x14ac:dyDescent="0.2">
      <c r="A55" s="48"/>
      <c r="B55" s="103"/>
      <c r="C55" s="196"/>
      <c r="D55" s="55"/>
      <c r="E55" s="77"/>
      <c r="F55" s="78"/>
      <c r="G55" s="79"/>
      <c r="H55" s="79"/>
      <c r="I55" s="79"/>
      <c r="J55" s="102"/>
      <c r="K55" s="56"/>
      <c r="L55" s="56"/>
      <c r="M55" s="56"/>
      <c r="N55" s="56"/>
    </row>
    <row r="56" spans="1:14" s="49" customFormat="1" ht="11.25" customHeight="1" x14ac:dyDescent="0.2">
      <c r="A56" s="48"/>
      <c r="B56" s="100" t="s">
        <v>36</v>
      </c>
      <c r="C56" s="85"/>
      <c r="D56" s="64"/>
      <c r="E56" s="118">
        <f>SUM(E57)</f>
        <v>150000000</v>
      </c>
      <c r="F56" s="118">
        <f t="shared" ref="F56:G56" si="9">SUM(F57)</f>
        <v>43235730.460000001</v>
      </c>
      <c r="G56" s="118">
        <f t="shared" si="9"/>
        <v>193235730.46000001</v>
      </c>
      <c r="H56" s="76">
        <f t="shared" ref="H56" si="10">SUM(H57)</f>
        <v>192235236.19999999</v>
      </c>
      <c r="I56" s="76">
        <f t="shared" ref="I56" si="11">SUM(I57)</f>
        <v>192235236.19999999</v>
      </c>
      <c r="J56" s="101">
        <f>SUM(J57)</f>
        <v>42235236.199999988</v>
      </c>
      <c r="K56" s="56"/>
      <c r="L56" s="56"/>
      <c r="M56" s="56"/>
      <c r="N56" s="56"/>
    </row>
    <row r="57" spans="1:14" s="49" customFormat="1" ht="11.25" customHeight="1" x14ac:dyDescent="0.2">
      <c r="A57" s="48"/>
      <c r="B57" s="85"/>
      <c r="C57" s="170" t="s">
        <v>29</v>
      </c>
      <c r="D57" s="129"/>
      <c r="E57" s="77">
        <f>SUM(E28)</f>
        <v>150000000</v>
      </c>
      <c r="F57" s="77">
        <f>SUM(F28)</f>
        <v>43235730.460000001</v>
      </c>
      <c r="G57" s="79">
        <f t="shared" ref="G57" si="12">SUM(E57+F57)</f>
        <v>193235730.46000001</v>
      </c>
      <c r="H57" s="79">
        <f>SUM(H28)</f>
        <v>192235236.19999999</v>
      </c>
      <c r="I57" s="79">
        <f>SUM(I28)</f>
        <v>192235236.19999999</v>
      </c>
      <c r="J57" s="102">
        <f>SUM(I57-E57)</f>
        <v>42235236.199999988</v>
      </c>
      <c r="K57" s="56"/>
      <c r="L57" s="56"/>
      <c r="M57" s="56"/>
      <c r="N57" s="56"/>
    </row>
    <row r="58" spans="1:14" s="49" customFormat="1" ht="12" thickBot="1" x14ac:dyDescent="0.25">
      <c r="A58" s="48"/>
      <c r="B58" s="85"/>
      <c r="C58" s="197"/>
      <c r="D58" s="198"/>
      <c r="E58" s="199"/>
      <c r="F58" s="200"/>
      <c r="G58" s="201"/>
      <c r="H58" s="201"/>
      <c r="I58" s="201"/>
      <c r="J58" s="202"/>
      <c r="K58" s="56"/>
      <c r="L58" s="56"/>
      <c r="M58" s="56"/>
      <c r="N58" s="56"/>
    </row>
    <row r="59" spans="1:14" s="49" customFormat="1" ht="12.75" thickBot="1" x14ac:dyDescent="0.25">
      <c r="A59" s="48"/>
      <c r="B59" s="93"/>
      <c r="C59" s="94"/>
      <c r="D59" s="95" t="s">
        <v>30</v>
      </c>
      <c r="E59" s="119">
        <f>SUM(E36+E51+E56)</f>
        <v>7461447369</v>
      </c>
      <c r="F59" s="119">
        <f>SUM(F37+F40+F43+F47+F49+F56+F39)</f>
        <v>294297675.54000002</v>
      </c>
      <c r="G59" s="104">
        <f>SUM(E59+F59)</f>
        <v>7755745044.54</v>
      </c>
      <c r="H59" s="105">
        <f>SUM(H37+H38+H39+H40+H43+H47+H49+H56)</f>
        <v>5549048171.71</v>
      </c>
      <c r="I59" s="105">
        <f>SUM(I37+I38+I39+I40+I43+I47+I49+I56)</f>
        <v>5549048171.71</v>
      </c>
      <c r="J59" s="122">
        <f>SUM(I59-E59)</f>
        <v>-1912399197.29</v>
      </c>
      <c r="K59" s="56"/>
      <c r="L59" s="56"/>
      <c r="M59" s="56"/>
      <c r="N59" s="56"/>
    </row>
    <row r="60" spans="1:14" s="49" customFormat="1" ht="11.25" x14ac:dyDescent="0.2">
      <c r="A60" s="48"/>
      <c r="B60" s="56"/>
      <c r="C60" s="56"/>
      <c r="D60" s="56"/>
      <c r="E60" s="56"/>
      <c r="F60" s="52"/>
      <c r="G60" s="53"/>
      <c r="H60" s="57"/>
      <c r="I60" s="57"/>
      <c r="J60" s="57"/>
      <c r="K60" s="56"/>
      <c r="L60" s="56"/>
      <c r="M60" s="56"/>
      <c r="N60" s="56"/>
    </row>
    <row r="61" spans="1:14" s="49" customFormat="1" ht="12" x14ac:dyDescent="0.2">
      <c r="A61" s="48"/>
      <c r="B61" s="189" t="s">
        <v>40</v>
      </c>
      <c r="C61" s="189"/>
      <c r="D61" s="189"/>
      <c r="E61" s="189"/>
      <c r="F61" s="189"/>
      <c r="G61" s="189"/>
      <c r="H61" s="189"/>
      <c r="I61" s="189"/>
      <c r="J61" s="189"/>
      <c r="K61" s="56"/>
      <c r="L61" s="56"/>
      <c r="M61" s="56"/>
      <c r="N61" s="56"/>
    </row>
    <row r="62" spans="1:14" s="49" customFormat="1" ht="12" x14ac:dyDescent="0.2">
      <c r="A62" s="48"/>
      <c r="B62" s="65"/>
      <c r="C62" s="65"/>
      <c r="D62" s="65"/>
      <c r="E62" s="65"/>
      <c r="F62" s="65"/>
      <c r="G62" s="65"/>
      <c r="H62" s="65"/>
      <c r="I62" s="65"/>
      <c r="J62" s="65"/>
      <c r="K62" s="56"/>
      <c r="L62" s="56"/>
      <c r="M62" s="56"/>
      <c r="N62" s="56"/>
    </row>
    <row r="63" spans="1:14" s="49" customFormat="1" ht="12" x14ac:dyDescent="0.2">
      <c r="A63" s="48"/>
      <c r="B63" s="124"/>
      <c r="C63" s="124"/>
      <c r="D63" s="124"/>
      <c r="E63" s="124"/>
      <c r="F63" s="124"/>
      <c r="G63" s="124"/>
      <c r="H63" s="124"/>
      <c r="I63" s="124"/>
      <c r="J63" s="124"/>
      <c r="K63" s="56"/>
      <c r="L63" s="56"/>
      <c r="M63" s="56"/>
      <c r="N63" s="56"/>
    </row>
    <row r="64" spans="1:14" s="49" customFormat="1" ht="11.25" x14ac:dyDescent="0.2">
      <c r="A64" s="48"/>
      <c r="B64" s="125"/>
      <c r="C64" s="125"/>
      <c r="D64" s="125"/>
      <c r="E64" s="125"/>
      <c r="F64" s="125"/>
      <c r="G64" s="125"/>
      <c r="H64" s="125"/>
      <c r="I64" s="125"/>
      <c r="J64" s="125"/>
      <c r="K64" s="56"/>
      <c r="L64" s="56"/>
      <c r="M64" s="56"/>
      <c r="N64" s="56"/>
    </row>
    <row r="65" spans="1:14" s="49" customFormat="1" x14ac:dyDescent="0.25">
      <c r="A65" s="48"/>
      <c r="B65" s="190"/>
      <c r="C65" s="190"/>
      <c r="D65" s="190"/>
      <c r="E65" s="190"/>
      <c r="F65" s="50"/>
      <c r="G65" s="51"/>
      <c r="H65" s="191"/>
      <c r="I65" s="191"/>
      <c r="J65" s="191"/>
      <c r="K65" s="56"/>
      <c r="L65" s="56"/>
      <c r="M65" s="56"/>
      <c r="N65" s="56"/>
    </row>
    <row r="66" spans="1:14" s="49" customFormat="1" x14ac:dyDescent="0.25">
      <c r="A66" s="48"/>
      <c r="B66" s="190"/>
      <c r="C66" s="190"/>
      <c r="D66" s="190"/>
      <c r="E66" s="190"/>
      <c r="F66" s="52"/>
      <c r="G66" s="53"/>
      <c r="H66" s="192"/>
      <c r="I66" s="192"/>
      <c r="J66" s="192"/>
      <c r="K66" s="56"/>
      <c r="L66" s="56"/>
      <c r="M66" s="56"/>
      <c r="N66" s="56"/>
    </row>
    <row r="67" spans="1:14" s="49" customFormat="1" ht="11.25" x14ac:dyDescent="0.2">
      <c r="A67" s="48"/>
      <c r="B67" s="56"/>
      <c r="C67" s="56"/>
      <c r="D67" s="56"/>
      <c r="E67" s="56"/>
      <c r="F67" s="52"/>
      <c r="G67" s="53"/>
      <c r="H67" s="57"/>
      <c r="I67" s="57"/>
      <c r="J67" s="57"/>
      <c r="K67" s="56"/>
      <c r="L67" s="56"/>
      <c r="M67" s="56"/>
      <c r="N67" s="56"/>
    </row>
    <row r="68" spans="1:14" s="49" customFormat="1" ht="11.25" x14ac:dyDescent="0.2">
      <c r="A68" s="48"/>
      <c r="B68" s="56"/>
      <c r="C68" s="56"/>
      <c r="D68" s="56"/>
      <c r="E68" s="56"/>
      <c r="F68" s="52"/>
      <c r="G68" s="53"/>
      <c r="H68" s="57"/>
      <c r="I68" s="57"/>
      <c r="J68" s="57"/>
      <c r="K68" s="56"/>
      <c r="L68" s="56"/>
      <c r="M68" s="56"/>
      <c r="N68" s="56"/>
    </row>
    <row r="69" spans="1:14" s="49" customFormat="1" ht="11.25" x14ac:dyDescent="0.2">
      <c r="A69" s="48"/>
      <c r="B69" s="56"/>
      <c r="C69" s="56"/>
      <c r="D69" s="56"/>
      <c r="E69" s="56"/>
      <c r="F69" s="52"/>
      <c r="G69" s="53"/>
      <c r="H69" s="57"/>
      <c r="I69" s="57"/>
      <c r="J69" s="57"/>
      <c r="K69" s="56"/>
      <c r="L69" s="56"/>
      <c r="M69" s="56"/>
      <c r="N69" s="56"/>
    </row>
    <row r="70" spans="1:14" s="49" customFormat="1" ht="11.25" x14ac:dyDescent="0.2">
      <c r="A70" s="48"/>
      <c r="B70" s="56"/>
      <c r="C70" s="56"/>
      <c r="D70" s="56"/>
      <c r="E70" s="56"/>
      <c r="F70" s="52"/>
      <c r="G70" s="53"/>
      <c r="H70" s="57"/>
      <c r="I70" s="57"/>
      <c r="J70" s="57"/>
      <c r="K70" s="56"/>
      <c r="L70" s="56"/>
      <c r="M70" s="56"/>
      <c r="N70" s="56"/>
    </row>
    <row r="71" spans="1:14" s="49" customFormat="1" ht="11.25" x14ac:dyDescent="0.2">
      <c r="A71" s="48"/>
      <c r="B71" s="56"/>
      <c r="C71" s="56"/>
      <c r="D71" s="56"/>
      <c r="E71" s="56"/>
      <c r="F71" s="52"/>
      <c r="G71" s="53"/>
      <c r="H71" s="57"/>
      <c r="I71" s="57"/>
      <c r="J71" s="57"/>
      <c r="K71" s="56"/>
      <c r="L71" s="56"/>
      <c r="M71" s="56"/>
      <c r="N71" s="56"/>
    </row>
  </sheetData>
  <mergeCells count="41">
    <mergeCell ref="B61:J61"/>
    <mergeCell ref="B65:E65"/>
    <mergeCell ref="H65:J65"/>
    <mergeCell ref="B66:E66"/>
    <mergeCell ref="H66:J66"/>
    <mergeCell ref="C57:D57"/>
    <mergeCell ref="C43:D43"/>
    <mergeCell ref="C47:D47"/>
    <mergeCell ref="C48:D48"/>
    <mergeCell ref="C52:D52"/>
    <mergeCell ref="C53:D53"/>
    <mergeCell ref="C37:D37"/>
    <mergeCell ref="C38:D38"/>
    <mergeCell ref="C39:D39"/>
    <mergeCell ref="C40:D40"/>
    <mergeCell ref="C54:D54"/>
    <mergeCell ref="B25:D25"/>
    <mergeCell ref="B26:D26"/>
    <mergeCell ref="B28:D28"/>
    <mergeCell ref="B32:D34"/>
    <mergeCell ref="G32:H32"/>
    <mergeCell ref="B27:D27"/>
    <mergeCell ref="C19:D19"/>
    <mergeCell ref="B20:D20"/>
    <mergeCell ref="C21:D21"/>
    <mergeCell ref="C22:D22"/>
    <mergeCell ref="B24:D24"/>
    <mergeCell ref="B2:J2"/>
    <mergeCell ref="B4:J4"/>
    <mergeCell ref="B5:J5"/>
    <mergeCell ref="B7:J7"/>
    <mergeCell ref="B9:D11"/>
    <mergeCell ref="C18:D18"/>
    <mergeCell ref="B3:J3"/>
    <mergeCell ref="B6:J6"/>
    <mergeCell ref="G9:H9"/>
    <mergeCell ref="B13:D13"/>
    <mergeCell ref="B14:D14"/>
    <mergeCell ref="B15:D15"/>
    <mergeCell ref="B16:D16"/>
    <mergeCell ref="B17:D17"/>
  </mergeCells>
  <printOptions horizontalCentered="1" verticalCentered="1"/>
  <pageMargins left="0.19685039370078741" right="0.19685039370078741" top="1.2204724409448819" bottom="0.35433070866141736" header="0.23622047244094491" footer="0"/>
  <pageSetup scale="80" orientation="portrait" r:id="rId1"/>
  <ignoredErrors>
    <ignoredError sqref="E11:I11 E34:I34" numberStoredAsText="1"/>
    <ignoredError sqref="H30:I30" formulaRange="1"/>
    <ignoredError sqref="G59 G41:G42 G47 J48 G44:G45 E45" formula="1"/>
    <ignoredError sqref="E47:E48 E51:F53 E57:F5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Zapopan</vt:lpstr>
      <vt:lpstr>Zapopan!Área_de_impresión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Blanca Lizette Villa Aceves</cp:lastModifiedBy>
  <cp:revision/>
  <cp:lastPrinted>2019-05-02T18:10:28Z</cp:lastPrinted>
  <dcterms:created xsi:type="dcterms:W3CDTF">2014-09-04T16:46:21Z</dcterms:created>
  <dcterms:modified xsi:type="dcterms:W3CDTF">2021-07-29T22:06:34Z</dcterms:modified>
</cp:coreProperties>
</file>