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00" windowHeight="6780" firstSheet="1" activeTab="1"/>
  </bookViews>
  <sheets>
    <sheet name="Hoja1" sheetId="1" r:id="rId1"/>
    <sheet name="Zapopan" sheetId="4" r:id="rId2"/>
  </sheets>
  <definedNames>
    <definedName name="_xlnm.Print_Area" localSheetId="1">Zapopan!$A$1:$K$70</definedName>
  </definedNames>
  <calcPr calcId="152511"/>
</workbook>
</file>

<file path=xl/calcChain.xml><?xml version="1.0" encoding="utf-8"?>
<calcChain xmlns="http://schemas.openxmlformats.org/spreadsheetml/2006/main">
  <c r="J23" i="4" l="1"/>
  <c r="J21" i="4"/>
  <c r="E41" i="4" l="1"/>
  <c r="G41" i="4" s="1"/>
  <c r="F41" i="4"/>
  <c r="H41" i="4"/>
  <c r="I41" i="4"/>
  <c r="J41" i="4" s="1"/>
  <c r="E42" i="4"/>
  <c r="F42" i="4"/>
  <c r="H42" i="4"/>
  <c r="I42" i="4"/>
  <c r="J44" i="4"/>
  <c r="J45" i="4"/>
  <c r="J46" i="4"/>
  <c r="E48" i="4"/>
  <c r="G48" i="4"/>
  <c r="J48" i="4" s="1"/>
  <c r="H48" i="4"/>
  <c r="I48" i="4"/>
  <c r="F49" i="4"/>
  <c r="G49" i="4" s="1"/>
  <c r="H49" i="4"/>
  <c r="I49" i="4"/>
  <c r="J49" i="4"/>
  <c r="E51" i="4"/>
  <c r="F51" i="4"/>
  <c r="G51" i="4"/>
  <c r="J51" i="4"/>
  <c r="G52" i="4"/>
  <c r="J52" i="4" s="1"/>
  <c r="E30" i="4"/>
  <c r="G42" i="4" l="1"/>
  <c r="J42" i="4" s="1"/>
  <c r="F30" i="4"/>
  <c r="G30" i="4"/>
  <c r="H30" i="4"/>
  <c r="I30" i="4"/>
  <c r="J30" i="4"/>
  <c r="J26" i="4" l="1"/>
  <c r="J24" i="4"/>
  <c r="J22" i="4"/>
  <c r="J19" i="4"/>
  <c r="J18" i="4"/>
  <c r="J14" i="4"/>
  <c r="G26" i="4" l="1"/>
  <c r="F56" i="4" l="1"/>
  <c r="I56" i="4" l="1"/>
  <c r="H56" i="4"/>
  <c r="E56" i="4"/>
  <c r="G56" i="4" l="1"/>
  <c r="J56" i="4"/>
  <c r="E53" i="4" l="1"/>
  <c r="J29" i="4" l="1"/>
  <c r="G54" i="4"/>
  <c r="J54" i="4" s="1"/>
  <c r="G53" i="4"/>
  <c r="J53" i="4" s="1"/>
  <c r="G24" i="4"/>
  <c r="G14" i="4"/>
  <c r="F36" i="4" l="1"/>
  <c r="F59" i="4" s="1"/>
  <c r="H36" i="4"/>
  <c r="H59" i="4" s="1"/>
  <c r="E36" i="4"/>
  <c r="E59" i="4" s="1"/>
  <c r="I36" i="4"/>
  <c r="I59" i="4" s="1"/>
  <c r="G12" i="1"/>
  <c r="J12" i="1"/>
  <c r="G13" i="1"/>
  <c r="J13" i="1"/>
  <c r="G14" i="1"/>
  <c r="J14" i="1"/>
  <c r="G15" i="1"/>
  <c r="J15" i="1"/>
  <c r="E16" i="1"/>
  <c r="E27" i="1" s="1"/>
  <c r="F16" i="1"/>
  <c r="H16" i="1"/>
  <c r="I16" i="1"/>
  <c r="G17" i="1"/>
  <c r="G16" i="1" s="1"/>
  <c r="G18" i="1"/>
  <c r="J17" i="1"/>
  <c r="J18" i="1"/>
  <c r="E19" i="1"/>
  <c r="F19" i="1"/>
  <c r="F27" i="1" s="1"/>
  <c r="H19" i="1"/>
  <c r="I19" i="1"/>
  <c r="I27" i="1" s="1"/>
  <c r="G20" i="1"/>
  <c r="G19" i="1" s="1"/>
  <c r="G21" i="1"/>
  <c r="J20" i="1"/>
  <c r="J21" i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35" i="1" s="1"/>
  <c r="E56" i="1" s="1"/>
  <c r="E42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I35" i="1" s="1"/>
  <c r="I56" i="1" s="1"/>
  <c r="G43" i="1"/>
  <c r="G44" i="1"/>
  <c r="G42" i="1" s="1"/>
  <c r="J43" i="1"/>
  <c r="J44" i="1"/>
  <c r="J42" i="1" s="1"/>
  <c r="G45" i="1"/>
  <c r="J45" i="1"/>
  <c r="G46" i="1"/>
  <c r="J46" i="1"/>
  <c r="F48" i="1"/>
  <c r="H48" i="1"/>
  <c r="I48" i="1"/>
  <c r="G49" i="1"/>
  <c r="G48" i="1" s="1"/>
  <c r="G50" i="1"/>
  <c r="G51" i="1"/>
  <c r="J49" i="1"/>
  <c r="J48" i="1" s="1"/>
  <c r="J50" i="1"/>
  <c r="J51" i="1"/>
  <c r="F53" i="1"/>
  <c r="H53" i="1"/>
  <c r="I53" i="1"/>
  <c r="G54" i="1"/>
  <c r="G53" i="1" s="1"/>
  <c r="J54" i="1"/>
  <c r="J53" i="1" s="1"/>
  <c r="H27" i="1"/>
  <c r="J16" i="1"/>
  <c r="J39" i="1"/>
  <c r="F35" i="1"/>
  <c r="F56" i="1"/>
  <c r="J36" i="4" l="1"/>
  <c r="J59" i="4" s="1"/>
  <c r="G27" i="1"/>
  <c r="J35" i="1"/>
  <c r="J56" i="1" s="1"/>
  <c r="G35" i="1"/>
  <c r="J27" i="1"/>
  <c r="H56" i="1"/>
  <c r="J19" i="1"/>
  <c r="G56" i="1"/>
  <c r="G36" i="4" l="1"/>
  <c r="G59" i="4" s="1"/>
</calcChain>
</file>

<file path=xl/sharedStrings.xml><?xml version="1.0" encoding="utf-8"?>
<sst xmlns="http://schemas.openxmlformats.org/spreadsheetml/2006/main" count="140" uniqueCount="47">
  <si>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</si>
  <si>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</si>
  <si>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</si>
  <si>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</si>
  <si>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</si>
  <si>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</si>
  <si>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</si>
  <si>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</si>
  <si>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</si>
  <si>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</si>
  <si>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</si>
  <si>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</si>
  <si>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</si>
  <si>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</si>
  <si>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</si>
  <si>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</si>
  <si>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</si>
  <si>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</si>
  <si>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</si>
  <si>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</si>
  <si>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</si>
  <si>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</si>
  <si>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</si>
  <si>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</si>
  <si>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</si>
  <si>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</si>
  <si>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</si>
  <si>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</si>
  <si>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</si>
  <si>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</si>
  <si>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</si>
  <si>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</si>
  <si>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</si>
  <si>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</si>
  <si>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</si>
  <si>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</si>
  <si>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</si>
  <si>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</si>
  <si>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</si>
  <si>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</si>
  <si>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</si>
  <si>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</si>
  <si>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</si>
  <si>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Convenios</t>
  </si>
  <si>
    <t>Accesorios</t>
  </si>
  <si>
    <t>Del 1 de Enero al 30 de Septiembre 2021</t>
  </si>
  <si>
    <t xml:space="preserve">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</si>
</sst>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7.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  <xf numFmtId="44" fontId="16" fillId="0" borderId="0" applyFont="0" applyFill="0" applyBorder="0" applyAlignment="0" applyProtection="0"/>
  </cellStyleXfs>
  <cellXfs count="200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12" xfId="1" applyNumberFormat="1" applyFont="1" applyFill="1" applyBorder="1" applyAlignment="1" applyProtection="1"/>
    <xf numFmtId="37" fontId="19" fillId="5" borderId="15" xfId="1" applyNumberFormat="1" applyFont="1" applyFill="1" applyBorder="1" applyAlignment="1" applyProtection="1">
      <alignment horizontal="center"/>
    </xf>
    <xf numFmtId="37" fontId="19" fillId="5" borderId="12" xfId="1" applyNumberFormat="1" applyFont="1" applyFill="1" applyBorder="1" applyAlignment="1" applyProtection="1">
      <alignment horizontal="center" vertical="center"/>
    </xf>
    <xf numFmtId="37" fontId="19" fillId="5" borderId="12" xfId="1" applyNumberFormat="1" applyFont="1" applyFill="1" applyBorder="1" applyAlignment="1" applyProtection="1">
      <alignment horizontal="center" vertical="center" wrapText="1"/>
    </xf>
    <xf numFmtId="37" fontId="19" fillId="5" borderId="14" xfId="1" applyNumberFormat="1" applyFont="1" applyFill="1" applyBorder="1" applyAlignment="1" applyProtection="1">
      <alignment horizontal="center" vertical="center" wrapText="1"/>
    </xf>
    <xf numFmtId="0" fontId="2" fillId="2" borderId="10" xfId="4" applyFont="1" applyFill="1" applyBorder="1" applyAlignment="1">
      <alignment wrapText="1"/>
    </xf>
    <xf numFmtId="37" fontId="19" fillId="5" borderId="6" xfId="1" applyNumberFormat="1" applyFont="1" applyFill="1" applyBorder="1" applyAlignment="1" applyProtection="1">
      <alignment horizontal="center"/>
    </xf>
    <xf numFmtId="37" fontId="19" fillId="5" borderId="2" xfId="1" applyNumberFormat="1" applyFont="1" applyFill="1" applyBorder="1" applyAlignment="1" applyProtection="1">
      <alignment horizontal="center" vertical="center"/>
    </xf>
    <xf numFmtId="37" fontId="19" fillId="5" borderId="1" xfId="1" applyNumberFormat="1" applyFont="1" applyFill="1" applyBorder="1" applyAlignment="1" applyProtection="1"/>
    <xf numFmtId="37" fontId="19" fillId="5" borderId="0" xfId="1" applyNumberFormat="1" applyFont="1" applyFill="1" applyBorder="1" applyAlignment="1" applyProtection="1">
      <alignment horizontal="center"/>
    </xf>
    <xf numFmtId="37" fontId="19" fillId="5" borderId="14" xfId="1" applyNumberFormat="1" applyFont="1" applyFill="1" applyBorder="1" applyAlignment="1" applyProtection="1">
      <alignment horizontal="center"/>
    </xf>
    <xf numFmtId="0" fontId="4" fillId="2" borderId="8" xfId="4" applyFont="1" applyFill="1" applyBorder="1" applyAlignment="1"/>
    <xf numFmtId="0" fontId="4" fillId="2" borderId="11" xfId="4" applyFont="1" applyFill="1" applyBorder="1" applyAlignment="1">
      <alignment wrapText="1"/>
    </xf>
    <xf numFmtId="0" fontId="4" fillId="2" borderId="9" xfId="4" applyFont="1" applyFill="1" applyBorder="1" applyAlignment="1"/>
    <xf numFmtId="41" fontId="5" fillId="2" borderId="0" xfId="0" applyNumberFormat="1" applyFont="1" applyFill="1" applyBorder="1" applyAlignment="1">
      <alignment vertical="top"/>
    </xf>
    <xf numFmtId="41" fontId="5" fillId="2" borderId="14" xfId="0" applyNumberFormat="1" applyFont="1" applyFill="1" applyBorder="1" applyAlignment="1">
      <alignment horizontal="right" vertical="top"/>
    </xf>
    <xf numFmtId="41" fontId="5" fillId="2" borderId="0" xfId="0" applyNumberFormat="1" applyFont="1" applyFill="1" applyBorder="1" applyAlignment="1">
      <alignment horizontal="right" vertical="top"/>
    </xf>
    <xf numFmtId="41" fontId="22" fillId="2" borderId="2" xfId="4" applyNumberFormat="1" applyFont="1" applyFill="1" applyBorder="1" applyAlignment="1">
      <alignment horizontal="center"/>
    </xf>
    <xf numFmtId="41" fontId="22" fillId="2" borderId="12" xfId="4" applyNumberFormat="1" applyFont="1" applyFill="1" applyBorder="1" applyAlignment="1">
      <alignment horizontal="center"/>
    </xf>
    <xf numFmtId="41" fontId="22" fillId="2" borderId="14" xfId="4" applyNumberFormat="1" applyFont="1" applyFill="1" applyBorder="1" applyAlignment="1">
      <alignment horizontal="center"/>
    </xf>
    <xf numFmtId="41" fontId="5" fillId="2" borderId="0" xfId="0" applyNumberFormat="1" applyFont="1" applyFill="1" applyBorder="1" applyAlignment="1" applyProtection="1">
      <alignment horizontal="right"/>
      <protection locked="0"/>
    </xf>
    <xf numFmtId="41" fontId="5" fillId="2" borderId="14" xfId="0" applyNumberFormat="1" applyFont="1" applyFill="1" applyBorder="1"/>
    <xf numFmtId="41" fontId="5" fillId="2" borderId="0" xfId="0" applyNumberFormat="1" applyFont="1" applyFill="1" applyBorder="1" applyAlignment="1" applyProtection="1">
      <alignment horizontal="right"/>
    </xf>
    <xf numFmtId="41" fontId="5" fillId="2" borderId="14" xfId="0" applyNumberFormat="1" applyFont="1" applyFill="1" applyBorder="1" applyAlignment="1" applyProtection="1">
      <alignment horizontal="right"/>
    </xf>
    <xf numFmtId="41" fontId="5" fillId="2" borderId="14" xfId="0" applyNumberFormat="1" applyFont="1" applyFill="1" applyBorder="1" applyAlignment="1" applyProtection="1">
      <alignment horizontal="right"/>
      <protection locked="0"/>
    </xf>
    <xf numFmtId="41" fontId="1" fillId="2" borderId="0" xfId="0" applyNumberFormat="1" applyFont="1" applyFill="1" applyBorder="1" applyAlignment="1">
      <alignment horizontal="right" vertical="top"/>
    </xf>
    <xf numFmtId="41" fontId="1" fillId="2" borderId="14" xfId="0" applyNumberFormat="1" applyFont="1" applyFill="1" applyBorder="1" applyAlignment="1">
      <alignment horizontal="right" vertical="top"/>
    </xf>
    <xf numFmtId="41" fontId="5" fillId="2" borderId="14" xfId="0" applyNumberFormat="1" applyFont="1" applyFill="1" applyBorder="1" applyAlignment="1">
      <alignment horizontal="right"/>
    </xf>
    <xf numFmtId="41" fontId="5" fillId="2" borderId="2" xfId="4" applyNumberFormat="1" applyFont="1" applyFill="1" applyBorder="1" applyAlignment="1">
      <alignment horizontal="center"/>
    </xf>
    <xf numFmtId="41" fontId="5" fillId="2" borderId="12" xfId="4" applyNumberFormat="1" applyFont="1" applyFill="1" applyBorder="1" applyAlignment="1">
      <alignment horizontal="center"/>
    </xf>
    <xf numFmtId="41" fontId="1" fillId="2" borderId="0" xfId="0" applyNumberFormat="1" applyFont="1" applyFill="1" applyBorder="1" applyAlignment="1" applyProtection="1">
      <alignment horizontal="right"/>
    </xf>
    <xf numFmtId="41" fontId="1" fillId="2" borderId="14" xfId="0" applyNumberFormat="1" applyFont="1" applyFill="1" applyBorder="1" applyAlignment="1" applyProtection="1">
      <alignment horizontal="right"/>
    </xf>
    <xf numFmtId="41" fontId="1" fillId="2" borderId="0" xfId="0" applyNumberFormat="1" applyFont="1" applyFill="1" applyBorder="1" applyAlignment="1" applyProtection="1">
      <alignment horizontal="right"/>
      <protection locked="0"/>
    </xf>
    <xf numFmtId="41" fontId="1" fillId="2" borderId="14" xfId="0" applyNumberFormat="1" applyFont="1" applyFill="1" applyBorder="1" applyAlignment="1" applyProtection="1">
      <alignment horizontal="right"/>
      <protection locked="0"/>
    </xf>
    <xf numFmtId="37" fontId="19" fillId="5" borderId="2" xfId="1" applyNumberFormat="1" applyFont="1" applyFill="1" applyBorder="1" applyAlignment="1" applyProtection="1"/>
    <xf numFmtId="37" fontId="19" fillId="5" borderId="12" xfId="1" applyNumberFormat="1" applyFont="1" applyFill="1" applyBorder="1" applyAlignment="1" applyProtection="1">
      <alignment vertical="center"/>
    </xf>
    <xf numFmtId="37" fontId="19" fillId="5" borderId="15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17" fillId="0" borderId="0" xfId="0" applyFont="1" applyBorder="1"/>
    <xf numFmtId="41" fontId="1" fillId="2" borderId="10" xfId="0" applyNumberFormat="1" applyFont="1" applyFill="1" applyBorder="1" applyAlignment="1" applyProtection="1">
      <alignment horizontal="right"/>
    </xf>
    <xf numFmtId="41" fontId="23" fillId="0" borderId="14" xfId="5" applyNumberFormat="1" applyFont="1" applyFill="1" applyBorder="1" applyAlignment="1">
      <alignment vertical="center" wrapText="1"/>
    </xf>
    <xf numFmtId="41" fontId="1" fillId="2" borderId="0" xfId="0" applyNumberFormat="1" applyFont="1" applyFill="1" applyBorder="1" applyAlignment="1">
      <alignment vertical="top"/>
    </xf>
    <xf numFmtId="41" fontId="1" fillId="2" borderId="14" xfId="0" applyNumberFormat="1" applyFont="1" applyFill="1" applyBorder="1"/>
    <xf numFmtId="41" fontId="1" fillId="2" borderId="14" xfId="0" applyNumberFormat="1" applyFont="1" applyFill="1" applyBorder="1" applyAlignment="1">
      <alignment vertical="top"/>
    </xf>
    <xf numFmtId="0" fontId="4" fillId="2" borderId="8" xfId="4" applyFont="1" applyFill="1" applyBorder="1" applyAlignment="1">
      <alignment horizontal="center"/>
    </xf>
    <xf numFmtId="0" fontId="4" fillId="2" borderId="9" xfId="4" applyFont="1" applyFill="1" applyBorder="1" applyAlignment="1">
      <alignment horizontal="center"/>
    </xf>
    <xf numFmtId="0" fontId="4" fillId="2" borderId="11" xfId="4" applyFont="1" applyFill="1" applyBorder="1" applyAlignment="1">
      <alignment horizontal="left" wrapText="1"/>
    </xf>
    <xf numFmtId="41" fontId="1" fillId="2" borderId="9" xfId="0" applyNumberFormat="1" applyFont="1" applyFill="1" applyBorder="1" applyAlignment="1" applyProtection="1">
      <alignment horizontal="right"/>
    </xf>
    <xf numFmtId="41" fontId="1" fillId="2" borderId="13" xfId="0" applyNumberFormat="1" applyFont="1" applyFill="1" applyBorder="1" applyAlignment="1" applyProtection="1">
      <alignment horizontal="right"/>
    </xf>
    <xf numFmtId="41" fontId="1" fillId="0" borderId="13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1" fontId="5" fillId="0" borderId="14" xfId="0" applyNumberFormat="1" applyFont="1" applyFill="1" applyBorder="1"/>
    <xf numFmtId="41" fontId="5" fillId="0" borderId="0" xfId="0" applyNumberFormat="1" applyFont="1" applyFill="1" applyBorder="1" applyAlignment="1">
      <alignment vertical="top"/>
    </xf>
    <xf numFmtId="41" fontId="5" fillId="0" borderId="14" xfId="0" applyNumberFormat="1" applyFont="1" applyFill="1" applyBorder="1" applyAlignment="1">
      <alignment horizontal="right" vertical="top"/>
    </xf>
    <xf numFmtId="41" fontId="5" fillId="0" borderId="0" xfId="0" applyNumberFormat="1" applyFont="1" applyFill="1" applyBorder="1" applyAlignment="1">
      <alignment horizontal="right" vertical="top"/>
    </xf>
    <xf numFmtId="41" fontId="5" fillId="0" borderId="14" xfId="0" applyNumberFormat="1" applyFont="1" applyFill="1" applyBorder="1" applyAlignment="1" applyProtection="1">
      <alignment horizontal="right"/>
      <protection locked="0"/>
    </xf>
    <xf numFmtId="41" fontId="5" fillId="0" borderId="14" xfId="0" applyNumberFormat="1" applyFont="1" applyFill="1" applyBorder="1" applyAlignment="1" applyProtection="1">
      <alignment horizontal="right"/>
    </xf>
    <xf numFmtId="41" fontId="5" fillId="0" borderId="14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4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10" xfId="1" applyNumberFormat="1" applyFont="1" applyFill="1" applyBorder="1" applyAlignment="1" applyProtection="1">
      <alignment horizontal="center"/>
    </xf>
    <xf numFmtId="37" fontId="19" fillId="5" borderId="9" xfId="1" applyNumberFormat="1" applyFont="1" applyFill="1" applyBorder="1" applyAlignment="1" applyProtection="1">
      <alignment horizontal="center"/>
    </xf>
    <xf numFmtId="37" fontId="19" fillId="5" borderId="11" xfId="1" applyNumberFormat="1" applyFont="1" applyFill="1" applyBorder="1" applyAlignment="1" applyProtection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37" fontId="18" fillId="4" borderId="1" xfId="1" applyNumberFormat="1" applyFont="1" applyFill="1" applyBorder="1" applyAlignment="1" applyProtection="1">
      <alignment horizontal="center"/>
    </xf>
    <xf numFmtId="37" fontId="18" fillId="4" borderId="2" xfId="1" applyNumberFormat="1" applyFont="1" applyFill="1" applyBorder="1" applyAlignment="1" applyProtection="1">
      <alignment horizontal="center"/>
    </xf>
    <xf numFmtId="37" fontId="18" fillId="4" borderId="3" xfId="1" applyNumberFormat="1" applyFont="1" applyFill="1" applyBorder="1" applyAlignment="1" applyProtection="1">
      <alignment horizontal="center"/>
    </xf>
    <xf numFmtId="37" fontId="19" fillId="4" borderId="4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10" xfId="1" applyNumberFormat="1" applyFont="1" applyFill="1" applyBorder="1" applyAlignment="1" applyProtection="1">
      <alignment horizontal="center"/>
      <protection locked="0"/>
    </xf>
    <xf numFmtId="37" fontId="19" fillId="4" borderId="5" xfId="1" applyNumberFormat="1" applyFont="1" applyFill="1" applyBorder="1" applyAlignment="1" applyProtection="1">
      <alignment horizontal="center"/>
    </xf>
    <xf numFmtId="37" fontId="19" fillId="4" borderId="6" xfId="1" applyNumberFormat="1" applyFont="1" applyFill="1" applyBorder="1" applyAlignment="1" applyProtection="1">
      <alignment horizontal="center"/>
    </xf>
    <xf numFmtId="37" fontId="19" fillId="4" borderId="7" xfId="1" applyNumberFormat="1" applyFont="1" applyFill="1" applyBorder="1" applyAlignment="1" applyProtection="1">
      <alignment horizontal="center"/>
    </xf>
    <xf numFmtId="37" fontId="19" fillId="5" borderId="1" xfId="1" applyNumberFormat="1" applyFont="1" applyFill="1" applyBorder="1" applyAlignment="1" applyProtection="1">
      <alignment horizontal="center" vertical="center" wrapText="1"/>
    </xf>
    <xf numFmtId="37" fontId="19" fillId="5" borderId="2" xfId="1" applyNumberFormat="1" applyFont="1" applyFill="1" applyBorder="1" applyAlignment="1" applyProtection="1">
      <alignment horizontal="center" vertical="center"/>
    </xf>
    <xf numFmtId="37" fontId="19" fillId="5" borderId="3" xfId="1" applyNumberFormat="1" applyFont="1" applyFill="1" applyBorder="1" applyAlignment="1" applyProtection="1">
      <alignment horizontal="center" vertical="center"/>
    </xf>
    <xf numFmtId="37" fontId="19" fillId="5" borderId="4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10" xfId="1" applyNumberFormat="1" applyFont="1" applyFill="1" applyBorder="1" applyAlignment="1" applyProtection="1">
      <alignment horizontal="center" vertical="center"/>
    </xf>
    <xf numFmtId="37" fontId="19" fillId="5" borderId="5" xfId="1" applyNumberFormat="1" applyFont="1" applyFill="1" applyBorder="1" applyAlignment="1" applyProtection="1">
      <alignment horizontal="center" vertical="center"/>
    </xf>
    <xf numFmtId="37" fontId="19" fillId="5" borderId="6" xfId="1" applyNumberFormat="1" applyFont="1" applyFill="1" applyBorder="1" applyAlignment="1" applyProtection="1">
      <alignment horizontal="center" vertical="center"/>
    </xf>
    <xf numFmtId="37" fontId="19" fillId="5" borderId="7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0" fillId="0" borderId="0" xfId="0" applyFont="1" applyBorder="1" applyAlignment="1">
      <alignment horizontal="center"/>
    </xf>
    <xf numFmtId="49" fontId="21" fillId="2" borderId="0" xfId="1" applyNumberFormat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top"/>
    </xf>
    <xf numFmtId="41" fontId="5" fillId="2" borderId="14" xfId="4" applyNumberFormat="1" applyFont="1" applyFill="1" applyBorder="1" applyAlignment="1">
      <alignment horizontal="center"/>
    </xf>
    <xf numFmtId="37" fontId="19" fillId="5" borderId="14" xfId="1" applyNumberFormat="1" applyFont="1" applyFill="1" applyBorder="1" applyAlignment="1" applyProtection="1">
      <alignment horizontal="center" wrapText="1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19488</xdr:rowOff>
    </xdr:from>
    <xdr:to>
      <xdr:col>3</xdr:col>
      <xdr:colOff>400879</xdr:colOff>
      <xdr:row>6</xdr:row>
      <xdr:rowOff>52620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89" y="209988"/>
          <a:ext cx="1754355" cy="7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52" t="s">
        <v>0</v>
      </c>
      <c r="C3" s="153"/>
      <c r="D3" s="153"/>
      <c r="E3" s="153"/>
      <c r="F3" s="153"/>
      <c r="G3" s="153"/>
      <c r="H3" s="153"/>
      <c r="I3" s="153"/>
      <c r="J3" s="154"/>
    </row>
    <row r="4" spans="2:10" x14ac:dyDescent="0.25">
      <c r="B4" s="155" t="s">
        <v>1</v>
      </c>
      <c r="C4" s="156"/>
      <c r="D4" s="156"/>
      <c r="E4" s="156"/>
      <c r="F4" s="156"/>
      <c r="G4" s="156"/>
      <c r="H4" s="156"/>
      <c r="I4" s="156"/>
      <c r="J4" s="157"/>
    </row>
    <row r="5" spans="2:10" x14ac:dyDescent="0.25">
      <c r="B5" s="158" t="s">
        <v>2</v>
      </c>
      <c r="C5" s="159"/>
      <c r="D5" s="159"/>
      <c r="E5" s="159"/>
      <c r="F5" s="159"/>
      <c r="G5" s="159"/>
      <c r="H5" s="159"/>
      <c r="I5" s="159"/>
      <c r="J5" s="160"/>
    </row>
    <row r="6" spans="2:10" x14ac:dyDescent="0.25">
      <c r="B6" s="161" t="s">
        <v>3</v>
      </c>
      <c r="C6" s="162"/>
      <c r="D6" s="162"/>
      <c r="E6" s="162"/>
      <c r="F6" s="162"/>
      <c r="G6" s="162"/>
      <c r="H6" s="162"/>
      <c r="I6" s="162"/>
      <c r="J6" s="163"/>
    </row>
    <row r="7" spans="2:10" x14ac:dyDescent="0.25">
      <c r="B7" s="59"/>
      <c r="C7" s="59"/>
      <c r="D7" s="59"/>
      <c r="E7" s="60"/>
      <c r="F7" s="61"/>
      <c r="G7" s="61"/>
      <c r="H7" s="61"/>
      <c r="I7" s="61"/>
      <c r="J7" s="61"/>
    </row>
    <row r="8" spans="2:10" x14ac:dyDescent="0.25">
      <c r="B8" s="142" t="s">
        <v>4</v>
      </c>
      <c r="C8" s="143"/>
      <c r="D8" s="143"/>
      <c r="E8" s="164" t="s">
        <v>5</v>
      </c>
      <c r="F8" s="165"/>
      <c r="G8" s="165"/>
      <c r="H8" s="165"/>
      <c r="I8" s="166"/>
      <c r="J8" s="167" t="s">
        <v>6</v>
      </c>
    </row>
    <row r="9" spans="2:10" ht="24.75" x14ac:dyDescent="0.25">
      <c r="B9" s="143"/>
      <c r="C9" s="143"/>
      <c r="D9" s="143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7"/>
    </row>
    <row r="10" spans="2:10" x14ac:dyDescent="0.25">
      <c r="B10" s="144"/>
      <c r="C10" s="144"/>
      <c r="D10" s="144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9" t="s">
        <v>18</v>
      </c>
      <c r="C12" s="150"/>
      <c r="D12" s="151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9" t="s">
        <v>19</v>
      </c>
      <c r="C13" s="150"/>
      <c r="D13" s="151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9" t="s">
        <v>20</v>
      </c>
      <c r="C14" s="150"/>
      <c r="D14" s="151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9" t="s">
        <v>21</v>
      </c>
      <c r="C15" s="150"/>
      <c r="D15" s="151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9" t="s">
        <v>22</v>
      </c>
      <c r="C16" s="150"/>
      <c r="D16" s="151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50" t="s">
        <v>23</v>
      </c>
      <c r="D17" s="151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50" t="s">
        <v>24</v>
      </c>
      <c r="D18" s="151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9" t="s">
        <v>25</v>
      </c>
      <c r="C19" s="150"/>
      <c r="D19" s="151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50" t="s">
        <v>23</v>
      </c>
      <c r="D20" s="151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50" t="s">
        <v>24</v>
      </c>
      <c r="D21" s="151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9" t="s">
        <v>26</v>
      </c>
      <c r="C22" s="150"/>
      <c r="D22" s="151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9" t="s">
        <v>27</v>
      </c>
      <c r="C23" s="150"/>
      <c r="D23" s="151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9" t="s">
        <v>28</v>
      </c>
      <c r="C24" s="150"/>
      <c r="D24" s="151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9" t="s">
        <v>29</v>
      </c>
      <c r="C25" s="150"/>
      <c r="D25" s="151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8">
        <f t="shared" si="4"/>
        <v>-44336720.859999999</v>
      </c>
    </row>
    <row r="28" spans="2:10" x14ac:dyDescent="0.25">
      <c r="E28" s="41"/>
      <c r="F28" s="41"/>
      <c r="G28" s="41"/>
      <c r="H28" s="140" t="s">
        <v>31</v>
      </c>
      <c r="I28" s="141"/>
      <c r="J28" s="139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42" t="s">
        <v>32</v>
      </c>
      <c r="C31" s="143"/>
      <c r="D31" s="143"/>
      <c r="E31" s="145" t="s">
        <v>5</v>
      </c>
      <c r="F31" s="146"/>
      <c r="G31" s="146"/>
      <c r="H31" s="146"/>
      <c r="I31" s="147"/>
      <c r="J31" s="148" t="s">
        <v>6</v>
      </c>
    </row>
    <row r="32" spans="2:10" ht="24.75" x14ac:dyDescent="0.25">
      <c r="B32" s="143"/>
      <c r="C32" s="143"/>
      <c r="D32" s="143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8"/>
    </row>
    <row r="33" spans="2:10" x14ac:dyDescent="0.25">
      <c r="B33" s="144"/>
      <c r="C33" s="144"/>
      <c r="D33" s="144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2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32" t="s">
        <v>18</v>
      </c>
      <c r="D36" s="133"/>
      <c r="E36" s="63">
        <v>0</v>
      </c>
      <c r="F36" s="63">
        <v>0</v>
      </c>
      <c r="G36" s="64">
        <f>E36+F36</f>
        <v>0</v>
      </c>
      <c r="H36" s="63">
        <v>0</v>
      </c>
      <c r="I36" s="63">
        <v>0</v>
      </c>
      <c r="J36" s="64">
        <f>I36-E36</f>
        <v>0</v>
      </c>
    </row>
    <row r="37" spans="2:10" x14ac:dyDescent="0.25">
      <c r="B37" s="4"/>
      <c r="C37" s="132" t="s">
        <v>20</v>
      </c>
      <c r="D37" s="133"/>
      <c r="E37" s="63">
        <v>0</v>
      </c>
      <c r="F37" s="63">
        <v>0</v>
      </c>
      <c r="G37" s="64">
        <f>E37+F37</f>
        <v>0</v>
      </c>
      <c r="H37" s="63">
        <v>0</v>
      </c>
      <c r="I37" s="63">
        <v>0</v>
      </c>
      <c r="J37" s="64">
        <f>I37-E37</f>
        <v>0</v>
      </c>
    </row>
    <row r="38" spans="2:10" x14ac:dyDescent="0.25">
      <c r="B38" s="4"/>
      <c r="C38" s="132" t="s">
        <v>21</v>
      </c>
      <c r="D38" s="133"/>
      <c r="E38" s="63">
        <v>0</v>
      </c>
      <c r="F38" s="63">
        <v>0</v>
      </c>
      <c r="G38" s="64">
        <f>E38+F38</f>
        <v>0</v>
      </c>
      <c r="H38" s="63">
        <v>0</v>
      </c>
      <c r="I38" s="63">
        <v>0</v>
      </c>
      <c r="J38" s="64">
        <f>I38-E38</f>
        <v>0</v>
      </c>
    </row>
    <row r="39" spans="2:10" x14ac:dyDescent="0.25">
      <c r="B39" s="4"/>
      <c r="C39" s="132" t="s">
        <v>22</v>
      </c>
      <c r="D39" s="133"/>
      <c r="E39" s="64">
        <f t="shared" ref="E39:J39" si="6">E40+E41</f>
        <v>0</v>
      </c>
      <c r="F39" s="64">
        <f t="shared" si="6"/>
        <v>0</v>
      </c>
      <c r="G39" s="64">
        <f t="shared" si="6"/>
        <v>0</v>
      </c>
      <c r="H39" s="64">
        <f t="shared" si="6"/>
        <v>568253.85</v>
      </c>
      <c r="I39" s="64">
        <f t="shared" si="6"/>
        <v>568253.84</v>
      </c>
      <c r="J39" s="64">
        <f t="shared" si="6"/>
        <v>568253.84</v>
      </c>
    </row>
    <row r="40" spans="2:10" x14ac:dyDescent="0.25">
      <c r="B40" s="4"/>
      <c r="C40" s="54"/>
      <c r="D40" s="65" t="s">
        <v>23</v>
      </c>
      <c r="E40" s="63">
        <v>0</v>
      </c>
      <c r="F40" s="63">
        <v>0</v>
      </c>
      <c r="G40" s="64">
        <f>E40+F40</f>
        <v>0</v>
      </c>
      <c r="H40" s="63">
        <v>568253.85</v>
      </c>
      <c r="I40" s="63">
        <v>568253.84</v>
      </c>
      <c r="J40" s="64">
        <f>I40-E40</f>
        <v>568253.84</v>
      </c>
    </row>
    <row r="41" spans="2:10" x14ac:dyDescent="0.25">
      <c r="B41" s="4"/>
      <c r="C41" s="54"/>
      <c r="D41" s="65" t="s">
        <v>24</v>
      </c>
      <c r="E41" s="63">
        <v>0</v>
      </c>
      <c r="F41" s="63">
        <v>0</v>
      </c>
      <c r="G41" s="64">
        <f>E41+F41</f>
        <v>0</v>
      </c>
      <c r="H41" s="63">
        <v>0</v>
      </c>
      <c r="I41" s="63">
        <v>0</v>
      </c>
      <c r="J41" s="64">
        <f>I41-E41</f>
        <v>0</v>
      </c>
    </row>
    <row r="42" spans="2:10" x14ac:dyDescent="0.25">
      <c r="B42" s="4"/>
      <c r="C42" s="132" t="s">
        <v>25</v>
      </c>
      <c r="D42" s="133"/>
      <c r="E42" s="64">
        <f t="shared" ref="E42:J42" si="7">E43+E44</f>
        <v>0</v>
      </c>
      <c r="F42" s="64">
        <f t="shared" si="7"/>
        <v>0</v>
      </c>
      <c r="G42" s="64">
        <f t="shared" si="7"/>
        <v>0</v>
      </c>
      <c r="H42" s="64">
        <f t="shared" si="7"/>
        <v>0</v>
      </c>
      <c r="I42" s="64">
        <f t="shared" si="7"/>
        <v>0</v>
      </c>
      <c r="J42" s="64">
        <f t="shared" si="7"/>
        <v>0</v>
      </c>
    </row>
    <row r="43" spans="2:10" x14ac:dyDescent="0.25">
      <c r="B43" s="4"/>
      <c r="C43" s="54"/>
      <c r="D43" s="65" t="s">
        <v>23</v>
      </c>
      <c r="E43" s="63">
        <v>0</v>
      </c>
      <c r="F43" s="63">
        <v>0</v>
      </c>
      <c r="G43" s="64">
        <f>E43+F43</f>
        <v>0</v>
      </c>
      <c r="H43" s="63">
        <v>0</v>
      </c>
      <c r="I43" s="63">
        <v>0</v>
      </c>
      <c r="J43" s="64">
        <f>I43-E43</f>
        <v>0</v>
      </c>
    </row>
    <row r="44" spans="2:10" x14ac:dyDescent="0.25">
      <c r="B44" s="4"/>
      <c r="C44" s="54"/>
      <c r="D44" s="65" t="s">
        <v>24</v>
      </c>
      <c r="E44" s="63">
        <v>0</v>
      </c>
      <c r="F44" s="63">
        <v>0</v>
      </c>
      <c r="G44" s="64">
        <f>E44+F44</f>
        <v>0</v>
      </c>
      <c r="H44" s="63">
        <v>0</v>
      </c>
      <c r="I44" s="63">
        <v>0</v>
      </c>
      <c r="J44" s="64">
        <f>I44-E44</f>
        <v>0</v>
      </c>
    </row>
    <row r="45" spans="2:10" x14ac:dyDescent="0.25">
      <c r="B45" s="4"/>
      <c r="C45" s="132" t="s">
        <v>27</v>
      </c>
      <c r="D45" s="133"/>
      <c r="E45" s="63">
        <v>73738111</v>
      </c>
      <c r="F45" s="63">
        <v>0</v>
      </c>
      <c r="G45" s="64">
        <f>E45+F45</f>
        <v>73738111</v>
      </c>
      <c r="H45" s="63">
        <v>29993136.300000001</v>
      </c>
      <c r="I45" s="63">
        <v>28833136.300000001</v>
      </c>
      <c r="J45" s="64">
        <f>I45-E45</f>
        <v>-44904974.700000003</v>
      </c>
    </row>
    <row r="46" spans="2:10" x14ac:dyDescent="0.25">
      <c r="B46" s="4"/>
      <c r="C46" s="132" t="s">
        <v>28</v>
      </c>
      <c r="D46" s="133"/>
      <c r="E46" s="63">
        <v>0</v>
      </c>
      <c r="F46" s="63">
        <v>0</v>
      </c>
      <c r="G46" s="64">
        <f>E46+F46</f>
        <v>0</v>
      </c>
      <c r="H46" s="63">
        <v>0</v>
      </c>
      <c r="I46" s="63">
        <v>0</v>
      </c>
      <c r="J46" s="64">
        <f>I46-E46</f>
        <v>0</v>
      </c>
    </row>
    <row r="47" spans="2:10" x14ac:dyDescent="0.25">
      <c r="B47" s="4"/>
      <c r="C47" s="54"/>
      <c r="D47" s="65"/>
      <c r="E47" s="64"/>
      <c r="F47" s="64"/>
      <c r="G47" s="64"/>
      <c r="H47" s="64"/>
      <c r="I47" s="64"/>
      <c r="J47" s="64"/>
    </row>
    <row r="48" spans="2:10" x14ac:dyDescent="0.25">
      <c r="B48" s="11" t="s">
        <v>35</v>
      </c>
      <c r="C48" s="12"/>
      <c r="D48" s="65"/>
      <c r="E48" s="66">
        <f t="shared" ref="E48:J48" si="8">E49+E50+E51</f>
        <v>0</v>
      </c>
      <c r="F48" s="66">
        <f t="shared" si="8"/>
        <v>0</v>
      </c>
      <c r="G48" s="66">
        <f t="shared" si="8"/>
        <v>0</v>
      </c>
      <c r="H48" s="66">
        <f t="shared" si="8"/>
        <v>0</v>
      </c>
      <c r="I48" s="66">
        <f t="shared" si="8"/>
        <v>0</v>
      </c>
      <c r="J48" s="66">
        <f t="shared" si="8"/>
        <v>0</v>
      </c>
    </row>
    <row r="49" spans="2:10" x14ac:dyDescent="0.25">
      <c r="B49" s="11"/>
      <c r="C49" s="132" t="s">
        <v>19</v>
      </c>
      <c r="D49" s="133"/>
      <c r="E49" s="63">
        <v>0</v>
      </c>
      <c r="F49" s="63">
        <v>0</v>
      </c>
      <c r="G49" s="64">
        <f>E49+F49</f>
        <v>0</v>
      </c>
      <c r="H49" s="63">
        <v>0</v>
      </c>
      <c r="I49" s="63">
        <v>0</v>
      </c>
      <c r="J49" s="64">
        <f>I49-E49</f>
        <v>0</v>
      </c>
    </row>
    <row r="50" spans="2:10" x14ac:dyDescent="0.25">
      <c r="B50" s="4"/>
      <c r="C50" s="132" t="s">
        <v>26</v>
      </c>
      <c r="D50" s="133"/>
      <c r="E50" s="63">
        <v>0</v>
      </c>
      <c r="F50" s="63">
        <v>0</v>
      </c>
      <c r="G50" s="64">
        <f>E50+F50</f>
        <v>0</v>
      </c>
      <c r="H50" s="63">
        <v>0</v>
      </c>
      <c r="I50" s="63">
        <v>0</v>
      </c>
      <c r="J50" s="64">
        <f>I50-E50</f>
        <v>0</v>
      </c>
    </row>
    <row r="51" spans="2:10" x14ac:dyDescent="0.25">
      <c r="B51" s="4"/>
      <c r="C51" s="132" t="s">
        <v>28</v>
      </c>
      <c r="D51" s="133"/>
      <c r="E51" s="63">
        <v>0</v>
      </c>
      <c r="F51" s="63">
        <v>0</v>
      </c>
      <c r="G51" s="64">
        <f>E51+F51</f>
        <v>0</v>
      </c>
      <c r="H51" s="63">
        <v>0</v>
      </c>
      <c r="I51" s="63">
        <v>0</v>
      </c>
      <c r="J51" s="64">
        <f>I51-E51</f>
        <v>0</v>
      </c>
    </row>
    <row r="52" spans="2:10" x14ac:dyDescent="0.25">
      <c r="B52" s="13"/>
      <c r="C52" s="55"/>
      <c r="D52" s="67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65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32" t="s">
        <v>29</v>
      </c>
      <c r="D54" s="133"/>
      <c r="E54" s="63">
        <v>0</v>
      </c>
      <c r="F54" s="63">
        <v>0</v>
      </c>
      <c r="G54" s="64">
        <f>E54+F54</f>
        <v>0</v>
      </c>
      <c r="H54" s="63">
        <v>0</v>
      </c>
      <c r="I54" s="63">
        <v>0</v>
      </c>
      <c r="J54" s="64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34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36" t="s">
        <v>37</v>
      </c>
      <c r="I57" s="137"/>
      <c r="J57" s="135"/>
    </row>
    <row r="58" spans="2:10" x14ac:dyDescent="0.25">
      <c r="B58" s="131"/>
      <c r="C58" s="131"/>
      <c r="D58" s="131"/>
      <c r="E58" s="131"/>
      <c r="F58" s="131"/>
      <c r="G58" s="131"/>
      <c r="H58" s="131"/>
      <c r="I58" s="131"/>
      <c r="J58" s="131"/>
    </row>
    <row r="59" spans="2:10" x14ac:dyDescent="0.25">
      <c r="B59" s="16" t="s">
        <v>38</v>
      </c>
      <c r="C59" s="16"/>
      <c r="D59" s="60"/>
      <c r="E59" s="60"/>
      <c r="F59" s="60"/>
      <c r="G59" s="60"/>
      <c r="H59" s="60"/>
      <c r="I59" s="60"/>
      <c r="J59" s="60"/>
    </row>
    <row r="60" spans="2:10" x14ac:dyDescent="0.25">
      <c r="B60" s="60"/>
      <c r="C60" s="60"/>
      <c r="D60" s="60"/>
      <c r="E60" s="60"/>
      <c r="F60" s="60"/>
      <c r="G60" s="60"/>
      <c r="H60" s="60"/>
      <c r="I60" s="60"/>
      <c r="J60" s="60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N71"/>
  <sheetViews>
    <sheetView showGridLines="0" tabSelected="1" zoomScale="85" zoomScaleNormal="85" workbookViewId="0">
      <selection activeCell="A6" sqref="A6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28.5703125" customWidth="1"/>
    <col min="5" max="5" width="14.85546875" customWidth="1"/>
    <col min="6" max="6" width="14.28515625" bestFit="1" customWidth="1"/>
    <col min="7" max="7" width="15.42578125" customWidth="1"/>
    <col min="8" max="8" width="15.85546875" customWidth="1"/>
    <col min="9" max="9" width="15" bestFit="1" customWidth="1"/>
    <col min="10" max="10" width="16.5703125" customWidth="1"/>
    <col min="11" max="11" width="4" customWidth="1"/>
  </cols>
  <sheetData>
    <row r="2" spans="1:14" s="49" customFormat="1" ht="7.5" customHeight="1" x14ac:dyDescent="0.2">
      <c r="A2" s="48"/>
      <c r="B2" s="176"/>
      <c r="C2" s="177"/>
      <c r="D2" s="177"/>
      <c r="E2" s="177"/>
      <c r="F2" s="177"/>
      <c r="G2" s="177"/>
      <c r="H2" s="177"/>
      <c r="I2" s="177"/>
      <c r="J2" s="178"/>
      <c r="K2" s="56"/>
      <c r="L2" s="56"/>
      <c r="M2" s="56"/>
      <c r="N2" s="56"/>
    </row>
    <row r="3" spans="1:14" s="49" customFormat="1" ht="12" x14ac:dyDescent="0.2">
      <c r="A3" s="48"/>
      <c r="B3" s="168" t="s">
        <v>41</v>
      </c>
      <c r="C3" s="169"/>
      <c r="D3" s="169"/>
      <c r="E3" s="169"/>
      <c r="F3" s="169"/>
      <c r="G3" s="169"/>
      <c r="H3" s="169"/>
      <c r="I3" s="169"/>
      <c r="J3" s="170"/>
      <c r="K3" s="56"/>
      <c r="L3" s="56"/>
      <c r="M3" s="56"/>
      <c r="N3" s="56"/>
    </row>
    <row r="4" spans="1:14" s="49" customFormat="1" ht="12" x14ac:dyDescent="0.2">
      <c r="A4" s="48"/>
      <c r="B4" s="179" t="s">
        <v>2</v>
      </c>
      <c r="C4" s="180"/>
      <c r="D4" s="180"/>
      <c r="E4" s="180"/>
      <c r="F4" s="180"/>
      <c r="G4" s="180"/>
      <c r="H4" s="180"/>
      <c r="I4" s="180"/>
      <c r="J4" s="181"/>
      <c r="K4" s="56"/>
      <c r="L4" s="56"/>
      <c r="M4" s="56"/>
      <c r="N4" s="56"/>
    </row>
    <row r="5" spans="1:14" s="49" customFormat="1" ht="12" x14ac:dyDescent="0.2">
      <c r="A5" s="48"/>
      <c r="B5" s="168" t="s">
        <v>45</v>
      </c>
      <c r="C5" s="169"/>
      <c r="D5" s="169"/>
      <c r="E5" s="169"/>
      <c r="F5" s="169"/>
      <c r="G5" s="169"/>
      <c r="H5" s="169"/>
      <c r="I5" s="169"/>
      <c r="J5" s="170"/>
      <c r="K5" s="56"/>
      <c r="L5" s="56"/>
      <c r="M5" s="56"/>
      <c r="N5" s="56"/>
    </row>
    <row r="6" spans="1:14" s="49" customFormat="1" ht="12" x14ac:dyDescent="0.2">
      <c r="A6" s="48"/>
      <c r="B6" s="168" t="s">
        <v>39</v>
      </c>
      <c r="C6" s="169"/>
      <c r="D6" s="169"/>
      <c r="E6" s="169"/>
      <c r="F6" s="169"/>
      <c r="G6" s="169"/>
      <c r="H6" s="169"/>
      <c r="I6" s="169"/>
      <c r="J6" s="170"/>
      <c r="K6" s="56"/>
      <c r="L6" s="56"/>
      <c r="M6" s="56"/>
      <c r="N6" s="56"/>
    </row>
    <row r="7" spans="1:14" s="49" customFormat="1" ht="5.25" customHeight="1" x14ac:dyDescent="0.2">
      <c r="A7" s="48"/>
      <c r="B7" s="182"/>
      <c r="C7" s="183"/>
      <c r="D7" s="183"/>
      <c r="E7" s="183"/>
      <c r="F7" s="183"/>
      <c r="G7" s="183"/>
      <c r="H7" s="183"/>
      <c r="I7" s="183"/>
      <c r="J7" s="184"/>
      <c r="K7" s="56"/>
      <c r="L7" s="56"/>
      <c r="M7" s="56"/>
      <c r="N7" s="56"/>
    </row>
    <row r="8" spans="1:14" s="49" customFormat="1" ht="11.25" x14ac:dyDescent="0.2">
      <c r="A8" s="48"/>
      <c r="B8" s="59"/>
      <c r="C8" s="59"/>
      <c r="D8" s="59"/>
      <c r="E8" s="60"/>
      <c r="F8" s="61"/>
      <c r="G8" s="61"/>
      <c r="H8" s="61"/>
      <c r="I8" s="61"/>
      <c r="J8" s="61"/>
      <c r="K8" s="56"/>
      <c r="L8" s="56"/>
      <c r="M8" s="56"/>
      <c r="N8" s="56"/>
    </row>
    <row r="9" spans="1:14" s="49" customFormat="1" ht="15" customHeight="1" x14ac:dyDescent="0.2">
      <c r="A9" s="48"/>
      <c r="B9" s="185" t="s">
        <v>4</v>
      </c>
      <c r="C9" s="186"/>
      <c r="D9" s="187"/>
      <c r="E9" s="107"/>
      <c r="F9" s="108"/>
      <c r="G9" s="171" t="s">
        <v>5</v>
      </c>
      <c r="H9" s="172"/>
      <c r="I9" s="81"/>
      <c r="J9" s="76"/>
      <c r="K9" s="56"/>
      <c r="L9" s="56"/>
      <c r="M9" s="56"/>
      <c r="N9" s="56"/>
    </row>
    <row r="10" spans="1:14" s="49" customFormat="1" ht="39" customHeight="1" x14ac:dyDescent="0.2">
      <c r="A10" s="48"/>
      <c r="B10" s="188"/>
      <c r="C10" s="189"/>
      <c r="D10" s="190"/>
      <c r="E10" s="72" t="s">
        <v>7</v>
      </c>
      <c r="F10" s="77" t="s">
        <v>8</v>
      </c>
      <c r="G10" s="80" t="s">
        <v>9</v>
      </c>
      <c r="H10" s="75" t="s">
        <v>10</v>
      </c>
      <c r="I10" s="72" t="s">
        <v>11</v>
      </c>
      <c r="J10" s="77" t="s">
        <v>6</v>
      </c>
      <c r="K10" s="56"/>
      <c r="L10" s="56"/>
      <c r="M10" s="56"/>
      <c r="N10" s="56"/>
    </row>
    <row r="11" spans="1:14" s="49" customFormat="1" ht="12" x14ac:dyDescent="0.2">
      <c r="A11" s="48"/>
      <c r="B11" s="191"/>
      <c r="C11" s="192"/>
      <c r="D11" s="193"/>
      <c r="E11" s="79" t="s">
        <v>12</v>
      </c>
      <c r="F11" s="109" t="s">
        <v>13</v>
      </c>
      <c r="G11" s="79" t="s">
        <v>14</v>
      </c>
      <c r="H11" s="74" t="s">
        <v>15</v>
      </c>
      <c r="I11" s="79" t="s">
        <v>16</v>
      </c>
      <c r="J11" s="74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17"/>
      <c r="C12" s="18"/>
      <c r="D12" s="19"/>
      <c r="E12" s="90"/>
      <c r="F12" s="92"/>
      <c r="G12" s="90"/>
      <c r="H12" s="91"/>
      <c r="I12" s="90"/>
      <c r="J12" s="92"/>
      <c r="K12" s="56"/>
      <c r="L12" s="56"/>
      <c r="M12" s="56"/>
      <c r="N12" s="56"/>
    </row>
    <row r="13" spans="1:14" s="49" customFormat="1" ht="11.25" customHeight="1" x14ac:dyDescent="0.2">
      <c r="A13" s="48"/>
      <c r="B13" s="173" t="s">
        <v>18</v>
      </c>
      <c r="C13" s="174"/>
      <c r="D13" s="175"/>
      <c r="E13" s="105">
        <v>2500422053</v>
      </c>
      <c r="F13" s="113">
        <v>-16512578.810000001</v>
      </c>
      <c r="G13" s="114">
        <v>2483909474.1900001</v>
      </c>
      <c r="H13" s="99">
        <v>2546157189.9400001</v>
      </c>
      <c r="I13" s="98">
        <v>2546157189.9400001</v>
      </c>
      <c r="J13" s="99">
        <v>45735136.939999998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73" t="s">
        <v>19</v>
      </c>
      <c r="C14" s="174"/>
      <c r="D14" s="175"/>
      <c r="E14" s="105">
        <v>0</v>
      </c>
      <c r="F14" s="115">
        <v>0</v>
      </c>
      <c r="G14" s="114">
        <f t="shared" ref="G14:G26" si="0">SUM(E14+F14)</f>
        <v>0</v>
      </c>
      <c r="H14" s="99">
        <v>0</v>
      </c>
      <c r="I14" s="98">
        <v>0</v>
      </c>
      <c r="J14" s="99">
        <f t="shared" ref="J14:J26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73" t="s">
        <v>20</v>
      </c>
      <c r="C15" s="174"/>
      <c r="D15" s="175"/>
      <c r="E15" s="105">
        <v>35891027</v>
      </c>
      <c r="F15" s="115">
        <v>0</v>
      </c>
      <c r="G15" s="114">
        <v>35891027</v>
      </c>
      <c r="H15" s="99">
        <v>106866136.93000001</v>
      </c>
      <c r="I15" s="98">
        <v>106866136.93000001</v>
      </c>
      <c r="J15" s="99">
        <v>70975109.930000007</v>
      </c>
      <c r="K15" s="56"/>
      <c r="L15" s="56"/>
      <c r="M15" s="56"/>
      <c r="N15" s="56"/>
    </row>
    <row r="16" spans="1:14" s="49" customFormat="1" ht="11.25" customHeight="1" x14ac:dyDescent="0.2">
      <c r="A16" s="48"/>
      <c r="B16" s="173" t="s">
        <v>21</v>
      </c>
      <c r="C16" s="174"/>
      <c r="D16" s="175"/>
      <c r="E16" s="105">
        <v>564973739</v>
      </c>
      <c r="F16" s="115">
        <v>0</v>
      </c>
      <c r="G16" s="114">
        <v>564973739</v>
      </c>
      <c r="H16" s="99">
        <v>532585511.93000001</v>
      </c>
      <c r="I16" s="98">
        <v>532585511.93000001</v>
      </c>
      <c r="J16" s="99">
        <v>-32388227.07</v>
      </c>
      <c r="K16" s="56"/>
      <c r="L16" s="56"/>
      <c r="M16" s="56"/>
      <c r="N16" s="56"/>
    </row>
    <row r="17" spans="1:14" s="49" customFormat="1" ht="11.25" customHeight="1" x14ac:dyDescent="0.2">
      <c r="A17" s="48"/>
      <c r="B17" s="173" t="s">
        <v>22</v>
      </c>
      <c r="C17" s="174"/>
      <c r="D17" s="175"/>
      <c r="E17" s="103">
        <v>67054400</v>
      </c>
      <c r="F17" s="104">
        <v>1766370.34</v>
      </c>
      <c r="G17" s="114">
        <v>68820770.340000004</v>
      </c>
      <c r="H17" s="116">
        <v>91900109.370000005</v>
      </c>
      <c r="I17" s="114">
        <v>91900109.370000005</v>
      </c>
      <c r="J17" s="99">
        <v>24845709.370000001</v>
      </c>
      <c r="K17" s="56"/>
      <c r="L17" s="56"/>
      <c r="M17" s="56"/>
      <c r="N17" s="56"/>
    </row>
    <row r="18" spans="1:14" s="49" customFormat="1" ht="11.25" x14ac:dyDescent="0.2">
      <c r="A18" s="48"/>
      <c r="B18" s="4"/>
      <c r="C18" s="132" t="s">
        <v>23</v>
      </c>
      <c r="D18" s="133"/>
      <c r="E18" s="123">
        <v>67054400</v>
      </c>
      <c r="F18" s="124">
        <v>1766370.34</v>
      </c>
      <c r="G18" s="125">
        <v>68820770.340000004</v>
      </c>
      <c r="H18" s="126">
        <v>91900109.370000005</v>
      </c>
      <c r="I18" s="127">
        <v>91900109.370000005</v>
      </c>
      <c r="J18" s="126">
        <f t="shared" si="1"/>
        <v>24845709.370000005</v>
      </c>
      <c r="K18" s="56"/>
      <c r="L18" s="56"/>
      <c r="M18" s="56"/>
      <c r="N18" s="56"/>
    </row>
    <row r="19" spans="1:14" s="49" customFormat="1" ht="11.25" x14ac:dyDescent="0.2">
      <c r="A19" s="48"/>
      <c r="B19" s="4"/>
      <c r="C19" s="132" t="s">
        <v>24</v>
      </c>
      <c r="D19" s="133"/>
      <c r="E19" s="123">
        <v>0</v>
      </c>
      <c r="F19" s="124">
        <v>0</v>
      </c>
      <c r="G19" s="125">
        <v>0</v>
      </c>
      <c r="H19" s="126">
        <v>0</v>
      </c>
      <c r="I19" s="127">
        <v>0</v>
      </c>
      <c r="J19" s="126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73" t="s">
        <v>25</v>
      </c>
      <c r="C20" s="174"/>
      <c r="D20" s="175"/>
      <c r="E20" s="103">
        <v>32610399</v>
      </c>
      <c r="F20" s="104">
        <v>432468312.04000002</v>
      </c>
      <c r="G20" s="114">
        <v>465078711.04000002</v>
      </c>
      <c r="H20" s="99">
        <v>591563356.51999998</v>
      </c>
      <c r="I20" s="98">
        <v>591563356.51999998</v>
      </c>
      <c r="J20" s="99">
        <v>558952957.51999998</v>
      </c>
      <c r="K20" s="56"/>
      <c r="L20" s="56"/>
      <c r="M20" s="56"/>
      <c r="N20" s="56"/>
    </row>
    <row r="21" spans="1:14" s="49" customFormat="1" ht="11.25" x14ac:dyDescent="0.2">
      <c r="A21" s="48"/>
      <c r="B21" s="4"/>
      <c r="C21" s="132" t="s">
        <v>23</v>
      </c>
      <c r="D21" s="133"/>
      <c r="E21" s="123">
        <v>32610399</v>
      </c>
      <c r="F21" s="124">
        <v>201319139.37</v>
      </c>
      <c r="G21" s="125">
        <v>233929538.37</v>
      </c>
      <c r="H21" s="126">
        <v>278333134.33999997</v>
      </c>
      <c r="I21" s="127">
        <v>278333134.33999997</v>
      </c>
      <c r="J21" s="126">
        <f t="shared" si="1"/>
        <v>245722735.33999997</v>
      </c>
      <c r="K21" s="56"/>
      <c r="L21" s="56"/>
      <c r="M21" s="56"/>
      <c r="N21" s="56"/>
    </row>
    <row r="22" spans="1:14" s="49" customFormat="1" ht="11.25" x14ac:dyDescent="0.2">
      <c r="A22" s="48"/>
      <c r="B22" s="4"/>
      <c r="C22" s="132" t="s">
        <v>24</v>
      </c>
      <c r="D22" s="133"/>
      <c r="E22" s="123">
        <v>0</v>
      </c>
      <c r="F22" s="124">
        <v>231149172.66999999</v>
      </c>
      <c r="G22" s="125">
        <v>231149172.66999999</v>
      </c>
      <c r="H22" s="126">
        <v>313175946.55000001</v>
      </c>
      <c r="I22" s="127">
        <v>313175946.55000001</v>
      </c>
      <c r="J22" s="126">
        <f t="shared" si="1"/>
        <v>313175946.55000001</v>
      </c>
      <c r="K22" s="56"/>
      <c r="L22" s="56"/>
      <c r="M22" s="56"/>
      <c r="N22" s="56"/>
    </row>
    <row r="23" spans="1:14" s="49" customFormat="1" ht="11.25" x14ac:dyDescent="0.2">
      <c r="A23" s="48"/>
      <c r="B23" s="4"/>
      <c r="C23" s="70" t="s">
        <v>44</v>
      </c>
      <c r="D23" s="71"/>
      <c r="E23" s="123">
        <v>0</v>
      </c>
      <c r="F23" s="128">
        <v>0</v>
      </c>
      <c r="G23" s="123">
        <v>0</v>
      </c>
      <c r="H23" s="126">
        <v>54275.63</v>
      </c>
      <c r="I23" s="127">
        <v>54275.63</v>
      </c>
      <c r="J23" s="126">
        <f t="shared" si="1"/>
        <v>54275.63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73" t="s">
        <v>26</v>
      </c>
      <c r="C24" s="174"/>
      <c r="D24" s="175"/>
      <c r="E24" s="105">
        <v>0</v>
      </c>
      <c r="F24" s="115">
        <v>0</v>
      </c>
      <c r="G24" s="114">
        <f t="shared" si="0"/>
        <v>0</v>
      </c>
      <c r="H24" s="99">
        <v>0</v>
      </c>
      <c r="I24" s="98">
        <v>0</v>
      </c>
      <c r="J24" s="99">
        <f t="shared" si="1"/>
        <v>0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73" t="s">
        <v>27</v>
      </c>
      <c r="C25" s="174"/>
      <c r="D25" s="175"/>
      <c r="E25" s="105">
        <v>4110495751</v>
      </c>
      <c r="F25" s="115">
        <v>265789666.13</v>
      </c>
      <c r="G25" s="114">
        <v>4376285417.1300001</v>
      </c>
      <c r="H25" s="99">
        <v>3426334033.0599999</v>
      </c>
      <c r="I25" s="98">
        <v>3426334033.0599999</v>
      </c>
      <c r="J25" s="99">
        <v>-684161717.94000006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73" t="s">
        <v>28</v>
      </c>
      <c r="C26" s="174"/>
      <c r="D26" s="175"/>
      <c r="E26" s="93">
        <v>0</v>
      </c>
      <c r="F26" s="94">
        <v>0</v>
      </c>
      <c r="G26" s="87">
        <f t="shared" si="0"/>
        <v>0</v>
      </c>
      <c r="H26" s="88">
        <v>0</v>
      </c>
      <c r="I26" s="89">
        <v>0</v>
      </c>
      <c r="J26" s="88">
        <f t="shared" si="1"/>
        <v>0</v>
      </c>
      <c r="K26" s="56"/>
      <c r="L26" s="56"/>
      <c r="M26" s="56"/>
      <c r="N26" s="56"/>
    </row>
    <row r="27" spans="1:14" s="49" customFormat="1" ht="11.25" customHeight="1" x14ac:dyDescent="0.2">
      <c r="A27" s="48"/>
      <c r="B27" s="173" t="s">
        <v>46</v>
      </c>
      <c r="C27" s="174"/>
      <c r="D27" s="175"/>
      <c r="E27" s="93">
        <v>0</v>
      </c>
      <c r="F27" s="94">
        <v>0</v>
      </c>
      <c r="G27" s="87">
        <v>0</v>
      </c>
      <c r="H27" s="88">
        <v>0</v>
      </c>
      <c r="I27" s="89">
        <v>0</v>
      </c>
      <c r="J27" s="88">
        <v>0</v>
      </c>
      <c r="K27" s="56"/>
      <c r="L27" s="56"/>
      <c r="M27" s="56"/>
      <c r="N27" s="56"/>
    </row>
    <row r="28" spans="1:14" s="49" customFormat="1" ht="11.25" customHeight="1" x14ac:dyDescent="0.2">
      <c r="A28" s="48"/>
      <c r="B28" s="173" t="s">
        <v>29</v>
      </c>
      <c r="C28" s="174"/>
      <c r="D28" s="175"/>
      <c r="E28" s="105">
        <v>150000000</v>
      </c>
      <c r="F28" s="115">
        <v>42235236.200000003</v>
      </c>
      <c r="G28" s="114">
        <v>192235236.19999999</v>
      </c>
      <c r="H28" s="99">
        <v>192235236.19999999</v>
      </c>
      <c r="I28" s="98">
        <v>192235236.19999999</v>
      </c>
      <c r="J28" s="99">
        <v>42235236.200000003</v>
      </c>
      <c r="K28" s="56"/>
      <c r="L28" s="56"/>
      <c r="M28" s="56"/>
      <c r="N28" s="56"/>
    </row>
    <row r="29" spans="1:14" s="49" customFormat="1" ht="11.25" x14ac:dyDescent="0.2">
      <c r="A29" s="48"/>
      <c r="B29" s="4"/>
      <c r="C29" s="14"/>
      <c r="D29" s="78"/>
      <c r="E29" s="93"/>
      <c r="F29" s="94"/>
      <c r="G29" s="87"/>
      <c r="H29" s="88"/>
      <c r="I29" s="89"/>
      <c r="J29" s="88">
        <f t="shared" ref="J29" si="2">SUM(I29-E29)</f>
        <v>0</v>
      </c>
      <c r="K29" s="56"/>
      <c r="L29" s="56"/>
      <c r="M29" s="56"/>
      <c r="N29" s="56"/>
    </row>
    <row r="30" spans="1:14" s="49" customFormat="1" ht="11.25" x14ac:dyDescent="0.2">
      <c r="A30" s="48"/>
      <c r="B30" s="117"/>
      <c r="C30" s="118"/>
      <c r="D30" s="119" t="s">
        <v>30</v>
      </c>
      <c r="E30" s="120">
        <f>SUM(E13:E17,E20,E25:E28,G2,E24)</f>
        <v>7461447369</v>
      </c>
      <c r="F30" s="121">
        <f t="shared" ref="F30:J30" si="3">SUM(F13:F17,F20,F25:F28,H2,F24)</f>
        <v>725747005.9000001</v>
      </c>
      <c r="G30" s="120">
        <f t="shared" si="3"/>
        <v>8187194374.9000006</v>
      </c>
      <c r="H30" s="121">
        <f t="shared" si="3"/>
        <v>7487641573.9499998</v>
      </c>
      <c r="I30" s="120">
        <f t="shared" si="3"/>
        <v>7487641573.9499998</v>
      </c>
      <c r="J30" s="121">
        <f t="shared" si="3"/>
        <v>26194204.950000003</v>
      </c>
      <c r="K30" s="56"/>
      <c r="L30" s="56"/>
      <c r="M30" s="56"/>
      <c r="N30" s="56"/>
    </row>
    <row r="31" spans="1:14" s="49" customFormat="1" ht="11.25" x14ac:dyDescent="0.2">
      <c r="A31" s="48"/>
      <c r="B31" s="56"/>
      <c r="C31" s="56"/>
      <c r="D31" s="56"/>
      <c r="E31" s="56"/>
      <c r="F31" s="52"/>
      <c r="G31" s="53"/>
      <c r="H31" s="57"/>
      <c r="I31" s="57"/>
      <c r="J31" s="57"/>
      <c r="K31" s="56"/>
      <c r="L31" s="56"/>
      <c r="M31" s="56"/>
      <c r="N31" s="56"/>
    </row>
    <row r="32" spans="1:14" s="49" customFormat="1" ht="12" customHeight="1" x14ac:dyDescent="0.2">
      <c r="A32" s="48"/>
      <c r="B32" s="185" t="s">
        <v>32</v>
      </c>
      <c r="C32" s="186"/>
      <c r="D32" s="187"/>
      <c r="E32" s="107"/>
      <c r="F32" s="73"/>
      <c r="G32" s="171" t="s">
        <v>5</v>
      </c>
      <c r="H32" s="172"/>
      <c r="I32" s="81"/>
      <c r="J32" s="76"/>
      <c r="K32" s="56"/>
      <c r="L32" s="56"/>
      <c r="M32" s="56"/>
      <c r="N32" s="56"/>
    </row>
    <row r="33" spans="1:14" s="49" customFormat="1" ht="36" customHeight="1" x14ac:dyDescent="0.2">
      <c r="A33" s="48"/>
      <c r="B33" s="188"/>
      <c r="C33" s="189"/>
      <c r="D33" s="190"/>
      <c r="E33" s="72" t="s">
        <v>7</v>
      </c>
      <c r="F33" s="199" t="s">
        <v>33</v>
      </c>
      <c r="G33" s="80" t="s">
        <v>9</v>
      </c>
      <c r="H33" s="75" t="s">
        <v>10</v>
      </c>
      <c r="I33" s="72" t="s">
        <v>11</v>
      </c>
      <c r="J33" s="77" t="s">
        <v>6</v>
      </c>
      <c r="K33" s="56"/>
      <c r="L33" s="56"/>
      <c r="M33" s="56"/>
      <c r="N33" s="56"/>
    </row>
    <row r="34" spans="1:14" s="49" customFormat="1" ht="12" x14ac:dyDescent="0.2">
      <c r="A34" s="48"/>
      <c r="B34" s="188"/>
      <c r="C34" s="189"/>
      <c r="D34" s="190"/>
      <c r="E34" s="82" t="s">
        <v>12</v>
      </c>
      <c r="F34" s="74" t="s">
        <v>13</v>
      </c>
      <c r="G34" s="82" t="s">
        <v>14</v>
      </c>
      <c r="H34" s="83" t="s">
        <v>15</v>
      </c>
      <c r="I34" s="82" t="s">
        <v>16</v>
      </c>
      <c r="J34" s="83" t="s">
        <v>42</v>
      </c>
      <c r="K34" s="56"/>
      <c r="L34" s="56"/>
      <c r="M34" s="56"/>
      <c r="N34" s="56"/>
    </row>
    <row r="35" spans="1:14" s="49" customFormat="1" ht="11.25" x14ac:dyDescent="0.2">
      <c r="A35" s="48"/>
      <c r="B35" s="1"/>
      <c r="C35" s="2"/>
      <c r="D35" s="3"/>
      <c r="E35" s="101"/>
      <c r="F35" s="198"/>
      <c r="G35" s="101"/>
      <c r="H35" s="102"/>
      <c r="I35" s="101"/>
      <c r="J35" s="102"/>
      <c r="K35" s="56"/>
      <c r="L35" s="56"/>
      <c r="M35" s="56"/>
      <c r="N35" s="56"/>
    </row>
    <row r="36" spans="1:14" s="49" customFormat="1" ht="11.25" customHeight="1" x14ac:dyDescent="0.2">
      <c r="A36" s="48"/>
      <c r="B36" s="11" t="s">
        <v>34</v>
      </c>
      <c r="C36" s="12"/>
      <c r="D36" s="62"/>
      <c r="E36" s="104">
        <f>SUM(E37:E40,E43,E47:E48)</f>
        <v>7311447369</v>
      </c>
      <c r="F36" s="104">
        <f t="shared" ref="F36:J36" si="4">SUM(F37:F40,F43,F47:F48)</f>
        <v>683511769.70000005</v>
      </c>
      <c r="G36" s="104">
        <f t="shared" si="4"/>
        <v>7994959138.7000008</v>
      </c>
      <c r="H36" s="104">
        <f t="shared" si="4"/>
        <v>7295406337.75</v>
      </c>
      <c r="I36" s="104">
        <f t="shared" si="4"/>
        <v>7295406337.75</v>
      </c>
      <c r="J36" s="112">
        <f t="shared" si="4"/>
        <v>-16041031.25</v>
      </c>
      <c r="K36" s="56"/>
      <c r="L36" s="56"/>
      <c r="M36" s="56"/>
      <c r="N36" s="56"/>
    </row>
    <row r="37" spans="1:14" s="49" customFormat="1" ht="11.25" x14ac:dyDescent="0.2">
      <c r="A37" s="48"/>
      <c r="B37" s="4"/>
      <c r="C37" s="132" t="s">
        <v>18</v>
      </c>
      <c r="D37" s="133"/>
      <c r="E37" s="95">
        <v>2500422053</v>
      </c>
      <c r="F37" s="100">
        <v>-16512578.810000001</v>
      </c>
      <c r="G37" s="89">
        <v>2483909474.1900001</v>
      </c>
      <c r="H37" s="88">
        <v>2546157189.9400001</v>
      </c>
      <c r="I37" s="89">
        <v>2546157189.9400001</v>
      </c>
      <c r="J37" s="88">
        <v>45735136.939999998</v>
      </c>
      <c r="K37" s="56"/>
      <c r="L37" s="56"/>
      <c r="M37" s="56"/>
      <c r="N37" s="56"/>
    </row>
    <row r="38" spans="1:14" s="49" customFormat="1" ht="11.25" customHeight="1" x14ac:dyDescent="0.2">
      <c r="A38" s="48"/>
      <c r="B38" s="4"/>
      <c r="C38" s="132" t="s">
        <v>20</v>
      </c>
      <c r="D38" s="133"/>
      <c r="E38" s="95">
        <v>35891027</v>
      </c>
      <c r="F38" s="100">
        <v>0</v>
      </c>
      <c r="G38" s="89">
        <v>35891027</v>
      </c>
      <c r="H38" s="88">
        <v>106866136.93000001</v>
      </c>
      <c r="I38" s="89">
        <v>106866136.93000001</v>
      </c>
      <c r="J38" s="88">
        <v>70975109.930000007</v>
      </c>
      <c r="K38" s="56"/>
      <c r="L38" s="56"/>
      <c r="M38" s="56"/>
      <c r="N38" s="56"/>
    </row>
    <row r="39" spans="1:14" s="49" customFormat="1" ht="11.25" x14ac:dyDescent="0.2">
      <c r="A39" s="48"/>
      <c r="B39" s="4"/>
      <c r="C39" s="132" t="s">
        <v>21</v>
      </c>
      <c r="D39" s="133"/>
      <c r="E39" s="95">
        <v>564973739</v>
      </c>
      <c r="F39" s="100">
        <v>0</v>
      </c>
      <c r="G39" s="89">
        <v>564973739</v>
      </c>
      <c r="H39" s="88">
        <v>532585511.93000001</v>
      </c>
      <c r="I39" s="89">
        <v>532585511.93000001</v>
      </c>
      <c r="J39" s="88">
        <v>-32388227.07</v>
      </c>
      <c r="K39" s="56"/>
      <c r="L39" s="56"/>
      <c r="M39" s="56"/>
      <c r="N39" s="56"/>
    </row>
    <row r="40" spans="1:14" s="49" customFormat="1" ht="11.25" x14ac:dyDescent="0.2">
      <c r="A40" s="48"/>
      <c r="B40" s="4"/>
      <c r="C40" s="132" t="s">
        <v>22</v>
      </c>
      <c r="D40" s="133"/>
      <c r="E40" s="95">
        <v>67054400</v>
      </c>
      <c r="F40" s="100">
        <v>1766370.34</v>
      </c>
      <c r="G40" s="89">
        <v>68820770.340000004</v>
      </c>
      <c r="H40" s="88">
        <v>91900109.370000005</v>
      </c>
      <c r="I40" s="89">
        <v>91900109.370000005</v>
      </c>
      <c r="J40" s="88">
        <v>24845709.370000001</v>
      </c>
      <c r="K40" s="56"/>
      <c r="L40" s="56"/>
      <c r="M40" s="56"/>
      <c r="N40" s="56"/>
    </row>
    <row r="41" spans="1:14" s="49" customFormat="1" ht="11.25" x14ac:dyDescent="0.2">
      <c r="A41" s="48"/>
      <c r="B41" s="4"/>
      <c r="C41" s="110" t="s">
        <v>23</v>
      </c>
      <c r="D41" s="111"/>
      <c r="E41" s="129">
        <f>SUM(E18)</f>
        <v>67054400</v>
      </c>
      <c r="F41" s="130">
        <f>SUM(F18)</f>
        <v>1766370.34</v>
      </c>
      <c r="G41" s="127">
        <f>SUM(E41+F41)</f>
        <v>68820770.340000004</v>
      </c>
      <c r="H41" s="126">
        <f t="shared" ref="H41:I42" si="5">SUM(H18)</f>
        <v>91900109.370000005</v>
      </c>
      <c r="I41" s="127">
        <f t="shared" si="5"/>
        <v>91900109.370000005</v>
      </c>
      <c r="J41" s="126">
        <f>I41-E41</f>
        <v>24845709.370000005</v>
      </c>
      <c r="K41" s="56"/>
      <c r="L41" s="56"/>
      <c r="M41" s="56"/>
      <c r="N41" s="56"/>
    </row>
    <row r="42" spans="1:14" s="49" customFormat="1" ht="11.25" x14ac:dyDescent="0.2">
      <c r="A42" s="48"/>
      <c r="B42" s="4"/>
      <c r="C42" s="110" t="s">
        <v>24</v>
      </c>
      <c r="D42" s="111"/>
      <c r="E42" s="129">
        <f>SUM(E19)</f>
        <v>0</v>
      </c>
      <c r="F42" s="130">
        <f>SUM(F19)</f>
        <v>0</v>
      </c>
      <c r="G42" s="127">
        <f>SUM(E42+F42)</f>
        <v>0</v>
      </c>
      <c r="H42" s="126">
        <f t="shared" si="5"/>
        <v>0</v>
      </c>
      <c r="I42" s="127">
        <f t="shared" si="5"/>
        <v>0</v>
      </c>
      <c r="J42" s="126">
        <f t="shared" ref="J42" si="6">SUM(I42-G42)</f>
        <v>0</v>
      </c>
      <c r="K42" s="56"/>
      <c r="L42" s="56"/>
      <c r="M42" s="56"/>
      <c r="N42" s="56"/>
    </row>
    <row r="43" spans="1:14" s="49" customFormat="1" ht="11.25" customHeight="1" x14ac:dyDescent="0.2">
      <c r="A43" s="48"/>
      <c r="B43" s="4"/>
      <c r="C43" s="132" t="s">
        <v>25</v>
      </c>
      <c r="D43" s="132"/>
      <c r="E43" s="129">
        <v>32610399</v>
      </c>
      <c r="F43" s="129">
        <v>432468312.04000002</v>
      </c>
      <c r="G43" s="127">
        <v>465078711.04000002</v>
      </c>
      <c r="H43" s="126">
        <v>591563356.51999998</v>
      </c>
      <c r="I43" s="127">
        <v>591563356.51999998</v>
      </c>
      <c r="J43" s="126">
        <v>558952957.51999998</v>
      </c>
      <c r="K43" s="56"/>
      <c r="L43" s="56"/>
      <c r="M43" s="56"/>
      <c r="N43" s="56"/>
    </row>
    <row r="44" spans="1:14" s="49" customFormat="1" ht="11.25" x14ac:dyDescent="0.2">
      <c r="A44" s="48"/>
      <c r="B44" s="4"/>
      <c r="C44" s="110" t="s">
        <v>23</v>
      </c>
      <c r="D44" s="111"/>
      <c r="E44" s="129">
        <v>32610399</v>
      </c>
      <c r="F44" s="130">
        <v>201319139.37</v>
      </c>
      <c r="G44" s="127">
        <v>233929538.37</v>
      </c>
      <c r="H44" s="126">
        <v>278333134.33999997</v>
      </c>
      <c r="I44" s="127">
        <v>278333134.33999997</v>
      </c>
      <c r="J44" s="126">
        <f>SUM(I44-E44)</f>
        <v>245722735.33999997</v>
      </c>
      <c r="K44" s="56"/>
      <c r="L44" s="56"/>
      <c r="M44" s="56"/>
      <c r="N44" s="56"/>
    </row>
    <row r="45" spans="1:14" s="49" customFormat="1" ht="11.25" x14ac:dyDescent="0.2">
      <c r="A45" s="48"/>
      <c r="B45" s="4"/>
      <c r="C45" s="110" t="s">
        <v>24</v>
      </c>
      <c r="D45" s="111"/>
      <c r="E45" s="129">
        <v>0</v>
      </c>
      <c r="F45" s="130">
        <v>231149172.66999999</v>
      </c>
      <c r="G45" s="127">
        <v>231149172.66999999</v>
      </c>
      <c r="H45" s="126">
        <v>313175946.55000001</v>
      </c>
      <c r="I45" s="127">
        <v>313175946.55000001</v>
      </c>
      <c r="J45" s="126">
        <f>SUM(I45-E45)</f>
        <v>313175946.55000001</v>
      </c>
      <c r="K45" s="56"/>
      <c r="L45" s="56"/>
      <c r="M45" s="56"/>
      <c r="N45" s="56"/>
    </row>
    <row r="46" spans="1:14" s="49" customFormat="1" ht="11.25" x14ac:dyDescent="0.2">
      <c r="A46" s="48"/>
      <c r="B46" s="4"/>
      <c r="C46" s="110" t="s">
        <v>44</v>
      </c>
      <c r="D46" s="111"/>
      <c r="E46" s="129">
        <v>0</v>
      </c>
      <c r="F46" s="130">
        <v>0</v>
      </c>
      <c r="G46" s="127">
        <v>0</v>
      </c>
      <c r="H46" s="126">
        <v>54275.63</v>
      </c>
      <c r="I46" s="127">
        <v>54275.63</v>
      </c>
      <c r="J46" s="126">
        <f>SUM(I46-E46)</f>
        <v>54275.63</v>
      </c>
      <c r="K46" s="56"/>
      <c r="L46" s="56"/>
      <c r="M46" s="56"/>
      <c r="N46" s="56"/>
    </row>
    <row r="47" spans="1:14" s="49" customFormat="1" ht="11.25" customHeight="1" x14ac:dyDescent="0.2">
      <c r="A47" s="48"/>
      <c r="B47" s="4"/>
      <c r="C47" s="132" t="s">
        <v>27</v>
      </c>
      <c r="D47" s="132"/>
      <c r="E47" s="129">
        <v>4110495751</v>
      </c>
      <c r="F47" s="130">
        <v>265789666.13</v>
      </c>
      <c r="G47" s="127">
        <v>4376285417.1300001</v>
      </c>
      <c r="H47" s="126">
        <v>3426334033.0599999</v>
      </c>
      <c r="I47" s="127">
        <v>3426334033.0599999</v>
      </c>
      <c r="J47" s="126">
        <v>-684161717.94000006</v>
      </c>
      <c r="K47" s="56"/>
      <c r="L47" s="56"/>
      <c r="M47" s="56"/>
      <c r="N47" s="56"/>
    </row>
    <row r="48" spans="1:14" s="49" customFormat="1" ht="11.25" customHeight="1" x14ac:dyDescent="0.2">
      <c r="A48" s="48"/>
      <c r="B48" s="4"/>
      <c r="C48" s="132" t="s">
        <v>28</v>
      </c>
      <c r="D48" s="132"/>
      <c r="E48" s="96">
        <f>SUM(E26)</f>
        <v>0</v>
      </c>
      <c r="F48" s="100">
        <v>0</v>
      </c>
      <c r="G48" s="89">
        <f t="shared" ref="G48" si="7">SUM(E48+F48)</f>
        <v>0</v>
      </c>
      <c r="H48" s="88">
        <f t="shared" ref="H48:I49" si="8">SUM(H26)</f>
        <v>0</v>
      </c>
      <c r="I48" s="89">
        <f t="shared" si="8"/>
        <v>0</v>
      </c>
      <c r="J48" s="88">
        <f t="shared" ref="J48" si="9">SUM(I48-G48)</f>
        <v>0</v>
      </c>
      <c r="K48" s="56"/>
      <c r="L48" s="56"/>
      <c r="M48" s="56"/>
      <c r="N48" s="56"/>
    </row>
    <row r="49" spans="1:14" s="49" customFormat="1" ht="11.25" customHeight="1" x14ac:dyDescent="0.2">
      <c r="A49" s="48"/>
      <c r="B49" s="4"/>
      <c r="C49" s="70" t="s">
        <v>43</v>
      </c>
      <c r="D49" s="71"/>
      <c r="E49" s="95">
        <v>0</v>
      </c>
      <c r="F49" s="100">
        <f>SUM(F27)</f>
        <v>0</v>
      </c>
      <c r="G49" s="89">
        <f>SUM(E49+F49)</f>
        <v>0</v>
      </c>
      <c r="H49" s="88">
        <f t="shared" si="8"/>
        <v>0</v>
      </c>
      <c r="I49" s="89">
        <f t="shared" si="8"/>
        <v>0</v>
      </c>
      <c r="J49" s="88">
        <f>SUM(I49-E49)</f>
        <v>0</v>
      </c>
      <c r="K49" s="56"/>
      <c r="L49" s="56"/>
      <c r="M49" s="56"/>
      <c r="N49" s="56"/>
    </row>
    <row r="50" spans="1:14" s="49" customFormat="1" ht="11.25" x14ac:dyDescent="0.2">
      <c r="A50" s="48"/>
      <c r="B50" s="4"/>
      <c r="C50" s="54"/>
      <c r="D50" s="65"/>
      <c r="E50" s="93"/>
      <c r="F50" s="100"/>
      <c r="G50" s="89"/>
      <c r="H50" s="88"/>
      <c r="I50" s="89"/>
      <c r="J50" s="88"/>
      <c r="K50" s="56"/>
      <c r="L50" s="56"/>
      <c r="M50" s="56"/>
      <c r="N50" s="56"/>
    </row>
    <row r="51" spans="1:14" s="49" customFormat="1" ht="11.25" customHeight="1" x14ac:dyDescent="0.2">
      <c r="A51" s="48"/>
      <c r="B51" s="11" t="s">
        <v>35</v>
      </c>
      <c r="C51" s="12"/>
      <c r="D51" s="65"/>
      <c r="E51" s="105">
        <f>SUM(E52:E54)</f>
        <v>0</v>
      </c>
      <c r="F51" s="106">
        <f>SUM(F52:F54)</f>
        <v>0</v>
      </c>
      <c r="G51" s="98">
        <f>SUM(E51+F51)</f>
        <v>0</v>
      </c>
      <c r="H51" s="99">
        <v>0</v>
      </c>
      <c r="I51" s="98">
        <v>0</v>
      </c>
      <c r="J51" s="99">
        <f>SUM(J52:J54)</f>
        <v>0</v>
      </c>
      <c r="K51" s="56"/>
      <c r="L51" s="56"/>
      <c r="M51" s="56"/>
      <c r="N51" s="56"/>
    </row>
    <row r="52" spans="1:14" s="49" customFormat="1" ht="11.25" customHeight="1" x14ac:dyDescent="0.2">
      <c r="A52" s="48"/>
      <c r="B52" s="11"/>
      <c r="C52" s="132" t="s">
        <v>19</v>
      </c>
      <c r="D52" s="133"/>
      <c r="E52" s="93">
        <v>0</v>
      </c>
      <c r="F52" s="100">
        <v>0</v>
      </c>
      <c r="G52" s="89">
        <f t="shared" ref="G52:G54" si="10">SUM(E52+F52)</f>
        <v>0</v>
      </c>
      <c r="H52" s="88">
        <v>0</v>
      </c>
      <c r="I52" s="89">
        <v>0</v>
      </c>
      <c r="J52" s="88">
        <f t="shared" ref="J52:J54" si="11">SUM(I52-G52)</f>
        <v>0</v>
      </c>
      <c r="K52" s="56"/>
      <c r="L52" s="56"/>
      <c r="M52" s="56"/>
      <c r="N52" s="56"/>
    </row>
    <row r="53" spans="1:14" s="49" customFormat="1" ht="11.25" customHeight="1" x14ac:dyDescent="0.2">
      <c r="A53" s="48"/>
      <c r="B53" s="4"/>
      <c r="C53" s="132" t="s">
        <v>26</v>
      </c>
      <c r="D53" s="133"/>
      <c r="E53" s="93">
        <f>SUM(E24)</f>
        <v>0</v>
      </c>
      <c r="F53" s="100">
        <v>0</v>
      </c>
      <c r="G53" s="89">
        <f t="shared" si="10"/>
        <v>0</v>
      </c>
      <c r="H53" s="88">
        <v>0</v>
      </c>
      <c r="I53" s="89">
        <v>0</v>
      </c>
      <c r="J53" s="88">
        <f t="shared" si="11"/>
        <v>0</v>
      </c>
      <c r="K53" s="56"/>
      <c r="L53" s="56"/>
      <c r="M53" s="56"/>
      <c r="N53" s="56"/>
    </row>
    <row r="54" spans="1:14" s="49" customFormat="1" ht="11.25" customHeight="1" x14ac:dyDescent="0.2">
      <c r="A54" s="48"/>
      <c r="B54" s="4"/>
      <c r="C54" s="132" t="s">
        <v>28</v>
      </c>
      <c r="D54" s="133"/>
      <c r="E54" s="93">
        <v>0</v>
      </c>
      <c r="F54" s="100">
        <v>0</v>
      </c>
      <c r="G54" s="89">
        <f t="shared" si="10"/>
        <v>0</v>
      </c>
      <c r="H54" s="88">
        <v>0</v>
      </c>
      <c r="I54" s="89">
        <v>0</v>
      </c>
      <c r="J54" s="88">
        <f t="shared" si="11"/>
        <v>0</v>
      </c>
      <c r="K54" s="56"/>
      <c r="L54" s="56"/>
      <c r="M54" s="56"/>
      <c r="N54" s="56"/>
    </row>
    <row r="55" spans="1:14" s="49" customFormat="1" ht="11.25" x14ac:dyDescent="0.2">
      <c r="A55" s="48"/>
      <c r="B55" s="13"/>
      <c r="C55" s="55"/>
      <c r="D55" s="67"/>
      <c r="E55" s="93"/>
      <c r="F55" s="100"/>
      <c r="G55" s="89"/>
      <c r="H55" s="88"/>
      <c r="I55" s="89"/>
      <c r="J55" s="88"/>
      <c r="K55" s="56"/>
      <c r="L55" s="56"/>
      <c r="M55" s="56"/>
      <c r="N55" s="56"/>
    </row>
    <row r="56" spans="1:14" s="49" customFormat="1" ht="11.25" customHeight="1" x14ac:dyDescent="0.2">
      <c r="A56" s="48"/>
      <c r="B56" s="11" t="s">
        <v>36</v>
      </c>
      <c r="C56" s="14"/>
      <c r="D56" s="65"/>
      <c r="E56" s="104">
        <f>SUM(E57)</f>
        <v>150000000</v>
      </c>
      <c r="F56" s="112">
        <f t="shared" ref="F56:J56" si="12">SUM(F57)</f>
        <v>42235236.200000003</v>
      </c>
      <c r="G56" s="104">
        <f t="shared" si="12"/>
        <v>192235236.19999999</v>
      </c>
      <c r="H56" s="112">
        <f t="shared" si="12"/>
        <v>192235236.19999999</v>
      </c>
      <c r="I56" s="112">
        <f t="shared" si="12"/>
        <v>192235236.19999999</v>
      </c>
      <c r="J56" s="112">
        <f t="shared" si="12"/>
        <v>42235236.200000003</v>
      </c>
      <c r="K56" s="56"/>
      <c r="L56" s="56"/>
      <c r="M56" s="56"/>
      <c r="N56" s="56"/>
    </row>
    <row r="57" spans="1:14" s="49" customFormat="1" ht="11.25" customHeight="1" x14ac:dyDescent="0.2">
      <c r="A57" s="48"/>
      <c r="B57" s="4"/>
      <c r="C57" s="132" t="s">
        <v>29</v>
      </c>
      <c r="D57" s="133"/>
      <c r="E57" s="93">
        <v>150000000</v>
      </c>
      <c r="F57" s="97">
        <v>42235236.200000003</v>
      </c>
      <c r="G57" s="89">
        <v>192235236.19999999</v>
      </c>
      <c r="H57" s="88">
        <v>192235236.19999999</v>
      </c>
      <c r="I57" s="89">
        <v>192235236.19999999</v>
      </c>
      <c r="J57" s="88">
        <v>42235236.200000003</v>
      </c>
      <c r="K57" s="56"/>
      <c r="L57" s="56"/>
      <c r="M57" s="56"/>
      <c r="N57" s="56"/>
    </row>
    <row r="58" spans="1:14" s="49" customFormat="1" ht="11.25" x14ac:dyDescent="0.2">
      <c r="A58" s="48"/>
      <c r="B58" s="4"/>
      <c r="C58" s="14"/>
      <c r="D58" s="78"/>
      <c r="E58" s="93"/>
      <c r="F58" s="100"/>
      <c r="G58" s="89"/>
      <c r="H58" s="88"/>
      <c r="I58" s="89"/>
      <c r="J58" s="88"/>
      <c r="K58" s="56"/>
      <c r="L58" s="56"/>
      <c r="M58" s="56"/>
      <c r="N58" s="56"/>
    </row>
    <row r="59" spans="1:14" s="49" customFormat="1" ht="11.25" x14ac:dyDescent="0.2">
      <c r="A59" s="48"/>
      <c r="B59" s="84"/>
      <c r="C59" s="86"/>
      <c r="D59" s="85" t="s">
        <v>30</v>
      </c>
      <c r="E59" s="122">
        <f>SUM(E36+E51+E56)</f>
        <v>7461447369</v>
      </c>
      <c r="F59" s="122">
        <f t="shared" ref="F59:I59" si="13">SUM(F36+F51+F56)</f>
        <v>725747005.9000001</v>
      </c>
      <c r="G59" s="122">
        <f t="shared" si="13"/>
        <v>8187194374.9000006</v>
      </c>
      <c r="H59" s="122">
        <f t="shared" si="13"/>
        <v>7487641573.9499998</v>
      </c>
      <c r="I59" s="122">
        <f t="shared" si="13"/>
        <v>7487641573.9499998</v>
      </c>
      <c r="J59" s="122">
        <f>SUM(J36+J51+J56)</f>
        <v>26194204.950000003</v>
      </c>
      <c r="K59" s="56"/>
      <c r="L59" s="56"/>
      <c r="M59" s="56"/>
      <c r="N59" s="56"/>
    </row>
    <row r="60" spans="1:14" s="49" customFormat="1" ht="11.25" x14ac:dyDescent="0.2">
      <c r="A60" s="48"/>
      <c r="B60" s="56"/>
      <c r="C60" s="56"/>
      <c r="D60" s="56"/>
      <c r="E60" s="56"/>
      <c r="F60" s="52"/>
      <c r="G60" s="53"/>
      <c r="H60" s="57"/>
      <c r="I60" s="57"/>
      <c r="J60" s="57"/>
      <c r="K60" s="56"/>
      <c r="L60" s="56"/>
      <c r="M60" s="56"/>
      <c r="N60" s="56"/>
    </row>
    <row r="61" spans="1:14" s="49" customFormat="1" ht="12" x14ac:dyDescent="0.2">
      <c r="A61" s="48"/>
      <c r="B61" s="194" t="s">
        <v>40</v>
      </c>
      <c r="C61" s="194"/>
      <c r="D61" s="194"/>
      <c r="E61" s="194"/>
      <c r="F61" s="194"/>
      <c r="G61" s="194"/>
      <c r="H61" s="194"/>
      <c r="I61" s="194"/>
      <c r="J61" s="194"/>
      <c r="K61" s="56"/>
      <c r="L61" s="56"/>
      <c r="M61" s="56"/>
      <c r="N61" s="56"/>
    </row>
    <row r="62" spans="1:14" s="49" customFormat="1" ht="12" x14ac:dyDescent="0.2">
      <c r="A62" s="48"/>
      <c r="B62" s="58"/>
      <c r="C62" s="58"/>
      <c r="D62" s="58"/>
      <c r="E62" s="58"/>
      <c r="F62" s="58"/>
      <c r="G62" s="58"/>
      <c r="H62" s="58"/>
      <c r="I62" s="58"/>
      <c r="J62" s="58"/>
      <c r="K62" s="56"/>
      <c r="L62" s="56"/>
      <c r="M62" s="56"/>
      <c r="N62" s="56"/>
    </row>
    <row r="63" spans="1:14" s="49" customFormat="1" ht="12" x14ac:dyDescent="0.2">
      <c r="A63" s="48"/>
      <c r="B63" s="68"/>
      <c r="C63" s="68"/>
      <c r="D63" s="68"/>
      <c r="E63" s="68"/>
      <c r="F63" s="68"/>
      <c r="G63" s="68"/>
      <c r="H63" s="68"/>
      <c r="I63" s="68"/>
      <c r="J63" s="68"/>
      <c r="K63" s="56"/>
      <c r="L63" s="56"/>
      <c r="M63" s="56"/>
      <c r="N63" s="56"/>
    </row>
    <row r="64" spans="1:14" s="49" customFormat="1" ht="11.25" x14ac:dyDescent="0.2">
      <c r="A64" s="48"/>
      <c r="B64" s="69"/>
      <c r="C64" s="69"/>
      <c r="D64" s="69"/>
      <c r="E64" s="69"/>
      <c r="F64" s="69"/>
      <c r="G64" s="69"/>
      <c r="H64" s="69"/>
      <c r="I64" s="69"/>
      <c r="J64" s="69"/>
      <c r="K64" s="56"/>
      <c r="L64" s="56"/>
      <c r="M64" s="56"/>
      <c r="N64" s="56"/>
    </row>
    <row r="65" spans="1:14" s="49" customFormat="1" x14ac:dyDescent="0.25">
      <c r="A65" s="48"/>
      <c r="B65" s="195"/>
      <c r="C65" s="195"/>
      <c r="D65" s="195"/>
      <c r="E65" s="195"/>
      <c r="F65" s="50"/>
      <c r="G65" s="51"/>
      <c r="H65" s="196"/>
      <c r="I65" s="196"/>
      <c r="J65" s="196"/>
      <c r="K65" s="56"/>
      <c r="L65" s="56"/>
      <c r="M65" s="56"/>
      <c r="N65" s="56"/>
    </row>
    <row r="66" spans="1:14" s="49" customFormat="1" x14ac:dyDescent="0.25">
      <c r="A66" s="48"/>
      <c r="B66" s="195"/>
      <c r="C66" s="195"/>
      <c r="D66" s="195"/>
      <c r="E66" s="195"/>
      <c r="F66" s="52"/>
      <c r="G66" s="53"/>
      <c r="H66" s="197"/>
      <c r="I66" s="197"/>
      <c r="J66" s="19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  <row r="68" spans="1:14" s="49" customFormat="1" ht="11.25" x14ac:dyDescent="0.2">
      <c r="A68" s="48"/>
      <c r="B68" s="56"/>
      <c r="C68" s="56"/>
      <c r="D68" s="56"/>
      <c r="E68" s="56"/>
      <c r="F68" s="52"/>
      <c r="G68" s="53"/>
      <c r="H68" s="57"/>
      <c r="I68" s="57"/>
      <c r="J68" s="57"/>
      <c r="K68" s="56"/>
      <c r="L68" s="56"/>
      <c r="M68" s="56"/>
      <c r="N68" s="56"/>
    </row>
    <row r="69" spans="1:14" s="49" customFormat="1" ht="11.25" x14ac:dyDescent="0.2">
      <c r="A69" s="48"/>
      <c r="B69" s="56"/>
      <c r="C69" s="56"/>
      <c r="D69" s="56"/>
      <c r="E69" s="56"/>
      <c r="F69" s="52"/>
      <c r="G69" s="53"/>
      <c r="H69" s="57"/>
      <c r="I69" s="57"/>
      <c r="J69" s="57"/>
      <c r="K69" s="56"/>
      <c r="L69" s="56"/>
      <c r="M69" s="56"/>
      <c r="N69" s="56"/>
    </row>
    <row r="70" spans="1:14" s="49" customFormat="1" ht="11.25" x14ac:dyDescent="0.2">
      <c r="A70" s="48"/>
      <c r="B70" s="56"/>
      <c r="C70" s="56"/>
      <c r="D70" s="56"/>
      <c r="E70" s="56"/>
      <c r="F70" s="52"/>
      <c r="G70" s="53"/>
      <c r="H70" s="57"/>
      <c r="I70" s="57"/>
      <c r="J70" s="57"/>
      <c r="K70" s="56"/>
      <c r="L70" s="56"/>
      <c r="M70" s="56"/>
      <c r="N70" s="56"/>
    </row>
    <row r="71" spans="1:14" s="49" customFormat="1" ht="11.25" x14ac:dyDescent="0.2">
      <c r="A71" s="48"/>
      <c r="B71" s="56"/>
      <c r="C71" s="56"/>
      <c r="D71" s="56"/>
      <c r="E71" s="56"/>
      <c r="F71" s="52"/>
      <c r="G71" s="53"/>
      <c r="H71" s="57"/>
      <c r="I71" s="57"/>
      <c r="J71" s="57"/>
      <c r="K71" s="56"/>
      <c r="L71" s="56"/>
      <c r="M71" s="56"/>
      <c r="N71" s="56"/>
    </row>
  </sheetData>
  <mergeCells count="41">
    <mergeCell ref="B61:J61"/>
    <mergeCell ref="B65:E65"/>
    <mergeCell ref="H65:J65"/>
    <mergeCell ref="B66:E66"/>
    <mergeCell ref="H66:J66"/>
    <mergeCell ref="C57:D57"/>
    <mergeCell ref="C43:D43"/>
    <mergeCell ref="C47:D47"/>
    <mergeCell ref="C48:D48"/>
    <mergeCell ref="C52:D52"/>
    <mergeCell ref="C53:D53"/>
    <mergeCell ref="C37:D37"/>
    <mergeCell ref="C38:D38"/>
    <mergeCell ref="C39:D39"/>
    <mergeCell ref="C40:D40"/>
    <mergeCell ref="C54:D54"/>
    <mergeCell ref="B25:D25"/>
    <mergeCell ref="B26:D26"/>
    <mergeCell ref="B28:D28"/>
    <mergeCell ref="B32:D34"/>
    <mergeCell ref="G32:H32"/>
    <mergeCell ref="B27:D27"/>
    <mergeCell ref="C19:D19"/>
    <mergeCell ref="B20:D20"/>
    <mergeCell ref="C21:D21"/>
    <mergeCell ref="C22:D22"/>
    <mergeCell ref="B24:D24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3" orientation="landscape" r:id="rId1"/>
  <ignoredErrors>
    <ignoredError sqref="E11:I11 E34:I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2021-10-19T21:25:51Z</cp:lastPrinted>
  <dcterms:created xsi:type="dcterms:W3CDTF">2014-09-04T16:46:21Z</dcterms:created>
  <dcterms:modified xsi:type="dcterms:W3CDTF">2021-10-19T21:26:02Z</dcterms:modified>
</cp:coreProperties>
</file>