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12 Diciembre 2021\4to. Trim. LDF\"/>
    </mc:Choice>
  </mc:AlternateContent>
  <bookViews>
    <workbookView xWindow="-225" yWindow="225" windowWidth="20490" windowHeight="7440"/>
  </bookViews>
  <sheets>
    <sheet name="Ene-Dic  2021" sheetId="2" r:id="rId1"/>
  </sheets>
  <definedNames>
    <definedName name="_xlnm.Print_Area" localSheetId="0">'Ene-Dic  2021'!$A$1:$F$58</definedName>
  </definedNames>
  <calcPr calcId="152511"/>
</workbook>
</file>

<file path=xl/calcChain.xml><?xml version="1.0" encoding="utf-8"?>
<calcChain xmlns="http://schemas.openxmlformats.org/spreadsheetml/2006/main">
  <c r="F47" i="2" l="1"/>
  <c r="F46" i="2"/>
  <c r="E8" i="2" l="1"/>
  <c r="E9" i="2"/>
  <c r="D9" i="2"/>
  <c r="D8" i="2"/>
  <c r="C21" i="2" l="1"/>
  <c r="D12" i="2"/>
  <c r="E12" i="2"/>
  <c r="E7" i="2"/>
  <c r="D7" i="2"/>
  <c r="D20" i="2" s="1"/>
  <c r="E13" i="2" l="1"/>
  <c r="D13" i="2" l="1"/>
  <c r="E10" i="2" l="1"/>
  <c r="D10" i="2"/>
  <c r="C10" i="2"/>
  <c r="D51" i="2" l="1"/>
  <c r="D50" i="2"/>
  <c r="C46" i="2"/>
  <c r="C44" i="2"/>
  <c r="E42" i="2"/>
  <c r="D42" i="2"/>
  <c r="D43" i="2"/>
  <c r="D41" i="2"/>
  <c r="D40" i="2"/>
  <c r="D34" i="2"/>
  <c r="D37" i="2"/>
  <c r="C27" i="2"/>
  <c r="D27" i="2"/>
  <c r="E27" i="2"/>
  <c r="E26" i="2"/>
  <c r="D26" i="2"/>
  <c r="C20" i="2"/>
  <c r="C22" i="2" s="1"/>
  <c r="C28" i="2" s="1"/>
  <c r="E14" i="2"/>
  <c r="D14" i="2"/>
  <c r="C50" i="2"/>
  <c r="C52" i="2"/>
  <c r="C53" i="2"/>
  <c r="C51" i="2"/>
  <c r="C14" i="2"/>
  <c r="C54" i="2"/>
  <c r="C55" i="2"/>
  <c r="C56" i="2"/>
  <c r="D44" i="2"/>
  <c r="D46" i="2" s="1"/>
  <c r="D47" i="2" s="1"/>
  <c r="D45" i="2"/>
  <c r="E44" i="2"/>
  <c r="E43" i="2"/>
  <c r="E41" i="2"/>
  <c r="C42" i="2"/>
  <c r="C43" i="2"/>
  <c r="C41" i="2"/>
  <c r="C7" i="2"/>
  <c r="D52" i="2"/>
  <c r="D53" i="2"/>
  <c r="D54" i="2"/>
  <c r="D55" i="2"/>
  <c r="D31" i="2"/>
  <c r="D16" i="2"/>
  <c r="D25" i="2"/>
  <c r="E16" i="2"/>
  <c r="E50" i="2"/>
  <c r="E56" i="2" s="1"/>
  <c r="E57" i="2" s="1"/>
  <c r="E52" i="2"/>
  <c r="E53" i="2"/>
  <c r="E51" i="2"/>
  <c r="E54" i="2"/>
  <c r="E55" i="2"/>
  <c r="C57" i="2"/>
  <c r="E40" i="2"/>
  <c r="E46" i="2" s="1"/>
  <c r="E47" i="2" s="1"/>
  <c r="E45" i="2"/>
  <c r="C40" i="2"/>
  <c r="C45" i="2"/>
  <c r="C47" i="2"/>
  <c r="C31" i="2"/>
  <c r="C34" i="2"/>
  <c r="C37" i="2"/>
  <c r="E34" i="2"/>
  <c r="E31" i="2"/>
  <c r="E25" i="2"/>
  <c r="C12" i="2"/>
  <c r="C16" i="2"/>
  <c r="C25" i="2"/>
  <c r="E37" i="2"/>
  <c r="D56" i="2" l="1"/>
  <c r="D57" i="2" s="1"/>
  <c r="E20" i="2"/>
  <c r="E21" i="2" s="1"/>
  <c r="E22" i="2" s="1"/>
  <c r="E28" i="2" s="1"/>
  <c r="D21" i="2"/>
  <c r="D22" i="2" s="1"/>
  <c r="D28" i="2" s="1"/>
</calcChain>
</file>

<file path=xl/sharedStrings.xml><?xml version="1.0" encoding="utf-8"?>
<sst xmlns="http://schemas.openxmlformats.org/spreadsheetml/2006/main" count="64" uniqueCount="43">
  <si>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</si>
  <si>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</si>
  <si>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</si>
  <si>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</si>
  <si>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</si>
  <si>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</si>
  <si>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</si>
  <si>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</si>
  <si>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</si>
  <si>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</si>
  <si>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</si>
  <si>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</si>
  <si>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</si>
  <si>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</si>
  <si>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</si>
  <si>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</si>
  <si>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</si>
  <si>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</si>
  <si>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</si>
  <si>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</si>
  <si>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</si>
  <si>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</si>
  <si>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</si>
  <si>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</si>
  <si>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</si>
  <si>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</si>
  <si>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</si>
  <si>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</si>
  <si>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</si>
  <si>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</si>
  <si>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</si>
  <si>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</si>
  <si>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</si>
  <si>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</si>
  <si>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</si>
  <si>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Concepto </t>
  </si>
  <si>
    <t>Recaudado / Pagado</t>
  </si>
  <si>
    <t>Estimado / Aprobado</t>
  </si>
  <si>
    <t>Balance Presupuestario LDF</t>
  </si>
  <si>
    <t>Del 1 de Enero al 31 de Diciembre del 2021</t>
  </si>
  <si>
    <t>Municipio de Zapopan, Jalisco.</t>
  </si>
  <si>
    <t>(Cifras en Pesos)</t>
  </si>
  <si>
    <t>B. Egresos Presupuestarios (B = B1+B2)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</si>
</sst>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A4D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43" fontId="2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37" fontId="3" fillId="3" borderId="10" xfId="1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7" fontId="3" fillId="2" borderId="12" xfId="1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>
      <alignment vertical="center" wrapText="1"/>
    </xf>
    <xf numFmtId="6" fontId="6" fillId="2" borderId="11" xfId="0" applyNumberFormat="1" applyFont="1" applyFill="1" applyBorder="1" applyAlignment="1">
      <alignment horizontal="right" vertical="center" wrapText="1"/>
    </xf>
    <xf numFmtId="6" fontId="6" fillId="2" borderId="3" xfId="0" applyNumberFormat="1" applyFont="1" applyFill="1" applyBorder="1" applyAlignment="1">
      <alignment horizontal="right" vertical="center" wrapText="1"/>
    </xf>
    <xf numFmtId="6" fontId="6" fillId="2" borderId="4" xfId="0" applyNumberFormat="1" applyFont="1" applyFill="1" applyBorder="1" applyAlignment="1">
      <alignment horizontal="righ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8" fontId="5" fillId="2" borderId="0" xfId="0" applyNumberFormat="1" applyFont="1" applyFill="1" applyBorder="1" applyAlignment="1">
      <alignment horizontal="right" vertical="center" wrapText="1"/>
    </xf>
    <xf numFmtId="8" fontId="5" fillId="2" borderId="12" xfId="0" applyNumberFormat="1" applyFont="1" applyFill="1" applyBorder="1" applyAlignment="1">
      <alignment horizontal="right" vertical="center" wrapText="1"/>
    </xf>
    <xf numFmtId="8" fontId="5" fillId="2" borderId="6" xfId="0" applyNumberFormat="1" applyFont="1" applyFill="1" applyBorder="1" applyAlignment="1">
      <alignment horizontal="right" vertical="center" wrapText="1"/>
    </xf>
    <xf numFmtId="8" fontId="6" fillId="2" borderId="0" xfId="1" applyNumberFormat="1" applyFont="1" applyFill="1" applyBorder="1" applyAlignment="1">
      <alignment horizontal="right" vertical="center" wrapText="1"/>
    </xf>
    <xf numFmtId="8" fontId="6" fillId="2" borderId="12" xfId="1" applyNumberFormat="1" applyFont="1" applyFill="1" applyBorder="1" applyAlignment="1">
      <alignment horizontal="right" vertical="center" wrapText="1"/>
    </xf>
    <xf numFmtId="8" fontId="6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Border="1" applyAlignment="1">
      <alignment horizontal="right" vertical="center" wrapText="1"/>
    </xf>
    <xf numFmtId="8" fontId="6" fillId="2" borderId="12" xfId="0" applyNumberFormat="1" applyFont="1" applyFill="1" applyBorder="1" applyAlignment="1">
      <alignment horizontal="right" vertical="center" wrapText="1"/>
    </xf>
    <xf numFmtId="8" fontId="6" fillId="2" borderId="6" xfId="0" applyNumberFormat="1" applyFont="1" applyFill="1" applyBorder="1" applyAlignment="1">
      <alignment horizontal="right" vertical="center" wrapText="1"/>
    </xf>
    <xf numFmtId="8" fontId="5" fillId="2" borderId="0" xfId="1" applyNumberFormat="1" applyFont="1" applyFill="1" applyBorder="1" applyAlignment="1">
      <alignment horizontal="right" vertical="center" wrapText="1"/>
    </xf>
    <xf numFmtId="8" fontId="5" fillId="2" borderId="12" xfId="1" applyNumberFormat="1" applyFont="1" applyFill="1" applyBorder="1" applyAlignment="1">
      <alignment horizontal="right" vertical="center" wrapText="1"/>
    </xf>
    <xf numFmtId="8" fontId="5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Border="1" applyAlignment="1">
      <alignment horizontal="right" vertical="center"/>
    </xf>
    <xf numFmtId="8" fontId="6" fillId="2" borderId="12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5" fillId="2" borderId="12" xfId="1" applyNumberFormat="1" applyFont="1" applyFill="1" applyBorder="1" applyAlignment="1">
      <alignment horizontal="right" vertical="center"/>
    </xf>
    <xf numFmtId="8" fontId="5" fillId="2" borderId="6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6" fillId="2" borderId="12" xfId="1" applyNumberFormat="1" applyFont="1" applyFill="1" applyBorder="1" applyAlignment="1">
      <alignment horizontal="right" vertical="center"/>
    </xf>
    <xf numFmtId="8" fontId="6" fillId="2" borderId="6" xfId="1" applyNumberFormat="1" applyFont="1" applyFill="1" applyBorder="1" applyAlignment="1">
      <alignment horizontal="right" vertical="center"/>
    </xf>
    <xf numFmtId="8" fontId="5" fillId="2" borderId="0" xfId="0" applyNumberFormat="1" applyFont="1" applyFill="1" applyBorder="1" applyAlignment="1">
      <alignment horizontal="right" vertical="center"/>
    </xf>
    <xf numFmtId="8" fontId="5" fillId="2" borderId="12" xfId="0" applyNumberFormat="1" applyFont="1" applyFill="1" applyBorder="1" applyAlignment="1">
      <alignment horizontal="right" vertical="center"/>
    </xf>
    <xf numFmtId="8" fontId="5" fillId="2" borderId="6" xfId="0" applyNumberFormat="1" applyFont="1" applyFill="1" applyBorder="1" applyAlignment="1">
      <alignment horizontal="right" vertical="center"/>
    </xf>
    <xf numFmtId="8" fontId="5" fillId="2" borderId="8" xfId="0" applyNumberFormat="1" applyFont="1" applyFill="1" applyBorder="1" applyAlignment="1">
      <alignment horizontal="right" vertical="center"/>
    </xf>
    <xf numFmtId="8" fontId="5" fillId="2" borderId="13" xfId="0" applyNumberFormat="1" applyFont="1" applyFill="1" applyBorder="1" applyAlignment="1">
      <alignment horizontal="right" vertical="center"/>
    </xf>
    <xf numFmtId="8" fontId="5" fillId="2" borderId="9" xfId="0" applyNumberFormat="1" applyFont="1" applyFill="1" applyBorder="1" applyAlignment="1">
      <alignment horizontal="right" vertical="center"/>
    </xf>
    <xf numFmtId="8" fontId="6" fillId="0" borderId="0" xfId="1" applyNumberFormat="1" applyFont="1" applyFill="1" applyBorder="1" applyAlignment="1">
      <alignment horizontal="right" vertical="center" wrapText="1"/>
    </xf>
    <xf numFmtId="8" fontId="6" fillId="0" borderId="12" xfId="1" applyNumberFormat="1" applyFont="1" applyFill="1" applyBorder="1" applyAlignment="1">
      <alignment horizontal="right" vertical="center" wrapText="1"/>
    </xf>
    <xf numFmtId="8" fontId="6" fillId="0" borderId="6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8" fontId="2" fillId="2" borderId="0" xfId="0" applyNumberFormat="1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1A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78441</xdr:rowOff>
    </xdr:from>
    <xdr:to>
      <xdr:col>1</xdr:col>
      <xdr:colOff>2060632</xdr:colOff>
      <xdr:row>3</xdr:row>
      <xdr:rowOff>229161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47" y="78441"/>
          <a:ext cx="1993956" cy="109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C52" zoomScaleNormal="100" workbookViewId="0">
      <selection activeCell="F21" sqref="F21"/>
    </sheetView>
  </sheetViews>
  <sheetFormatPr baseColWidth="10" defaultColWidth="0" defaultRowHeight="12" zeroHeight="1" x14ac:dyDescent="0.2"/>
  <cols>
    <col min="1" max="1" width="5.7109375" style="1" customWidth="1"/>
    <col min="2" max="2" width="64.140625" style="5" customWidth="1"/>
    <col min="3" max="3" width="21.7109375" style="1" bestFit="1" customWidth="1"/>
    <col min="4" max="4" width="21.28515625" style="1" bestFit="1" customWidth="1"/>
    <col min="5" max="5" width="20.85546875" style="1" bestFit="1" customWidth="1"/>
    <col min="6" max="6" width="0.7109375" style="1" customWidth="1"/>
    <col min="7" max="7" width="17.7109375" style="1" hidden="1" customWidth="1"/>
    <col min="8" max="8" width="12" style="1" hidden="1" customWidth="1"/>
    <col min="9" max="9" width="11.42578125" style="1" hidden="1" customWidth="1"/>
    <col min="10" max="10" width="12.28515625" style="1" hidden="1" customWidth="1"/>
    <col min="11" max="16384" width="11.42578125" style="1" hidden="1"/>
  </cols>
  <sheetData>
    <row r="1" spans="2:10" ht="24.95" customHeight="1" x14ac:dyDescent="0.2">
      <c r="B1" s="54" t="s">
        <v>40</v>
      </c>
      <c r="C1" s="55"/>
      <c r="D1" s="55"/>
      <c r="E1" s="56"/>
    </row>
    <row r="2" spans="2:10" ht="24.95" customHeight="1" x14ac:dyDescent="0.2">
      <c r="B2" s="57" t="s">
        <v>38</v>
      </c>
      <c r="C2" s="58"/>
      <c r="D2" s="58"/>
      <c r="E2" s="59"/>
    </row>
    <row r="3" spans="2:10" ht="24.95" customHeight="1" x14ac:dyDescent="0.2">
      <c r="B3" s="57" t="s">
        <v>39</v>
      </c>
      <c r="C3" s="58"/>
      <c r="D3" s="58"/>
      <c r="E3" s="59"/>
    </row>
    <row r="4" spans="2:10" ht="24.95" customHeight="1" x14ac:dyDescent="0.2">
      <c r="B4" s="60" t="s">
        <v>41</v>
      </c>
      <c r="C4" s="61"/>
      <c r="D4" s="61"/>
      <c r="E4" s="62"/>
    </row>
    <row r="5" spans="2:10" ht="14.25" customHeight="1" x14ac:dyDescent="0.2">
      <c r="B5" s="7" t="s">
        <v>35</v>
      </c>
      <c r="C5" s="49" t="s">
        <v>37</v>
      </c>
      <c r="D5" s="49" t="s">
        <v>0</v>
      </c>
      <c r="E5" s="50" t="s">
        <v>36</v>
      </c>
    </row>
    <row r="6" spans="2:10" ht="12.75" x14ac:dyDescent="0.2">
      <c r="B6" s="8"/>
      <c r="C6" s="16"/>
      <c r="D6" s="15"/>
      <c r="E6" s="17"/>
    </row>
    <row r="7" spans="2:10" ht="17.25" customHeight="1" x14ac:dyDescent="0.2">
      <c r="B7" s="9" t="s">
        <v>1</v>
      </c>
      <c r="C7" s="19">
        <f>SUM(C8:C10)</f>
        <v>7399983980.6300001</v>
      </c>
      <c r="D7" s="20">
        <f>SUM(D8:D10)</f>
        <v>9288877178.1100006</v>
      </c>
      <c r="E7" s="21">
        <f>SUM(E8:E10)</f>
        <v>9288877178.1100006</v>
      </c>
      <c r="G7" s="2"/>
    </row>
    <row r="8" spans="2:10" ht="15.75" customHeight="1" x14ac:dyDescent="0.2">
      <c r="B8" s="10" t="s">
        <v>2</v>
      </c>
      <c r="C8" s="22">
        <v>6348009621</v>
      </c>
      <c r="D8" s="23">
        <f>7932405128.89-885713.38</f>
        <v>7931519415.5100002</v>
      </c>
      <c r="E8" s="23">
        <f>7932405128.89-885713.38</f>
        <v>7931519415.5100002</v>
      </c>
      <c r="G8" s="2"/>
    </row>
    <row r="9" spans="2:10" ht="24.75" customHeight="1" x14ac:dyDescent="0.2">
      <c r="B9" s="10" t="s">
        <v>3</v>
      </c>
      <c r="C9" s="22">
        <v>963437748</v>
      </c>
      <c r="D9" s="23">
        <f>1226297327.02+885713.38</f>
        <v>1227183040.4000001</v>
      </c>
      <c r="E9" s="23">
        <f>1226297327.02+885713.38</f>
        <v>1227183040.4000001</v>
      </c>
    </row>
    <row r="10" spans="2:10" ht="12.75" x14ac:dyDescent="0.2">
      <c r="B10" s="11" t="s">
        <v>4</v>
      </c>
      <c r="C10" s="22">
        <f>SUM(C37)</f>
        <v>88536611.629999995</v>
      </c>
      <c r="D10" s="23">
        <f>SUM(D37)</f>
        <v>130174722.19999999</v>
      </c>
      <c r="E10" s="24">
        <f>SUM(E37)</f>
        <v>130174722.19999999</v>
      </c>
      <c r="G10" s="3"/>
    </row>
    <row r="11" spans="2:10" ht="12.75" x14ac:dyDescent="0.2">
      <c r="B11" s="10"/>
      <c r="C11" s="25"/>
      <c r="D11" s="26"/>
      <c r="E11" s="27"/>
    </row>
    <row r="12" spans="2:10" ht="12.75" x14ac:dyDescent="0.2">
      <c r="B12" s="9" t="s">
        <v>42</v>
      </c>
      <c r="C12" s="19">
        <f>SUM(C13:C14)</f>
        <v>7399983980.6299992</v>
      </c>
      <c r="D12" s="20">
        <f>SUM(D13:D14)</f>
        <v>8341804910.2299995</v>
      </c>
      <c r="E12" s="21">
        <f>SUM(E13:E14)</f>
        <v>8277002614.5799999</v>
      </c>
      <c r="J12" s="2"/>
    </row>
    <row r="13" spans="2:10" ht="24.75" customHeight="1" x14ac:dyDescent="0.2">
      <c r="B13" s="11" t="s">
        <v>5</v>
      </c>
      <c r="C13" s="22">
        <v>6498009620.999999</v>
      </c>
      <c r="D13" s="23">
        <f>7176682383.83-5620125.63</f>
        <v>7171062258.1999998</v>
      </c>
      <c r="E13" s="23">
        <f>7132988141.11-5620125.63</f>
        <v>7127368015.4799995</v>
      </c>
      <c r="F13" s="52"/>
      <c r="G13" s="2"/>
      <c r="H13" s="2"/>
    </row>
    <row r="14" spans="2:10" ht="24.75" customHeight="1" x14ac:dyDescent="0.2">
      <c r="B14" s="10" t="s">
        <v>6</v>
      </c>
      <c r="C14" s="22">
        <f>963437748-61463388.37</f>
        <v>901974359.63</v>
      </c>
      <c r="D14" s="23">
        <f>1227183040.4-56440388.37</f>
        <v>1170742652.0300002</v>
      </c>
      <c r="E14" s="24">
        <f>1206074987.47-56440388.37</f>
        <v>1149634599.1000001</v>
      </c>
      <c r="F14" s="52"/>
      <c r="H14" s="2"/>
    </row>
    <row r="15" spans="2:10" ht="12.75" x14ac:dyDescent="0.2">
      <c r="B15" s="10"/>
      <c r="C15" s="25"/>
      <c r="D15" s="26"/>
      <c r="E15" s="27"/>
      <c r="F15" s="52"/>
    </row>
    <row r="16" spans="2:10" ht="12.75" x14ac:dyDescent="0.2">
      <c r="B16" s="9" t="s">
        <v>7</v>
      </c>
      <c r="C16" s="28">
        <f>SUM(C17:C18)</f>
        <v>0</v>
      </c>
      <c r="D16" s="29">
        <f t="shared" ref="D16:E16" si="0">SUM(D17:D18)</f>
        <v>201241565.94</v>
      </c>
      <c r="E16" s="30">
        <f t="shared" si="0"/>
        <v>201241565.94</v>
      </c>
      <c r="F16" s="52"/>
    </row>
    <row r="17" spans="2:8" ht="12.75" x14ac:dyDescent="0.2">
      <c r="B17" s="11" t="s">
        <v>8</v>
      </c>
      <c r="C17" s="46">
        <v>0</v>
      </c>
      <c r="D17" s="47">
        <v>201241565.94</v>
      </c>
      <c r="E17" s="48">
        <v>201241565.94</v>
      </c>
    </row>
    <row r="18" spans="2:8" ht="25.5" x14ac:dyDescent="0.2">
      <c r="B18" s="11" t="s">
        <v>9</v>
      </c>
      <c r="C18" s="22">
        <v>0</v>
      </c>
      <c r="D18" s="23">
        <v>0</v>
      </c>
      <c r="E18" s="24">
        <v>0</v>
      </c>
    </row>
    <row r="19" spans="2:8" ht="12.75" x14ac:dyDescent="0.2">
      <c r="B19" s="10"/>
      <c r="C19" s="25"/>
      <c r="D19" s="26"/>
      <c r="E19" s="27"/>
    </row>
    <row r="20" spans="2:8" ht="21.75" customHeight="1" x14ac:dyDescent="0.2">
      <c r="B20" s="9" t="s">
        <v>10</v>
      </c>
      <c r="C20" s="28">
        <f>SUM(C7-C12+C16)</f>
        <v>9.5367431640625E-7</v>
      </c>
      <c r="D20" s="29">
        <f>D7-D12+D16</f>
        <v>1148313833.8200011</v>
      </c>
      <c r="E20" s="30">
        <f t="shared" ref="E20" si="1">SUM(E7-E12+E16)</f>
        <v>1213116129.4700007</v>
      </c>
    </row>
    <row r="21" spans="2:8" ht="29.25" customHeight="1" x14ac:dyDescent="0.2">
      <c r="B21" s="12" t="s">
        <v>11</v>
      </c>
      <c r="C21" s="28">
        <f>SUM(C20-C37)</f>
        <v>-88536611.629999042</v>
      </c>
      <c r="D21" s="29">
        <f>SUM(D20-D10)</f>
        <v>1018139111.6200011</v>
      </c>
      <c r="E21" s="21">
        <f>E20-E10</f>
        <v>1082941407.2700007</v>
      </c>
      <c r="F21" s="53"/>
      <c r="G21" s="3"/>
      <c r="H21" s="3"/>
    </row>
    <row r="22" spans="2:8" ht="25.5" x14ac:dyDescent="0.2">
      <c r="B22" s="9" t="s">
        <v>12</v>
      </c>
      <c r="C22" s="28">
        <f>C21-C16</f>
        <v>-88536611.629999042</v>
      </c>
      <c r="D22" s="29">
        <f>D21-D16</f>
        <v>816897545.68000102</v>
      </c>
      <c r="E22" s="21">
        <f>E21-E16</f>
        <v>881699841.33000064</v>
      </c>
      <c r="G22" s="4"/>
    </row>
    <row r="23" spans="2:8" ht="16.5" customHeight="1" x14ac:dyDescent="0.2">
      <c r="B23" s="18" t="s">
        <v>13</v>
      </c>
      <c r="C23" s="51" t="s">
        <v>14</v>
      </c>
      <c r="D23" s="51" t="s">
        <v>0</v>
      </c>
      <c r="E23" s="51" t="s">
        <v>15</v>
      </c>
    </row>
    <row r="24" spans="2:8" ht="12" customHeight="1" x14ac:dyDescent="0.2">
      <c r="B24" s="13"/>
      <c r="C24" s="25"/>
      <c r="D24" s="26"/>
      <c r="E24" s="27"/>
    </row>
    <row r="25" spans="2:8" ht="12.75" x14ac:dyDescent="0.2">
      <c r="B25" s="9" t="s">
        <v>16</v>
      </c>
      <c r="C25" s="28">
        <f>SUM(C26:C27)</f>
        <v>80900852.799999997</v>
      </c>
      <c r="D25" s="29">
        <f t="shared" ref="D25" si="2">SUM(D26:D27)</f>
        <v>64437935.530000001</v>
      </c>
      <c r="E25" s="30">
        <f>SUM(E26:E27)</f>
        <v>64437935.530000001</v>
      </c>
    </row>
    <row r="26" spans="2:8" ht="25.5" x14ac:dyDescent="0.2">
      <c r="B26" s="11" t="s">
        <v>17</v>
      </c>
      <c r="C26" s="22">
        <v>0</v>
      </c>
      <c r="D26" s="23">
        <f>15874288.12+326486.4</f>
        <v>16200774.52</v>
      </c>
      <c r="E26" s="23">
        <f>15874288.12+326486.4</f>
        <v>16200774.52</v>
      </c>
    </row>
    <row r="27" spans="2:8" ht="19.5" customHeight="1" x14ac:dyDescent="0.2">
      <c r="B27" s="11" t="s">
        <v>18</v>
      </c>
      <c r="C27" s="23">
        <f>79594366.41+1306486.39</f>
        <v>80900852.799999997</v>
      </c>
      <c r="D27" s="24">
        <f>47221639.1+1015521.91</f>
        <v>48237161.009999998</v>
      </c>
      <c r="E27" s="24">
        <f>47221639.1+1015521.91</f>
        <v>48237161.009999998</v>
      </c>
    </row>
    <row r="28" spans="2:8" ht="12.75" x14ac:dyDescent="0.2">
      <c r="B28" s="9" t="s">
        <v>19</v>
      </c>
      <c r="C28" s="19">
        <f>SUM(C22+C25)</f>
        <v>-7635758.8299990445</v>
      </c>
      <c r="D28" s="20">
        <f t="shared" ref="D28" si="3">SUM(D22+D25)</f>
        <v>881335481.21000099</v>
      </c>
      <c r="E28" s="21">
        <f>SUM(E22+E25)</f>
        <v>946137776.86000061</v>
      </c>
      <c r="H28" s="2"/>
    </row>
    <row r="29" spans="2:8" ht="12.75" x14ac:dyDescent="0.2">
      <c r="B29" s="18" t="s">
        <v>13</v>
      </c>
      <c r="C29" s="51" t="s">
        <v>37</v>
      </c>
      <c r="D29" s="51" t="s">
        <v>0</v>
      </c>
      <c r="E29" s="51" t="s">
        <v>36</v>
      </c>
    </row>
    <row r="30" spans="2:8" ht="12.75" x14ac:dyDescent="0.2">
      <c r="B30" s="10"/>
      <c r="C30" s="31"/>
      <c r="D30" s="32"/>
      <c r="E30" s="33"/>
    </row>
    <row r="31" spans="2:8" ht="12.75" x14ac:dyDescent="0.2">
      <c r="B31" s="9" t="s">
        <v>20</v>
      </c>
      <c r="C31" s="34">
        <f>SUM(C32:C33)</f>
        <v>150000000</v>
      </c>
      <c r="D31" s="35">
        <f t="shared" ref="D31:E31" si="4">SUM(D32:D33)</f>
        <v>192235236.19999999</v>
      </c>
      <c r="E31" s="36">
        <f t="shared" si="4"/>
        <v>192235236.19999999</v>
      </c>
    </row>
    <row r="32" spans="2:8" ht="12.75" x14ac:dyDescent="0.2">
      <c r="B32" s="11" t="s">
        <v>21</v>
      </c>
      <c r="C32" s="37">
        <v>150000000</v>
      </c>
      <c r="D32" s="38">
        <v>192235236.19999999</v>
      </c>
      <c r="E32" s="39">
        <v>192235236.19999999</v>
      </c>
    </row>
    <row r="33" spans="2:6" ht="25.5" x14ac:dyDescent="0.2">
      <c r="B33" s="11" t="s">
        <v>22</v>
      </c>
      <c r="C33" s="37">
        <v>0</v>
      </c>
      <c r="D33" s="38">
        <v>0</v>
      </c>
      <c r="E33" s="39">
        <v>0</v>
      </c>
    </row>
    <row r="34" spans="2:6" ht="12.75" x14ac:dyDescent="0.2">
      <c r="B34" s="9" t="s">
        <v>23</v>
      </c>
      <c r="C34" s="34">
        <f>SUM(C35:C36)</f>
        <v>61463388.369999997</v>
      </c>
      <c r="D34" s="35">
        <f t="shared" ref="D34:E34" si="5">SUM(D35:D36)</f>
        <v>62060514</v>
      </c>
      <c r="E34" s="36">
        <f t="shared" si="5"/>
        <v>62060514</v>
      </c>
    </row>
    <row r="35" spans="2:6" ht="12.75" x14ac:dyDescent="0.2">
      <c r="B35" s="11" t="s">
        <v>24</v>
      </c>
      <c r="C35" s="37">
        <v>0</v>
      </c>
      <c r="D35" s="38">
        <v>5620125.6299999999</v>
      </c>
      <c r="E35" s="39">
        <v>5620125.6299999999</v>
      </c>
    </row>
    <row r="36" spans="2:6" ht="12.75" x14ac:dyDescent="0.2">
      <c r="B36" s="11" t="s">
        <v>25</v>
      </c>
      <c r="C36" s="37">
        <v>61463388.369999997</v>
      </c>
      <c r="D36" s="38">
        <v>56440388.369999997</v>
      </c>
      <c r="E36" s="39">
        <v>56440388.369999997</v>
      </c>
    </row>
    <row r="37" spans="2:6" ht="12.75" x14ac:dyDescent="0.2">
      <c r="B37" s="9" t="s">
        <v>26</v>
      </c>
      <c r="C37" s="40">
        <f>C31-C34</f>
        <v>88536611.629999995</v>
      </c>
      <c r="D37" s="41">
        <f>D31-D34</f>
        <v>130174722.19999999</v>
      </c>
      <c r="E37" s="42">
        <f>E31-E34</f>
        <v>130174722.19999999</v>
      </c>
    </row>
    <row r="38" spans="2:6" ht="12.75" x14ac:dyDescent="0.2">
      <c r="B38" s="18" t="s">
        <v>13</v>
      </c>
      <c r="C38" s="51" t="s">
        <v>37</v>
      </c>
      <c r="D38" s="51" t="s">
        <v>0</v>
      </c>
      <c r="E38" s="51" t="s">
        <v>36</v>
      </c>
    </row>
    <row r="39" spans="2:6" ht="12.75" x14ac:dyDescent="0.2">
      <c r="B39" s="10"/>
      <c r="C39" s="31"/>
      <c r="D39" s="32"/>
      <c r="E39" s="33"/>
    </row>
    <row r="40" spans="2:6" ht="12.75" x14ac:dyDescent="0.2">
      <c r="B40" s="10" t="s">
        <v>27</v>
      </c>
      <c r="C40" s="37">
        <f>C8</f>
        <v>6348009621</v>
      </c>
      <c r="D40" s="38">
        <f>D8</f>
        <v>7931519415.5100002</v>
      </c>
      <c r="E40" s="39">
        <f>E8</f>
        <v>7931519415.5100002</v>
      </c>
    </row>
    <row r="41" spans="2:6" ht="25.5" x14ac:dyDescent="0.2">
      <c r="B41" s="11" t="s">
        <v>28</v>
      </c>
      <c r="C41" s="31">
        <f>C42-C43</f>
        <v>150000000</v>
      </c>
      <c r="D41" s="32">
        <f>SUM(D42-D43)</f>
        <v>186615110.56999999</v>
      </c>
      <c r="E41" s="33">
        <f>SUM(E42-E43)</f>
        <v>186615110.56999999</v>
      </c>
    </row>
    <row r="42" spans="2:6" ht="12.75" x14ac:dyDescent="0.2">
      <c r="B42" s="11" t="s">
        <v>21</v>
      </c>
      <c r="C42" s="31">
        <f>C32</f>
        <v>150000000</v>
      </c>
      <c r="D42" s="32">
        <f>D32</f>
        <v>192235236.19999999</v>
      </c>
      <c r="E42" s="32">
        <f>E32</f>
        <v>192235236.19999999</v>
      </c>
    </row>
    <row r="43" spans="2:6" ht="12.75" x14ac:dyDescent="0.2">
      <c r="B43" s="11" t="s">
        <v>24</v>
      </c>
      <c r="C43" s="31">
        <f>C35</f>
        <v>0</v>
      </c>
      <c r="D43" s="32">
        <f>D35</f>
        <v>5620125.6299999999</v>
      </c>
      <c r="E43" s="33">
        <f>E35</f>
        <v>5620125.6299999999</v>
      </c>
    </row>
    <row r="44" spans="2:6" ht="12.75" x14ac:dyDescent="0.2">
      <c r="B44" s="11" t="s">
        <v>5</v>
      </c>
      <c r="C44" s="31">
        <f>C13</f>
        <v>6498009620.999999</v>
      </c>
      <c r="D44" s="32">
        <f>D13</f>
        <v>7171062258.1999998</v>
      </c>
      <c r="E44" s="33">
        <f>E13</f>
        <v>7127368015.4799995</v>
      </c>
    </row>
    <row r="45" spans="2:6" ht="12.75" x14ac:dyDescent="0.2">
      <c r="B45" s="11" t="s">
        <v>8</v>
      </c>
      <c r="C45" s="31">
        <f>C17</f>
        <v>0</v>
      </c>
      <c r="D45" s="32">
        <f>D17</f>
        <v>201241565.94</v>
      </c>
      <c r="E45" s="33">
        <f>E17</f>
        <v>201241565.94</v>
      </c>
    </row>
    <row r="46" spans="2:6" ht="25.5" x14ac:dyDescent="0.2">
      <c r="B46" s="12" t="s">
        <v>29</v>
      </c>
      <c r="C46" s="40">
        <f>C40+C41-C44+C45</f>
        <v>9.5367431640625E-7</v>
      </c>
      <c r="D46" s="41">
        <f>D40+D41-D44+D45</f>
        <v>1148313833.8200002</v>
      </c>
      <c r="E46" s="42">
        <f t="shared" ref="E46" si="6">E40+E41-E44+E45</f>
        <v>1192008076.5400004</v>
      </c>
      <c r="F46" s="53">
        <f>D46-D45</f>
        <v>947072267.88000011</v>
      </c>
    </row>
    <row r="47" spans="2:6" ht="25.5" x14ac:dyDescent="0.2">
      <c r="B47" s="12" t="s">
        <v>30</v>
      </c>
      <c r="C47" s="40">
        <f>C46-C41</f>
        <v>-149999999.99999905</v>
      </c>
      <c r="D47" s="41">
        <f t="shared" ref="D47:E47" si="7">D46-D41</f>
        <v>961698723.25000024</v>
      </c>
      <c r="E47" s="42">
        <f t="shared" si="7"/>
        <v>1005392965.9700005</v>
      </c>
      <c r="F47" s="53">
        <f>F46-F21</f>
        <v>947072267.88000011</v>
      </c>
    </row>
    <row r="48" spans="2:6" ht="12.75" x14ac:dyDescent="0.2">
      <c r="B48" s="18" t="s">
        <v>13</v>
      </c>
      <c r="C48" s="51" t="s">
        <v>37</v>
      </c>
      <c r="D48" s="51" t="s">
        <v>0</v>
      </c>
      <c r="E48" s="51" t="s">
        <v>36</v>
      </c>
    </row>
    <row r="49" spans="2:7" ht="12.75" x14ac:dyDescent="0.2">
      <c r="B49" s="10"/>
      <c r="C49" s="31"/>
      <c r="D49" s="32"/>
      <c r="E49" s="33"/>
    </row>
    <row r="50" spans="2:7" ht="12.75" x14ac:dyDescent="0.2">
      <c r="B50" s="10" t="s">
        <v>3</v>
      </c>
      <c r="C50" s="31">
        <f>C9</f>
        <v>963437748</v>
      </c>
      <c r="D50" s="32">
        <f>D9</f>
        <v>1227183040.4000001</v>
      </c>
      <c r="E50" s="33">
        <f>E9</f>
        <v>1227183040.4000001</v>
      </c>
    </row>
    <row r="51" spans="2:7" ht="33" customHeight="1" x14ac:dyDescent="0.2">
      <c r="B51" s="11" t="s">
        <v>31</v>
      </c>
      <c r="C51" s="31">
        <f>SUM(C52-C53)</f>
        <v>-61463388.369999997</v>
      </c>
      <c r="D51" s="32">
        <f>SUM(D52-D53)</f>
        <v>-56440388.369999997</v>
      </c>
      <c r="E51" s="33">
        <f t="shared" ref="E51" si="8">SUM(E52-E53)</f>
        <v>-56440388.369999997</v>
      </c>
    </row>
    <row r="52" spans="2:7" ht="25.5" x14ac:dyDescent="0.2">
      <c r="B52" s="11" t="s">
        <v>22</v>
      </c>
      <c r="C52" s="31">
        <f>C33</f>
        <v>0</v>
      </c>
      <c r="D52" s="32">
        <f t="shared" ref="D52" si="9">D33</f>
        <v>0</v>
      </c>
      <c r="E52" s="33">
        <f t="shared" ref="E52" si="10">E33</f>
        <v>0</v>
      </c>
    </row>
    <row r="53" spans="2:7" ht="12.75" x14ac:dyDescent="0.2">
      <c r="B53" s="11" t="s">
        <v>25</v>
      </c>
      <c r="C53" s="31">
        <f>C36</f>
        <v>61463388.369999997</v>
      </c>
      <c r="D53" s="32">
        <f t="shared" ref="D53" si="11">D36</f>
        <v>56440388.369999997</v>
      </c>
      <c r="E53" s="33">
        <f t="shared" ref="E53" si="12">E36</f>
        <v>56440388.369999997</v>
      </c>
    </row>
    <row r="54" spans="2:7" ht="12.75" x14ac:dyDescent="0.2">
      <c r="B54" s="11" t="s">
        <v>32</v>
      </c>
      <c r="C54" s="31">
        <f>C14</f>
        <v>901974359.63</v>
      </c>
      <c r="D54" s="32">
        <f t="shared" ref="D54" si="13">D14</f>
        <v>1170742652.0300002</v>
      </c>
      <c r="E54" s="33">
        <f t="shared" ref="E54" si="14">E14</f>
        <v>1149634599.1000001</v>
      </c>
    </row>
    <row r="55" spans="2:7" ht="25.5" x14ac:dyDescent="0.2">
      <c r="B55" s="11" t="s">
        <v>9</v>
      </c>
      <c r="C55" s="31">
        <f>C18</f>
        <v>0</v>
      </c>
      <c r="D55" s="32">
        <f t="shared" ref="D55" si="15">D18</f>
        <v>0</v>
      </c>
      <c r="E55" s="33">
        <f t="shared" ref="E55" si="16">E18</f>
        <v>0</v>
      </c>
      <c r="G55" s="2"/>
    </row>
    <row r="56" spans="2:7" ht="25.5" x14ac:dyDescent="0.2">
      <c r="B56" s="9" t="s">
        <v>33</v>
      </c>
      <c r="C56" s="40">
        <f>C50+C51-C54+C55</f>
        <v>0</v>
      </c>
      <c r="D56" s="41">
        <f>D50+D51-D54+D55</f>
        <v>0</v>
      </c>
      <c r="E56" s="42">
        <f t="shared" ref="E56" si="17">E50+E51-E54+E55</f>
        <v>21108052.930000067</v>
      </c>
    </row>
    <row r="57" spans="2:7" ht="33" customHeight="1" x14ac:dyDescent="0.2">
      <c r="B57" s="14" t="s">
        <v>34</v>
      </c>
      <c r="C57" s="43">
        <f>C56-C51</f>
        <v>61463388.369999997</v>
      </c>
      <c r="D57" s="44">
        <f t="shared" ref="D57:E57" si="18">D56-D51</f>
        <v>56440388.369999997</v>
      </c>
      <c r="E57" s="45">
        <f t="shared" si="18"/>
        <v>77548441.300000072</v>
      </c>
    </row>
    <row r="58" spans="2:7" x14ac:dyDescent="0.2"/>
    <row r="59" spans="2:7" x14ac:dyDescent="0.2">
      <c r="D59" s="6"/>
    </row>
    <row r="60" spans="2:7" x14ac:dyDescent="0.2">
      <c r="D60" s="6"/>
    </row>
    <row r="61" spans="2:7" x14ac:dyDescent="0.2">
      <c r="D61" s="3"/>
    </row>
    <row r="62" spans="2:7" x14ac:dyDescent="0.2"/>
    <row r="63" spans="2:7" x14ac:dyDescent="0.2"/>
    <row r="64" spans="2:7" x14ac:dyDescent="0.2"/>
    <row r="65" x14ac:dyDescent="0.2"/>
    <row r="66" x14ac:dyDescent="0.2"/>
  </sheetData>
  <mergeCells count="4">
    <mergeCell ref="B1:E1"/>
    <mergeCell ref="B2:E2"/>
    <mergeCell ref="B3:E3"/>
    <mergeCell ref="B4:E4"/>
  </mergeCells>
  <printOptions horizontalCentered="1"/>
  <pageMargins left="0.19685039370078741" right="0.19685039370078741" top="0.39370078740157483" bottom="0.39370078740157483" header="0.19685039370078741" footer="0.19685039370078741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Ene-Dic  2021</vt:lpstr>
      <vt:lpstr>'Ene-Dic 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2022-02-04T15:39:34Z</cp:lastPrinted>
  <dcterms:created xsi:type="dcterms:W3CDTF">2018-09-04T19:21:14Z</dcterms:created>
  <dcterms:modified xsi:type="dcterms:W3CDTF">2022-02-15T23:31:11Z</dcterms:modified>
</cp:coreProperties>
</file>