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10.20.47.239\Presupuesto Base\CONCURSOS SIMPLIFICADO SUMARIO\"/>
    </mc:Choice>
  </mc:AlternateContent>
  <xr:revisionPtr revIDLastSave="0" documentId="13_ncr:1_{1B04AB00-CCF1-40F7-B5D1-9E2A57872F53}" xr6:coauthVersionLast="36" xr6:coauthVersionMax="47" xr10:uidLastSave="{00000000-0000-0000-0000-000000000000}"/>
  <bookViews>
    <workbookView xWindow="0" yWindow="0" windowWidth="28800" windowHeight="10605" xr2:uid="{00000000-000D-0000-FFFF-FFFF00000000}"/>
  </bookViews>
  <sheets>
    <sheet name="DOPI-MUN-R33-IH-CI-036-2022" sheetId="3" r:id="rId1"/>
  </sheets>
  <externalReferences>
    <externalReference r:id="rId2"/>
    <externalReference r:id="rId3"/>
  </externalReferences>
  <definedNames>
    <definedName name="_xlnm._FilterDatabase" localSheetId="0" hidden="1">'DOPI-MUN-R33-IH-CI-036-2022'!$A$15:$G$15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'DOPI-MUN-R33-IH-CI-036-2022'!$A$1:$G$203</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'DOPI-MUN-R33-IH-CI-036-2022'!$1:$14</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VolumenPresupuesto">#REF!</definedName>
  </definedNames>
  <calcPr calcId="191029"/>
</workbook>
</file>

<file path=xl/calcChain.xml><?xml version="1.0" encoding="utf-8"?>
<calcChain xmlns="http://schemas.openxmlformats.org/spreadsheetml/2006/main">
  <c r="G35" i="3" l="1"/>
  <c r="G103" i="3"/>
  <c r="G171" i="3" l="1"/>
  <c r="G170" i="3" s="1"/>
  <c r="G161" i="3"/>
  <c r="G162" i="3"/>
  <c r="G163" i="3"/>
  <c r="G164" i="3"/>
  <c r="G165" i="3"/>
  <c r="G166" i="3"/>
  <c r="G167" i="3"/>
  <c r="G168" i="3"/>
  <c r="G169" i="3"/>
  <c r="G146" i="3"/>
  <c r="G147" i="3"/>
  <c r="G148" i="3"/>
  <c r="G149" i="3"/>
  <c r="G150" i="3"/>
  <c r="G151" i="3"/>
  <c r="G152" i="3"/>
  <c r="G153" i="3"/>
  <c r="G154" i="3"/>
  <c r="G155" i="3"/>
  <c r="G156" i="3"/>
  <c r="G157" i="3"/>
  <c r="G158" i="3"/>
  <c r="G135" i="3"/>
  <c r="G136" i="3"/>
  <c r="G137" i="3"/>
  <c r="G138" i="3"/>
  <c r="G139" i="3"/>
  <c r="G140" i="3"/>
  <c r="G141" i="3"/>
  <c r="G142" i="3"/>
  <c r="G143" i="3"/>
  <c r="G125" i="3"/>
  <c r="G126" i="3"/>
  <c r="G127" i="3"/>
  <c r="G128" i="3"/>
  <c r="G129" i="3"/>
  <c r="G130" i="3"/>
  <c r="G131" i="3"/>
  <c r="G132" i="3"/>
  <c r="G109" i="3"/>
  <c r="G110" i="3"/>
  <c r="G111" i="3"/>
  <c r="G112" i="3"/>
  <c r="G113" i="3"/>
  <c r="G114" i="3"/>
  <c r="G115" i="3"/>
  <c r="G116" i="3"/>
  <c r="G117" i="3"/>
  <c r="G118" i="3"/>
  <c r="G119" i="3"/>
  <c r="G120" i="3"/>
  <c r="G121" i="3"/>
  <c r="G100" i="3"/>
  <c r="G101" i="3"/>
  <c r="G102" i="3"/>
  <c r="G104" i="3"/>
  <c r="G105" i="3"/>
  <c r="G106" i="3"/>
  <c r="G89" i="3"/>
  <c r="G90" i="3"/>
  <c r="G91" i="3"/>
  <c r="G92" i="3"/>
  <c r="G93" i="3"/>
  <c r="G94" i="3"/>
  <c r="G95" i="3"/>
  <c r="G96" i="3"/>
  <c r="G97" i="3"/>
  <c r="G83" i="3"/>
  <c r="G84" i="3"/>
  <c r="G85" i="3"/>
  <c r="G74" i="3"/>
  <c r="G75" i="3"/>
  <c r="G76" i="3"/>
  <c r="G77" i="3"/>
  <c r="G78" i="3"/>
  <c r="G79" i="3"/>
  <c r="G80" i="3"/>
  <c r="G67" i="3"/>
  <c r="G68" i="3"/>
  <c r="G69" i="3"/>
  <c r="G70" i="3"/>
  <c r="G47" i="3"/>
  <c r="G48" i="3"/>
  <c r="G49" i="3"/>
  <c r="G50" i="3"/>
  <c r="G51" i="3"/>
  <c r="G52" i="3"/>
  <c r="G53" i="3"/>
  <c r="G54" i="3"/>
  <c r="G55" i="3"/>
  <c r="G56" i="3"/>
  <c r="G57" i="3"/>
  <c r="G58" i="3"/>
  <c r="G59" i="3"/>
  <c r="G60" i="3"/>
  <c r="G61" i="3"/>
  <c r="G62" i="3"/>
  <c r="G63" i="3"/>
  <c r="G64" i="3"/>
  <c r="G36" i="3"/>
  <c r="G37" i="3"/>
  <c r="G38" i="3"/>
  <c r="G39" i="3"/>
  <c r="G40" i="3"/>
  <c r="G41" i="3"/>
  <c r="G42" i="3"/>
  <c r="G43" i="3"/>
  <c r="G44" i="3"/>
  <c r="G31" i="3"/>
  <c r="G32" i="3"/>
  <c r="G33" i="3"/>
  <c r="G28" i="3"/>
  <c r="G19" i="3"/>
  <c r="G20" i="3"/>
  <c r="G21" i="3"/>
  <c r="G22" i="3"/>
  <c r="G23" i="3"/>
  <c r="G24" i="3"/>
  <c r="G25" i="3"/>
  <c r="G26" i="3"/>
  <c r="G27" i="3"/>
  <c r="B15" i="3" l="1"/>
  <c r="B175" i="3"/>
  <c r="G73" i="3" l="1"/>
  <c r="G72" i="3" s="1"/>
  <c r="G82" i="3"/>
  <c r="G81" i="3" s="1"/>
  <c r="G66" i="3"/>
  <c r="G65" i="3" s="1"/>
  <c r="B189" i="3"/>
  <c r="B196" i="3"/>
  <c r="B195" i="3"/>
  <c r="B194" i="3"/>
  <c r="B193" i="3"/>
  <c r="B192" i="3"/>
  <c r="B191" i="3"/>
  <c r="B190" i="3"/>
  <c r="B188" i="3"/>
  <c r="B187" i="3"/>
  <c r="B186" i="3"/>
  <c r="B185" i="3"/>
  <c r="B184" i="3"/>
  <c r="B183" i="3"/>
  <c r="B182" i="3"/>
  <c r="B181" i="3"/>
  <c r="B180" i="3"/>
  <c r="B179" i="3"/>
  <c r="B178" i="3"/>
  <c r="G18" i="3"/>
  <c r="G17" i="3" s="1"/>
  <c r="G160" i="3"/>
  <c r="G159" i="3" s="1"/>
  <c r="G108" i="3"/>
  <c r="G107" i="3" s="1"/>
  <c r="G99" i="3"/>
  <c r="G98" i="3" s="1"/>
  <c r="G145" i="3"/>
  <c r="G144" i="3" s="1"/>
  <c r="G88" i="3"/>
  <c r="G87" i="3" s="1"/>
  <c r="G134" i="3"/>
  <c r="G133" i="3" s="1"/>
  <c r="G124" i="3"/>
  <c r="G123" i="3" s="1"/>
  <c r="G196" i="3"/>
  <c r="G46" i="3"/>
  <c r="G45" i="3" s="1"/>
  <c r="G34" i="3"/>
  <c r="G30" i="3"/>
  <c r="G71" i="3" l="1"/>
  <c r="G86" i="3"/>
  <c r="G122" i="3"/>
  <c r="G194" i="3"/>
  <c r="G183" i="3"/>
  <c r="G192" i="3"/>
  <c r="G181" i="3"/>
  <c r="G188" i="3"/>
  <c r="G195" i="3"/>
  <c r="G189" i="3"/>
  <c r="G193" i="3"/>
  <c r="G179" i="3"/>
  <c r="G182" i="3"/>
  <c r="G29" i="3"/>
  <c r="G180" i="3" s="1"/>
  <c r="G190" i="3"/>
  <c r="G186" i="3"/>
  <c r="G16" i="3" l="1"/>
  <c r="G178" i="3" s="1"/>
  <c r="G191" i="3"/>
  <c r="G184" i="3"/>
  <c r="G187" i="3"/>
  <c r="G185" i="3"/>
  <c r="G201" i="3" l="1"/>
  <c r="G175" i="3"/>
  <c r="G202" i="3" l="1"/>
  <c r="G203" i="3" s="1"/>
</calcChain>
</file>

<file path=xl/sharedStrings.xml><?xml version="1.0" encoding="utf-8"?>
<sst xmlns="http://schemas.openxmlformats.org/spreadsheetml/2006/main" count="496" uniqueCount="314">
  <si>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</si>
  <si>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</si>
  <si>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</si>
  <si>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</si>
  <si>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</si>
  <si>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</si>
  <si>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</si>
  <si>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</si>
  <si>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</si>
  <si>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</si>
  <si>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</si>
  <si>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</si>
  <si>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</si>
  <si>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</si>
  <si>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</si>
  <si>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</si>
  <si>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</si>
  <si>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</si>
  <si>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</si>
  <si>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CONCURSO SIMPLIFICADO SUMARIO No.</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</si>
  <si>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</si>
  <si>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</si>
  <si>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</si>
  <si>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</si>
  <si>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</si>
  <si>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</si>
  <si>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</si>
  <si>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</si>
  <si>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</si>
  <si>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</si>
  <si>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</si>
  <si>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</si>
  <si>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</si>
  <si>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</si>
  <si>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</si>
  <si>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</si>
  <si>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</si>
  <si>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</si>
  <si>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</si>
  <si>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</si>
  <si>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</si>
  <si>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</si>
  <si>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BANQUETA DE 10 CM DE ESPESOR DE CONCRETO PREMEZCLADO F'C= 200  KG/CM2., R.N., T.M.A. 19 MM, CON ACABADO ESCOBILLADO, INCLUYE: CIMBRA, DESCIMBRA, COLADO, CURADO, MATERIALES,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</si>
  <si>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</si>
  <si>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</si>
  <si>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</si>
  <si>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</si>
  <si>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</si>
  <si>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</si>
  <si>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</si>
  <si>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</si>
  <si>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</si>
  <si>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</si>
  <si>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</si>
  <si>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</si>
  <si>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</si>
  <si>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</si>
  <si>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PLANTACIÓN DE PLANTA DEDO-MORO A RAZÓN DE 20 PZAS POR M2 DE 12 CM DE LARGO PROMEDIO, INCLUYE:  EXCAVACIÓN, CAPA  DE TIERRA VEGETAL, AGUA PARA RIEGO, HERRAMIENTA, MANO DE OBRA Y CUIDADOS POR 30 DÍAS.</t>
  </si>
  <si>
    <t>SUMINISTRO Y APLICACIÓN DE  PINTURA TERMOPLÁSTICA PARA FLECHA SENCILLA "DERECHA", "IZQUIERDA" O "RECTA" COLOR BLANCO PARA BALIZAMIENTO DE VIALIDADES, CON APLICACIÓN DE MICROESFERAS 330 GR/M2, INCLUYE: TRAZO, SEÑALAMIENTOS, MANO DE OBRA, PREPARACIÓN,  Y LIMPIEZA AL FINAL DE LA OBRA.</t>
  </si>
  <si>
    <t>SUMINISTRO Y PLANTACIÓN DE ÁRBOL GUAYABO FRESA DE 2.00 M A 2.50 M DE ALTURA A PARTIR N.P.T., MÍNIMO DE 1 1/2" DE DIÁMETRO BASAL, INCLUYE: HERRAMIENTA, EXCAVACIÓN, CAPA  DE TIERRA VEGETAL, AGUA PARA RIEGO, MANO DE OBRA Y CUIDADOS POR 30 DÍAS.</t>
  </si>
  <si>
    <t>LÍNEA PRINCIPAL</t>
  </si>
  <si>
    <t>DESCARGAS DOMICILIARIAS</t>
  </si>
  <si>
    <t>AGUA POTABLE</t>
  </si>
  <si>
    <t>TOMAS DOMICILIARIAS</t>
  </si>
  <si>
    <t>CAJA DE VÁLVULAS</t>
  </si>
  <si>
    <t>PIEZAS ESPECIALES</t>
  </si>
  <si>
    <t>TRAZO Y NIVELACIÓN PARA LÍNEAS DE DRENAJE SANITARIO, INCLUYE: EQUIPO DE TOPOGRAFÍA, MATERIALES PARA SEÑALAMIENTO, MANO DE OBRA, EQUIPO Y HERRAMIENTA.</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</si>
  <si>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</si>
  <si>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</si>
  <si>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</si>
  <si>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</si>
  <si>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</si>
  <si>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</si>
  <si>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SILLETA PVC DE 10"X 6" SANITARIO, SERIE 20, INCLUYE: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</si>
  <si>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</si>
  <si>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</si>
  <si>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</si>
  <si>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Y COLOCACIÓN DE MARCO CON TAPA PARA CAJA DE VÁLVULAS DE 50X50CM (COMERCIAL DE 110 KG.) ESTÁNDAR, INCLUYE: MATERIALES, EQUIPO, ACARREOS Y MANO DE OBRA.</t>
  </si>
  <si>
    <t>SUMINISTRO E INSTALACIÓN DE VÁLVULA DE COMPUERTA ROSCADA DE 1/2", INCLUYE: MANO DE OBRA, EQUIPO Y HERRAMIENTA.</t>
  </si>
  <si>
    <t>CIMBRA ACABADO COMÚN EN DALAS Y CASTILLOS A BASE DE MADERA DE PINO DE 3A, PARA CAJA DE VÁLVULAS Y POZOS DE VISITA, INCLUYE: MATERIALES, ACARREOS, CORTES, HABILITADO, CIMBRADO, DESCIMBRA, MANO DE OBRA, EQUIPO Y HERRAMIENTA.</t>
  </si>
  <si>
    <t>CIMBRA ACABADO COMÚN EN LOSAS A BASE DE MADERA DE PINO, PARA CAJA DE VÁLVULAS Y POZOS DE VISITA, INCLUYE: MATERIALES, ACARREOS, CORTES, HABILITADO, CIMBRADO, DESCIMBRA, MANO DE OBRA, EQUIPO Y HERRAMIENTA.</t>
  </si>
  <si>
    <t>SUMINISTRO, COLOCACIÓN Y HABILITADO DE ACERO DE REFUERZO DE FY= 4200 KG/CM2, INCLUYE: MATERIALES, TRASLAPES, SILLETAS, HABILITADO, AMARRES, MANO DE OBRA, EQUIPO Y HERRAMIENTA.</t>
  </si>
  <si>
    <t>TRAZO Y NIVELACIÓN PARA LÍNEAS DE AGUA POTABLE, INCLUYE: EQUIPO DE TOPOGRAFÍA, MATERIALES PARA SEÑALAMIENTO, MANO DE OBRA, EQUIPO Y HERRAMIENTA.</t>
  </si>
  <si>
    <t>E1</t>
  </si>
  <si>
    <t>E2</t>
  </si>
  <si>
    <t>E3</t>
  </si>
  <si>
    <t>F</t>
  </si>
  <si>
    <t>F1</t>
  </si>
  <si>
    <t>F2</t>
  </si>
  <si>
    <t>PAVIMENTACIÓN</t>
  </si>
  <si>
    <t>ÁREAS VERDES</t>
  </si>
  <si>
    <t>SEÑALAMIENTO VERTICAL</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</si>
  <si>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</si>
  <si>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</si>
  <si>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PLANTILLA DE 10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</si>
  <si>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</si>
  <si>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</si>
  <si>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 xml:space="preserve">SUMINISTRO Y APLICACIÓN DE  RAYA SEPARADORA DE CARRILES CONTINUA SENCILLA EN COLOR BLANCA Y/O AMARILLA DE 10 CM CON PINTURA TERMOPLÁSTICA, CON APLICACIÓN DE PRIMARIO PARA ASEGURAR EL CORRECTO ANCLAJE DE LA PINTURA Y DE MICROESFERA REFLEJANTE 330 GR/M2, APLICADA CON MAQUINA PINTARRAYA, INCLUYE: TRAZO, SEÑALAMIENTOS, MANO DE OBRA, PREPARACIÓN  Y LIMPIEZA AL FINAL DE LA OBRA. </t>
  </si>
  <si>
    <t>ESCARIFICACIÓN Y MEJORAMIENTO DEL TERRENO NATURAL DE 20 CM DE ESPESOR POR MEDIOS MECÁNICOS CON 25 KG/M3 DE CALHIDRA, COMPACTADO AL 100% ± 2 DE SU P.V.S.M., PRUEBA AASHTO ESTANDAR, CBR DEL 20% MÍNIMO, INCLUYE: EXTENDIDO DEL MATERIAL, HOMOGENIZADO, COMPACTADO, MANO DE OBRA, EQUIPO Y HERRAMIENTA.</t>
  </si>
  <si>
    <t>RELLENO EN CEPAS O MESETAS CON MATERIAL DE BANCO, COMPACTADO CON COMPACTADOR DE IMPACTO AL 90% ± 2 DE SU P.V.S.M., PRUEBA AASHTO ESTANDAR, CBR DEL 5% MÍNIMO, EN CAPAS NO MAYORES DE 20 CM, INCLUYE: INCORPORACIÓN DE AGUA NECESARIA, MANO DE OBRA, EQUIPO Y HERRAMIENTA, MEDIDO EN TERRENO NATURAL POR SECCIÓN SEGÚN PROYECTOS.</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</si>
  <si>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200 KG/CM2 HECHO EN OBRA DE 40X40X40 CM, ACARREOS, MATERIALES, MANO DE OBRA, EQUIPO Y HERRAMIENTA.</t>
  </si>
  <si>
    <t>BANQUETAS, CRUCES PEATONALES Y ACCESIBILIDAD UNIVERSAL</t>
  </si>
  <si>
    <t>F3</t>
  </si>
  <si>
    <t>F4</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</si>
  <si>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</si>
  <si>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</si>
  <si>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</si>
  <si>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GUARNICIÓN TIPO "L" EN SECCIÓN 35-20X45 Y CORONA DE 15 CM DE ALTURA POR 12X15 CM, DE CONCRETO PREMEZCLADO F'C= 300 KG/CM2., T.M.A. 19 MM., R.N., INCLUYE: CIMBRA, DESCIMBRA, COLADO, MATERIALES, CURADO,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</si>
  <si>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</si>
  <si>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</si>
  <si>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POZOS DE VISITA</t>
  </si>
  <si>
    <t>PLANTILLA DE MAMPOSTERÍA DE PIEDRA BRAZA, ASENTADA CON MORTERO CEMENTO-ARENA 1:3, INCLUYE: HERRAMIENTA, MATERIALES, ACARREOS, DESPERDICIOS, EQUIPO Y MANO DE OBRA.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</si>
  <si>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</si>
  <si>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AFINE Y CONFORMACIÓN DE TERRENO NATURAL COMPACTADO EN CAPAS NO MAYORES DE 20 CM DE ESPESOR CON EQUIPO DE IMPACTO, COMPACTADO AL 90% ± 2 DE SU P.V.S.M., PRUEBA AASHTO ESTANDAR, CBR DEL 5% MÍNIMO, INCLUYE: CONFORMACIÓN, MANO DE OBRA, EQUIPO Y HERRAMIENTA.</t>
  </si>
  <si>
    <t>LOSA DE AJUSTE EN SECCIÓN 45 X 20 CM DE CONCRETO F'C= 300 KG/CM2, T.M.A. 19 MM, R.N, PREMEZCLADO, INCLUYE: CIMBRA, DESCIMBRA, COLADO, MATERIALES, DESPERDICIOS, CURADO,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</si>
  <si>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</si>
  <si>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RELLENO ACOSTILLADO EN CEPAS O MESETAS CON MATERIAL DE BANCO, COMPACTADO MANUALMENTE EN CAPAS NO MAYORES DE 20 CM, INCLUYE: INCORPORACIÓN DE AGUA NECESARIA, MANO DE OBRA, HERRAMIENTAS Y ACARREOS.</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</si>
  <si>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</si>
  <si>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</si>
  <si>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RELLENO EN CEPAS O MESETAS CON MATERIAL DE BANCO, COMPACTADO AL 95% ± 2 DE SU P.V.S.M., PRUEBA AASHTO ESTANDAR, CBR DEL 5% MÍNIMO, EN CAPAS NO MAYORES DE 20 CM, INCLUYE: INCORPORACIÓN DE AGUA NECESARIA, MANO DE OBRA, EQUIPO Y HERRAMIENTA, MEDIDO EN TERRENO NATURAL POR SECCIÓN SEGÚN PROYECTOS.</t>
  </si>
  <si>
    <t>SUMINISTRO E INSTALACIÓN DE INSERTOR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</si>
  <si>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</si>
  <si>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</si>
  <si>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SUMINISTRO Y FABRICACIÓN DE 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</si>
  <si>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CONCRETO HECHO EN OBRA DE F'C= 250 KG/CM2, T.MA. 3/4", R.N., INCLUYE: HERRAMIENTA, ELABORACIÓN DE CONCRETO, ACARREOS, COLADO, VIBRADO, EQUIPO Y MANO DE OBRA.</t>
  </si>
  <si>
    <t>EXCAVACIÓN POR MEDIOS MANUALES EN MATERIAL TIPO II, DE 0.00 A -2.00 M DE PROFUNDIDAD, INCLUYE: ACARREO DEL MATERIAL A BANCO DE OBRA PARA SU POSTERIOR RETIRO, MANO DE OBRA, EQUIPO Y HERRAMIENTA. (MEDIDO EN TERRENO NATURAL POR SECCIÓN).</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</si>
  <si>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</si>
  <si>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PETATILLO (PASO PEATONAL) EN COLOR BLANCO/AMARILLO, EN FRANJAS DE 40 CM DE ANCHO, CON PINTURA TERMOPLÁSTICA DE 90 MILL. DE ESPESOR CON SEPARACIÓN DE 40 CM ENTRE CADA FRANJA, CON APLICACIÓN DE PRIMARIO PARA ASEGURAR EL CORRECTO ANCLAJE DE LA PINTURA Y DE MICROESFERA REFLEJANTE 330 GR/M2 SOBRE PAVIMENTO, APLICADA CON MAQUINA PINTARRAYA, INCLUYE: HERRAMIENTA, SUMINISTRO DE PINTURA, TRAZO, SEÑALAMIENTOS, MANO DE OBRA, PREPARACIÓN Y LIMPIEZA AL FINAL DE LA OBRA.</t>
  </si>
  <si>
    <t xml:space="preserve">RAYA SEPARADORA DE CARRILES DISCONTINUA SENCILLA EN COLOR BLANCA DE 10 CM CON PINTURA TERMOPLÁSTICA, CON APLICACIÓN DE PRIMARIO PARA ASEGURAR EL CORRECTO ANCLAJE DE LA PINTURA Y DE MICROESFERA REFLEJANTE 330 GR/M2, APLICADA CON MAQUINA PINTARRAYA, INCLUYE: HERRAMIENTA, SUMINISTRO DE PINTURA, TRAZO, SEÑALAMIENTOS, MANO DE OBRA, PREPARACIÓN Y LIMPIEZA AL FINAL DE LA OBRA. </t>
  </si>
  <si>
    <t>SUMINISTRO Y APLICACIÓN DE  PINTURA TERMOPLÁSTICA PARA LEYENDA "ALTO" COLOR BLANCO PARA BALIZAMIENTO DE VIALIDADES, CON APLICACIÓN DE MICROESFERAS 330 GR/M2, INCLUYE: TRAZO, SEÑALAMIENTOS, MANO DE OBRA, PREPARACIÓN,  Y LIMPIEZA AL FINAL DE LA OBRA.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</si>
  <si>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</si>
  <si>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</si>
  <si>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</si>
  <si>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G</t>
  </si>
  <si>
    <t>ALCANTARILLADO SANITARIO</t>
  </si>
  <si>
    <t>DOPI-124</t>
  </si>
  <si>
    <t>DOPI-081</t>
  </si>
  <si>
    <t>DOPI-065</t>
  </si>
  <si>
    <t>DOPI-051</t>
  </si>
  <si>
    <t>DOPI-047</t>
  </si>
  <si>
    <t>DOPI-046</t>
  </si>
  <si>
    <t>DOPI-050</t>
  </si>
  <si>
    <t>DOPI-064</t>
  </si>
  <si>
    <t>DOPI-074</t>
  </si>
  <si>
    <t>DOPI-096</t>
  </si>
  <si>
    <t>DOPI-095</t>
  </si>
  <si>
    <t>DOPI-094</t>
  </si>
  <si>
    <t>DOPI-121</t>
  </si>
  <si>
    <t>DOPI-040</t>
  </si>
  <si>
    <t>DOPI-084</t>
  </si>
  <si>
    <t>DOPI-019</t>
  </si>
  <si>
    <t>DOPI-032</t>
  </si>
  <si>
    <t>DOPI-033</t>
  </si>
  <si>
    <t>DOPI-001</t>
  </si>
  <si>
    <t>DOPI-016</t>
  </si>
  <si>
    <t>DOPI-018</t>
  </si>
  <si>
    <t>DOPI-020</t>
  </si>
  <si>
    <t>DOPI-015</t>
  </si>
  <si>
    <t>DOPI-012</t>
  </si>
  <si>
    <t>DOPI-013</t>
  </si>
  <si>
    <t>DOPI-006</t>
  </si>
  <si>
    <t>DOPI-005</t>
  </si>
  <si>
    <t>DOPI-008</t>
  </si>
  <si>
    <t>DOPI-003</t>
  </si>
  <si>
    <t>PE-1</t>
  </si>
  <si>
    <t>RESUMEN DE PARTIDAS</t>
  </si>
  <si>
    <t>DOPI-002</t>
  </si>
  <si>
    <t>DOPI-004</t>
  </si>
  <si>
    <t>DOPI-007</t>
  </si>
  <si>
    <t>DOPI-009</t>
  </si>
  <si>
    <t>DOPI-010</t>
  </si>
  <si>
    <t>DOPI-011</t>
  </si>
  <si>
    <t>DOPI-014</t>
  </si>
  <si>
    <t>DOPI-017</t>
  </si>
  <si>
    <t>DOPI-021</t>
  </si>
  <si>
    <t>DOPI-022</t>
  </si>
  <si>
    <t>DOPI-023</t>
  </si>
  <si>
    <t>DOPI-024</t>
  </si>
  <si>
    <t>DOPI-025</t>
  </si>
  <si>
    <t>DOPI-026</t>
  </si>
  <si>
    <t>DOPI-027</t>
  </si>
  <si>
    <t>DOPI-028</t>
  </si>
  <si>
    <t>DOPI-029</t>
  </si>
  <si>
    <t>DOPI-030</t>
  </si>
  <si>
    <t>DOPI-031</t>
  </si>
  <si>
    <t>DOPI-034</t>
  </si>
  <si>
    <t>DOPI-035</t>
  </si>
  <si>
    <t>DOPI-036</t>
  </si>
  <si>
    <t>DOPI-037</t>
  </si>
  <si>
    <t>DOPI-038</t>
  </si>
  <si>
    <t>DOPI-039</t>
  </si>
  <si>
    <t>DOPI-041</t>
  </si>
  <si>
    <t>DOPI-042</t>
  </si>
  <si>
    <t>DOPI-043</t>
  </si>
  <si>
    <t>DOPI-044</t>
  </si>
  <si>
    <t>DOPI-045</t>
  </si>
  <si>
    <t>DOPI-048</t>
  </si>
  <si>
    <t>DOPI-049</t>
  </si>
  <si>
    <t>DOPI-052</t>
  </si>
  <si>
    <t>DOPI-053</t>
  </si>
  <si>
    <t>DOPI-054</t>
  </si>
  <si>
    <t>DOPI-055</t>
  </si>
  <si>
    <t>DOPI-056</t>
  </si>
  <si>
    <t>DOPI-057</t>
  </si>
  <si>
    <t>DOPI-058</t>
  </si>
  <si>
    <t>DOPI-059</t>
  </si>
  <si>
    <t>DOPI-060</t>
  </si>
  <si>
    <t>DOPI-061</t>
  </si>
  <si>
    <t>DOPI-062</t>
  </si>
  <si>
    <t>DOPI-063</t>
  </si>
  <si>
    <t>DOPI-066</t>
  </si>
  <si>
    <t>DOPI-067</t>
  </si>
  <si>
    <t>DOPI-068</t>
  </si>
  <si>
    <t>DOPI-069</t>
  </si>
  <si>
    <t>DOPI-070</t>
  </si>
  <si>
    <t>DOPI-071</t>
  </si>
  <si>
    <t>DOPI-072</t>
  </si>
  <si>
    <t>DOPI-073</t>
  </si>
  <si>
    <t>DOPI-075</t>
  </si>
  <si>
    <t>DOPI-076</t>
  </si>
  <si>
    <t>DOPI-077</t>
  </si>
  <si>
    <t>DOPI-078</t>
  </si>
  <si>
    <t>DOPI-079</t>
  </si>
  <si>
    <t>DOPI-080</t>
  </si>
  <si>
    <t>DOPI-082</t>
  </si>
  <si>
    <t>DOPI-083</t>
  </si>
  <si>
    <t>DOPI-085</t>
  </si>
  <si>
    <t>DOPI-086</t>
  </si>
  <si>
    <t>DOPI-087</t>
  </si>
  <si>
    <t>DOPI-088</t>
  </si>
  <si>
    <t>DOPI-089</t>
  </si>
  <si>
    <t>DOPI-090</t>
  </si>
  <si>
    <t>DOPI-091</t>
  </si>
  <si>
    <t>DOPI-092</t>
  </si>
  <si>
    <t>DOPI-093</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</si>
  <si>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</si>
  <si>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</si>
  <si>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</si>
  <si>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</si>
  <si>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</si>
  <si>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</si>
  <si>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</si>
  <si>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</si>
  <si>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</si>
  <si>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</si>
  <si>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</si>
  <si>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</si>
  <si>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</si>
  <si>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</si>
  <si>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</si>
  <si>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</si>
  <si>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</si>
  <si>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</si>
  <si>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</si>
  <si>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</si>
  <si>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</si>
  <si>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</si>
  <si>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</si>
  <si>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</si>
  <si>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DOPI-122</t>
  </si>
  <si>
    <t>DOPI-123</t>
  </si>
  <si>
    <t>DOPI-125</t>
  </si>
  <si>
    <t>DOPI-126</t>
  </si>
  <si>
    <t>DOPI-127</t>
  </si>
  <si>
    <t>DOPI-128</t>
  </si>
  <si>
    <t>DOPI-129</t>
  </si>
  <si>
    <t>DOPI-130</t>
  </si>
  <si>
    <t>DOPI-131</t>
  </si>
  <si>
    <t>DOPI-132</t>
  </si>
  <si>
    <t>DOPI-133</t>
  </si>
  <si>
    <t>DOPI-134</t>
  </si>
  <si>
    <t>DOPI-135</t>
  </si>
  <si>
    <t>DOPI-137</t>
  </si>
  <si>
    <t>CORTE DE TERRENO A CIELO ABIERTO EN CAJÓN EN MATERIAL TIPO B CON EQUIPO MECÁNICO PESADO PARA CONFORMACIÓN DE TERRACERÍAS, INCLUYE; AFINE DE TALUDES, NIVELACIÓN, REFERENCIAS, MOVIMIENTOS DE TIERRA (ACARREO INTERNO) CON EQUIPO MECÁNICO HASTA 100.00 M DE DISTANCIA, MANO DE OBRA, (VOLUMEN MEDIDO COMPACTO).</t>
  </si>
  <si>
    <t>SUMINISTRO Y COLOCACIÓN DE BARRAS DE AMARRE CON VARILLA CORRUGADA DE 1/2" DE DIÁMETRO, FY= 2800 KG/CM2, Y 75 CM DE DESARROLLO A CADA 60 CM DE SEPARACIÓN, INCLUYE: HERRAMIENTA, MATERIAL, DESPERDICIO, CORTES, COLOCACIÓN, ACARREOS Y MANO DE OBRA.</t>
  </si>
  <si>
    <t>SUMINISTRO Y COLOCACION DE TIERRA VEGETAL PREPARADA PARA JARDINERÍA, INCLUYE: SUMINISTRO, ACARREO, COLOCACIÓN,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</si>
  <si>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</si>
  <si>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RETIRO DE POSTE DE CONCRETO EN (CFE) BANQUETA CON UNA ALTURA DE 8 M A 13 M,  CONSIDERANDO EXCAVACIÓN MANUAL, INCLUYE: DESCONEXIÓN ELECTRICA, DEMOLICIÓN, IZAJE CON GRÚA, RETIRO FUERA DE OBRA, MANO DE OBRA, EQUIPO Y HERRAMIENTA.</t>
  </si>
  <si>
    <t>RETIRO DE POSTE DE MADERA (TELMEX) EN BANQUETA CON UNA ALTURA DE 7 M A 9 M,  CONSIDERANDO EXCAVACIÓN MANUAL, INCLUYE: DESCONEXIÓN, DEMOLICIÓN, IZAJE CON GRÚA, RETIRO FUERA DE OBRA, MANO DE OBRA, EQUIPO Y HERRAMIENTA.</t>
  </si>
  <si>
    <t>TALA Y DESENRAICE DE ARBOL Y/O PALMERA EXISTENTE DE 10 A 30 CMS. DE DIAMETRO, Y HASTA 5 M DE ALTURA, INCLUYE: EXCAVACION REQUERIDA PARA LA EXTRACCION DE TOCON Y RAICES Y ACARREO FUERA DE LA OBRA AL LUGAR INDICADO POR LA SUPERVISION.</t>
  </si>
  <si>
    <t>SUB-BASE CON MATERIAL DE BANCO  DE 20 CM DE ESPESOR POR MEDIOS MECÁNICOS, COMPACTADO AL 100% PROCTOR DE SU P.V.S.M, INCLUYE: EXTENDIDO DEL MATERIAL, HOMOGENIZADO, COMPACTADO, MANO DE OBRA, EQUIPO Y HERRAMIENTA.</t>
  </si>
  <si>
    <t>PAVIMENTO DE EMPEDRADO DE 20 CM DE ESPESOR TERMINADO, CON PIEDRA PARA EMPEDRADO ASENTADO CON CONCRETO PREMEZCLADO F'C=200 KG/CM2, RN, TMA 19 MM, TD, INCLUYE: MATERIALES, DESPERDICIO, EQUIPO, MANO DE OBRA, AGUA PARA COMPACTACION.</t>
  </si>
  <si>
    <t>SUMINISTRO Y COLOCACIÓN DE TAPA DE POLICONCRETO PARA REGISTRO DE 40X40 CM, INCLUYE MATERIAL, MANO DE OBRA, HERRAMIENTA Y EQUIPO.</t>
  </si>
  <si>
    <t>SUMINISTRO, FABRICACIÓN Y COLOCACIÓN DE HERRERÍA A BASE DE PERFILES ESTRUCTURALES (ÁNGULOS, PTR, CANAL CPS, SOLERAS, PLACAS, REDONDOS SÓLIDOS, CUADRADOS SÓLIDOS, TEE, ETC) DE DIFERENTES MEDIDAS Y CALIBRES, INCLUYE: TRAZO, SOLDADURA, CORTES, AJUSTES, MATERIALES MENORES Y DE CONSUMO, DESCALIBRES, DESPERDICIOS, LIMPIEZA, FONDO ANTICORROSIVO, FLETES, HERRAMIENTAS, MANO DE OBRA Y ACARREO DE MATERIALES AL SITIO DE SU UTILIZACIÓN.</t>
  </si>
  <si>
    <t>SUMINISTRO Y COLOCACIÓN DE CONCRETO PREMEZCLADO F'C=200 KG/CM2, R.N., T.MA. 19 MM EN RAMPA PEATONAL DE 10 CM DE ESPESOR PROMEDIO EN ESQUINAS DE VIALIDAD CON PENDIENTE MÁXIMA DEL 6%, CON ACABADO ESCOBILLADO, INCLUYE: CIMBRA, DESCIMBRA, COLADO, CURADO, MATERIALES, MANO DE OBRA, EQUIPO Y HERRAMIENTA.</t>
  </si>
  <si>
    <t>ESTAMPADO DE LOGOTIPO DE DISCAPACITADOS EN RAMPA PEATONAL , INCLUYE: MOLDE DE NEOPRENO, DESMOLDANTE, SELLADOR, MANO DE OBRA Y HERRAMIENTA.</t>
  </si>
  <si>
    <t>PINTURA COLOR AMARILLO O BLANCA DE TRAFICO BASE SOLVENTE CON APLICACIÓN DE PRIMARIO PARA ASEGURAR EL CORRECTO ANCLAJE DE LA  PINTURA Y DE MICROESFERA REFLEJANTE 800 GR/LT, APLICADA CON MAQUINA PINTARRAYA, INCLUYE: TRAZO, SEÑALAMIENTOS, MANO DE OBRA, PREPARACIÓN Y LIMPIEZA AL FINAL DE LA OBRA.</t>
  </si>
  <si>
    <t>REGISTRO DOMICILIARIO EN BANQUETA DE 0.00-1.10 M DE PROFUNDIDAD, CON DIAMETRO INTERIOR DE 0.70 A 0.40 M, EN MURO CON BLOCK 11-14-28, ASENTADO CON MORTERO DE CEMENTO - ARENA DE RIO EN PROP. 1:4 Y TERMINADO PULIDO EN INTERIOR CON MORTERO DE CEMENTO - ARENA DE RIO CON TAPA DE FO.FO. DE 40 CM DE DIAMETRO HECHO EN OBRA A MANO, INCLUYE: SUMINISTRO, COLOCACION, HERRAMIENTA, EQUIPO, DESPERDICIO, ACARREO A 1ER. ESTACION (20 M), LIMPIEZA DEL LUGAR, RETIRO DE MATERIAL SOBRANTE Y TODO AQUELLO QUE SE REQUIERA PARA SU CORRECTA INSTALACION Y EJECUCION P.U.O.T.</t>
  </si>
  <si>
    <t>DEMOLICIÓN POR MEDIOS MECÁNICOS DE CAJA DE VÁLVULAS Y/O POZOS DE VISITA, INCLUYE: MANO DE OBRA, ACARREOS, EQUIPO  Y HERRAMIENTA.</t>
  </si>
  <si>
    <t>FORJADO DE BANCO Y MEDIA CAÑA CON UNA ALTURA VARIABLE DE 15 CM A 25 CM, LONGITUD VARIABLE MEDIDA A PAÑOS INTERNOS, A BASE DE BLOCK 11 X 14 X 28 CM, ASENTADO Y JUNTEADO CON MORTERO CEMENTO-ARENA EN PROPORCIÓN 1:3, APLANADO DE BANCO ACABADO PULIDO CON MORTERO CEMENTO-ARENA EN PROPORCIÓN 1:3 DE 2.50 CM DE ESPESOR; INCLUYE: ACARREOS, MANO DE OBRA, EQUIPO Y HERRAMIENTA.</t>
  </si>
  <si>
    <t>SUMINISTRO Y COLOCACION DE SUELO CEMENTO 10:1 CON MATERIAL DE BANCO, COMPACTADO CON EQUIPO DE IMPACTO, INCLUYE: MATERIALES, MANO DE OBRA, HERRAMIENTA, EQUIPO, DESPERDICIO, ACARREO A 1er ESTACION (20.00 M), LIMPIEZA DEL LUGAR, RETIRO DE MATERIAL SOBRANTE.</t>
  </si>
  <si>
    <t>SUMINISTRO, FABRICACIÓN Y COLOCACIÓN DE HERRERÍA A BASE DE PERFILES ESTRUCTURALES (ÁNGULOS, PTR, SOLERAS, CANALES, PLACAS, REDONDOS SÓLIDOS, CUADRADOS SÓLIDOS, TEE, ETC) DE DIFERENTES MEDIDAS Y CALIBRES, INCLUYE: PINTURA ESMALTE ALQUIDALICO, TRAZO, SOLDADURA, CORTES, AJUSTES, MATERIALES MENORES Y DE CONSUMO, DESCALIBRES, DESPERDICIOS, LIMPIEZA, FLETES, HERRAMIENTAS, MANO DE OBRA Y ACARREO DE MATERIALES AL SITIO DE SU UTILIZACIÓN.</t>
  </si>
  <si>
    <t>SUMINISTRO E INSTALACIÓN DE TEE DE 4" X 2"  DE DIÁMETRO DE FO.FO., INCLUYE: 50 % DE TORNILLOS Y EMPAQUES, MATERIAL, ACARREOS, MANO DE OBRA, EQUIPO Y HERRAMIENTA.</t>
  </si>
  <si>
    <t>SUMINISTRO E INSTALACIÓN DE CRUZ DE 4" X 4"  DE DIÁMETRO DE  FO.FO., INCLUYE: 50 % DE TORNILLOS Y EMPAQUES, MATERIAL, ACARREOS, MANO DE OBRA, EQUIPO Y HERRAMIENTA.</t>
  </si>
  <si>
    <t>SUMINISTRO E INSTALACIÓN DE EXTREMIDAD DE 4"  DE DIÁMETRO  FO.FO., INCLUYE: 50 % DE TORNILLOS Y EMPAQUES, MATERIAL, ACARREOS, MANO DE OBRA, EQUIPO Y HERRAMIENTA.</t>
  </si>
  <si>
    <t>SUMINISTRO E INSTALACIÓN DE VÁLVULA REDUCTORA DE PRESIÓN DE 4"  VÁSTAGO FIJO HIDROSTÁTICA, INCLUYE: 50 % DE TORNILLOS Y EMPAQUES, MATERIAL, ACARREOS, MANO DE OBRA, EQUIPO Y HERRAMIENTA.</t>
  </si>
  <si>
    <t>SUMINISTRO E INSTALACIÓN DE JUNTA GIBAULT COMPLETA DE 100 MM ( 4"   ) DE DIAMETRO DE FO.FO., INCLUYE: MATERIAL, ACARREOS, MANO DE OBRA, EQUIPO Y HERRAMIENTA.</t>
  </si>
  <si>
    <t>SUMINISTRO Y COLOCACION DE VALVULA DE VASTAGO FIJO EN FIERRO FUNDIDO DE 2" DE DIAMETRO, INCLUYE: SUMINISTRO, COLOCACION, HERRAMIENTA, EQUIPO, PRUEBA, DESPERDICIO, ACARREO A 1ER ESTACION (20 M), LIMPIEZA DEL LUGAR.</t>
  </si>
  <si>
    <t>SUMINISTRO Y COLOCACION DE VALVULA DE ADMISION Y EXPULSION DE AIRE DE 2" DE DIAMETRO, INCLUYE: SUMINISTRO, COLOCACION, HERRAMIENTA, EQUIPO, PRUEBA, DESPERDICIO, ACARREO A 1ER ESTACION (20 M).</t>
  </si>
  <si>
    <t>DEMOLICIÓN DE PAVIMENTO DE CONCRETO HIDRÁULICO PREMEZCLADO, INCLUYE: MANO DE OBRA, HERRAMIENTA, EQUIPO Y ACARREOS AL SITIO DE APILE INDICADO POR LA SUPERVISIÓN PARA SU RETIRO POSTERIOR, INCLUYE ABUNDAMIENTO.</t>
  </si>
  <si>
    <t>DEMOLICIÓN DE PAVIMENTO DE EMPEDRADO DE 20 CM DE ESPESOR TERMINADO, CON PIEDRA PARA EMPEDRADO ASENTADO CON CONCRETO PREMEZCLADO F'C=200 KG/CM2 POR MEDIOS  MECANICOS, INCLUYE: MANO DE OBRA, MAQUINARIA Y EQUIPO.</t>
  </si>
  <si>
    <t>DESMONTAJE DE BROCAL CON TAPA DE 1.20 X 1.20 M EN POZO DE VISITA EXISTENTE, INCLUYE: MANO DE OBRA, PARA EL DESMONTAJE DE LA MISMA Y PODER TRABAJAR LIBREMENTE EN LA CONEXIÓN DE LA LINEA NUEVA AL POZO DE VISITA EXISTENTE, HERRAMIENTA Y EQUIPO.</t>
  </si>
  <si>
    <t>DEMOLICIÓN DE CONCRETO SIMPLE, POR MEDIOS MANUALES, INCLUYE: ACARREO DEL MATERIAL A BANCO DE OBRA PARA SU POSTERIOR RETIRO Y LIMPIEZA DEL ÁREA DE LOS TRABAJOS, MANO DE OBRA, EQUIPO Y HERRAMIENTA.</t>
  </si>
  <si>
    <t>APLANADO DE 2.50 CM DE ESPESOR EN MURO, CON MORTERO CEMENTO-ARENA 1:3,  ACABADO PULIDO O APALILLADO, INCLUYE: MATERIALES, ACARREOS, DESPERDICIOS, MANO DE OBRA, PLOMEADO, NIVELADO, REGLEADO, RECORTES, MANO DE OBRA, EQUIPO Y HERRAMIENTA.</t>
  </si>
  <si>
    <t xml:space="preserve">RAYA SEPARADORA EN ORILLA DE CALZADA SENCILLA EN COLOR BLANCA Y/O AMARILLA DE 10 CM CON PINTURA TERMOPLÁSTICA, CON PINTURA TERMOPLÁSTICA, CON APLICACIÓN DE PRIMARIO PARA ASEGURAR EL CORRECTO ANCLAJE DE LA PINTURA Y DE MICROESFERA REFLEJANTE 330 GR/M2, APLICADA CON MAQUINA PINTARRAYA, INCLUYE: TRAZO, SEÑALAMIENTOS, MANO DE OBRA, PREPARACIÓN  Y LIMPIEZA AL FINAL DE LA OBRA. </t>
  </si>
  <si>
    <t>LÍNEA DE ALTO EN COLOR BLANCA Y/O AMARILLA DE 60 CM CON PINTURA TERMOPLÁSTICA, CON APLICACIÓN DE PRIMARIO PARA ASEGURAR EL CORRECTO ANCLAJE DE LA PINTURA Y DE MICROESFERA REFLEJANTE 330 GR/M2, APLICADA CON MAQUINA PINTARRAYA, INCLUYE: HERRAMIENTA, SUMINISTRO DE PINTURA, TRAZO, SEÑALAMIENTOS, MANO DE OBRA, PREPARACIÓN  Y LIMPIEZA AL FINAL DE LA OBRA.</t>
  </si>
  <si>
    <t>EXCAVACIÓN POR MEDIOS MECÁNICOS EN MATERIAL TIPO II, DE -2.01 A -4.00 M DE PROFUNDIDAD, INCLUYE: AFINE DE  PLANTILLA Y TALUDES, ACARREO DEL MATERIAL A BANCO DE OBRA PARA SU POSTERIOR RETIRO, MANO DE OBRA, EQUIPO Y HERRAMIENTA. (MEDIDO EN TERRENO NATURAL POR SECCIÓN).</t>
  </si>
  <si>
    <t>APLANADO DE 2.50 CM DE ESPESOR EN MURO, CON MORTERO CEMENTO-ARENA 1:3 CON IMPERMEABILIZANTE INTEGRAL A RAZÓN DE 0.20 KG/M2, ACABADO PULIDO, INCLUYE: MATERIALES, ACARREOS, DESPERDICIOS, MANO DE OBRA, PLOMEADO, NIVELADO, REGLEADO, RECORTES, MANO DE OBRA, EQUIPO Y HERRAMIENTA.</t>
  </si>
  <si>
    <t>SUMINISTRO E INSTALACIÓN DE ABRAZADERA DE BRONCE DE 6" X 1/2", INCLUYE: MATERIAL, MANO DE OBRA, EQUIPO Y HERRAMIENTA.</t>
  </si>
  <si>
    <t>CONCRETO HECHO EN OBRA DE F'C= 150 KG/CM2, T.MA. 3/4", R.N., INCLUYE: HERRAMIENTA, ELABORACIÓN DE CONCRETO, ACARREOS, COLADO, VIBRADO, EQUIPO Y MANO DE OBRA.</t>
  </si>
  <si>
    <t>APLANADO DE 2.50 CM DE ESPESOR EN MURO, CON MORTERO CEMENTO-ARENA 1:3, CON IMPERMEABILIZANTE INTEGRAL A RAZÓN DE 0.20 KG/M2, ACABADO PULIDO O APALILLADO, INCLUYE: MATERIALES, ACARREOS, DESPERDICIOS, MANO DE OBRA, PLOMEADO, NIVELADO, REGLEADO, RECORTES, MANO DE OBRA, EQUIPO Y HERRAMIENTA.</t>
  </si>
  <si>
    <t>SUMINISTRO E INSTALACIÓN DE CODOS DE 45°, 22° Ó 11° X 102 MM (4") DE DIÁMETRO DE FO.FO., INCLUYE: 50 % DE TORNILLOS Y EMPAQUES, MATERIAL, ACARREOS, MANO DE OBRA, EQUIPO Y HERRAMIENTA.</t>
  </si>
  <si>
    <t xml:space="preserve">Pavimentación con concreto hidráulico, sustitución de líneas de agua potable y red de drenaje, en la calle Violeta entre calle Gardenia y calle Rosa; y en la calle Rosa desde Violeta hasta Av. Bugambilias, colonia la Floresta del Colli, municipio de Zapopan, Jalisco. </t>
  </si>
  <si>
    <t xml:space="preserve">DOPI-MUN-R33-PAV-CI-033-2022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</si>
</sst>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rgb="FF0070C0"/>
      <name val="Arial"/>
      <family val="2"/>
    </font>
    <font>
      <sz val="10"/>
      <name val="Arial"/>
      <family val="2"/>
    </font>
    <font>
      <b/>
      <sz val="11"/>
      <name val="Arial"/>
      <family val="2"/>
    </font>
    <font>
      <b/>
      <sz val="12"/>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10"/>
      <color rgb="FFFF0000"/>
      <name val="Arial"/>
      <family val="2"/>
    </font>
    <font>
      <sz val="10"/>
      <name val="Arial"/>
      <family val="2"/>
    </font>
    <font>
      <sz val="8"/>
      <name val="Calibri"/>
      <family val="2"/>
      <scheme val="minor"/>
    </font>
    <font>
      <b/>
      <sz val="2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7">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5"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1" fillId="0" borderId="0"/>
    <xf numFmtId="0" fontId="2" fillId="0" borderId="0"/>
    <xf numFmtId="0" fontId="23" fillId="0" borderId="0"/>
    <xf numFmtId="0" fontId="23" fillId="0" borderId="0"/>
    <xf numFmtId="9" fontId="23" fillId="0" borderId="0" applyFont="0" applyFill="0" applyBorder="0" applyAlignment="0" applyProtection="0"/>
    <xf numFmtId="43" fontId="23" fillId="0" borderId="0" applyFont="0" applyFill="0" applyBorder="0" applyAlignment="0" applyProtection="0"/>
    <xf numFmtId="0" fontId="1" fillId="0" borderId="0"/>
  </cellStyleXfs>
  <cellXfs count="143">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4" fillId="2" borderId="0" xfId="3" applyFont="1" applyFill="1" applyBorder="1" applyAlignment="1">
      <alignment horizontal="center" vertical="center" wrapText="1"/>
    </xf>
    <xf numFmtId="0" fontId="14" fillId="2" borderId="0" xfId="3" applyFont="1" applyFill="1" applyBorder="1" applyAlignment="1">
      <alignment horizontal="justify" vertical="top"/>
    </xf>
    <xf numFmtId="0" fontId="14" fillId="2" borderId="0" xfId="3" applyFont="1" applyFill="1" applyBorder="1" applyAlignment="1">
      <alignment horizontal="center" vertical="top" wrapText="1"/>
    </xf>
    <xf numFmtId="44" fontId="14" fillId="2" borderId="0" xfId="1" applyFont="1" applyFill="1" applyBorder="1" applyAlignment="1">
      <alignment horizontal="center" vertical="top" wrapText="1"/>
    </xf>
    <xf numFmtId="164" fontId="14" fillId="2" borderId="0" xfId="3" applyNumberFormat="1" applyFont="1" applyFill="1" applyBorder="1" applyAlignment="1">
      <alignment horizontal="left" vertical="top" wrapText="1"/>
    </xf>
    <xf numFmtId="0" fontId="19" fillId="0" borderId="0" xfId="3" applyFont="1" applyFill="1" applyAlignment="1">
      <alignment wrapText="1"/>
    </xf>
    <xf numFmtId="2" fontId="14" fillId="0" borderId="0" xfId="3" applyNumberFormat="1" applyFont="1" applyFill="1" applyBorder="1" applyAlignment="1">
      <alignment horizontal="justify" vertical="top"/>
    </xf>
    <xf numFmtId="0" fontId="14" fillId="0" borderId="0" xfId="3" applyFont="1" applyFill="1" applyBorder="1" applyAlignment="1">
      <alignment horizontal="center" vertical="center" wrapText="1"/>
    </xf>
    <xf numFmtId="44" fontId="14"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164" fontId="16" fillId="2" borderId="0" xfId="1" applyNumberFormat="1" applyFont="1" applyFill="1" applyBorder="1" applyAlignment="1">
      <alignment horizontal="right" vertical="top" wrapText="1"/>
    </xf>
    <xf numFmtId="44" fontId="11" fillId="0" borderId="0" xfId="1" applyFont="1" applyFill="1" applyBorder="1" applyAlignment="1">
      <alignment horizontal="center" vertical="top" wrapText="1"/>
    </xf>
    <xf numFmtId="0" fontId="14" fillId="0" borderId="0" xfId="3" applyNumberFormat="1" applyFont="1" applyFill="1" applyBorder="1" applyAlignment="1">
      <alignment horizontal="center" vertical="center" wrapText="1"/>
    </xf>
    <xf numFmtId="0" fontId="14"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164" fontId="14" fillId="0" borderId="0" xfId="1" applyNumberFormat="1" applyFont="1" applyFill="1" applyBorder="1" applyAlignment="1">
      <alignment horizontal="right" vertical="top"/>
    </xf>
    <xf numFmtId="0" fontId="19"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0"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2" fontId="12" fillId="3" borderId="0" xfId="3" applyNumberFormat="1" applyFont="1" applyFill="1" applyBorder="1" applyAlignment="1">
      <alignment vertical="top"/>
    </xf>
    <xf numFmtId="0" fontId="22" fillId="0" borderId="0" xfId="3" applyFont="1" applyFill="1" applyAlignment="1">
      <alignment wrapText="1"/>
    </xf>
    <xf numFmtId="0" fontId="2" fillId="0" borderId="0" xfId="3" applyFont="1" applyFill="1" applyAlignment="1">
      <alignment wrapText="1"/>
    </xf>
    <xf numFmtId="4" fontId="2" fillId="0" borderId="0" xfId="3" applyNumberFormat="1" applyFont="1" applyFill="1"/>
    <xf numFmtId="4" fontId="2" fillId="0" borderId="0" xfId="3" applyNumberFormat="1" applyFont="1" applyFill="1" applyBorder="1"/>
    <xf numFmtId="164" fontId="5" fillId="2" borderId="0" xfId="3" applyNumberFormat="1" applyFont="1" applyFill="1" applyBorder="1" applyAlignment="1">
      <alignment horizontal="right" vertical="top" wrapText="1"/>
    </xf>
    <xf numFmtId="2" fontId="5" fillId="3" borderId="0" xfId="3" applyNumberFormat="1" applyFont="1" applyFill="1" applyBorder="1" applyAlignment="1">
      <alignment vertical="top"/>
    </xf>
    <xf numFmtId="4" fontId="5" fillId="0" borderId="0" xfId="3" applyNumberFormat="1" applyFont="1" applyFill="1" applyBorder="1" applyAlignment="1">
      <alignment horizontal="right" vertical="top" wrapText="1"/>
    </xf>
    <xf numFmtId="164" fontId="5" fillId="0" borderId="0" xfId="1" applyNumberFormat="1" applyFont="1" applyFill="1" applyBorder="1" applyAlignment="1">
      <alignment horizontal="right" vertical="top"/>
    </xf>
    <xf numFmtId="44" fontId="19" fillId="0" borderId="0" xfId="3" applyNumberFormat="1" applyFont="1" applyFill="1" applyAlignment="1">
      <alignment wrapText="1"/>
    </xf>
    <xf numFmtId="49" fontId="12" fillId="2" borderId="0" xfId="3" applyNumberFormat="1" applyFont="1" applyFill="1" applyBorder="1" applyAlignment="1">
      <alignment horizontal="center" vertical="center" wrapText="1"/>
    </xf>
    <xf numFmtId="2" fontId="12" fillId="2" borderId="0" xfId="3" applyNumberFormat="1" applyFont="1" applyFill="1" applyBorder="1" applyAlignment="1">
      <alignment vertical="top"/>
    </xf>
    <xf numFmtId="2" fontId="5" fillId="2" borderId="0" xfId="3" applyNumberFormat="1" applyFont="1" applyFill="1" applyBorder="1" applyAlignment="1">
      <alignment vertical="top"/>
    </xf>
    <xf numFmtId="44" fontId="5" fillId="2" borderId="0" xfId="1" applyFont="1" applyFill="1" applyBorder="1" applyAlignment="1">
      <alignment horizontal="center" vertical="top" wrapText="1"/>
    </xf>
    <xf numFmtId="44" fontId="2" fillId="0" borderId="0" xfId="1" applyFont="1" applyFill="1" applyAlignment="1">
      <alignment vertical="top"/>
    </xf>
    <xf numFmtId="44" fontId="2" fillId="0" borderId="0" xfId="1" applyFont="1" applyFill="1" applyBorder="1" applyAlignment="1">
      <alignment vertical="top"/>
    </xf>
    <xf numFmtId="44" fontId="2" fillId="0" borderId="0" xfId="1" applyFont="1" applyFill="1" applyAlignment="1">
      <alignment vertical="top" wrapText="1"/>
    </xf>
    <xf numFmtId="44" fontId="5" fillId="0" borderId="0" xfId="1" applyFont="1" applyFill="1" applyAlignment="1">
      <alignment vertical="top" wrapText="1"/>
    </xf>
    <xf numFmtId="44" fontId="6" fillId="0" borderId="0" xfId="3" applyNumberFormat="1" applyFont="1" applyFill="1" applyAlignment="1">
      <alignment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0" fontId="5" fillId="2" borderId="0" xfId="5" applyFont="1" applyFill="1" applyBorder="1" applyAlignment="1">
      <alignment horizontal="right" vertical="top"/>
    </xf>
    <xf numFmtId="0" fontId="17" fillId="2" borderId="0" xfId="5" applyNumberFormat="1" applyFont="1" applyFill="1" applyBorder="1" applyAlignment="1">
      <alignment vertical="center" wrapText="1"/>
    </xf>
    <xf numFmtId="49" fontId="12" fillId="3" borderId="0" xfId="3" applyNumberFormat="1" applyFont="1" applyFill="1" applyAlignment="1">
      <alignment horizontal="center" vertical="center" wrapText="1"/>
    </xf>
    <xf numFmtId="2" fontId="12" fillId="3" borderId="0" xfId="3" applyNumberFormat="1" applyFont="1" applyFill="1" applyAlignment="1">
      <alignment vertical="top"/>
    </xf>
    <xf numFmtId="0" fontId="19" fillId="0" borderId="0" xfId="3" applyFont="1" applyAlignment="1">
      <alignment wrapText="1"/>
    </xf>
    <xf numFmtId="0" fontId="13" fillId="0" borderId="0" xfId="0" applyFont="1" applyAlignment="1">
      <alignment horizontal="justify" vertical="top" wrapText="1"/>
    </xf>
    <xf numFmtId="0" fontId="13" fillId="0" borderId="0" xfId="0" applyFont="1" applyAlignment="1">
      <alignment horizontal="center" vertical="top"/>
    </xf>
    <xf numFmtId="4" fontId="13" fillId="0" borderId="0" xfId="0" applyNumberFormat="1" applyFont="1" applyAlignment="1">
      <alignment horizontal="right" vertical="top"/>
    </xf>
    <xf numFmtId="164" fontId="13" fillId="0" borderId="0" xfId="0" applyNumberFormat="1" applyFont="1" applyAlignment="1">
      <alignment horizontal="right" vertical="justify"/>
    </xf>
    <xf numFmtId="0" fontId="20" fillId="0" borderId="0" xfId="0" applyFont="1" applyAlignment="1">
      <alignment horizontal="center" vertical="top" wrapText="1"/>
    </xf>
    <xf numFmtId="2" fontId="12" fillId="0" borderId="0" xfId="3" applyNumberFormat="1" applyFont="1" applyAlignment="1">
      <alignment horizontal="left" vertical="center" wrapText="1"/>
    </xf>
    <xf numFmtId="0" fontId="6" fillId="0" borderId="0" xfId="3" applyFill="1" applyAlignment="1"/>
    <xf numFmtId="49" fontId="2" fillId="0" borderId="0" xfId="0" applyNumberFormat="1" applyFont="1" applyFill="1" applyAlignment="1">
      <alignment horizontal="center" vertical="top"/>
    </xf>
    <xf numFmtId="0" fontId="2" fillId="0" borderId="0" xfId="0" applyFont="1" applyFill="1" applyAlignment="1">
      <alignment horizontal="justify" vertical="top" wrapText="1"/>
    </xf>
    <xf numFmtId="0" fontId="2" fillId="0" borderId="0" xfId="0" applyFont="1" applyFill="1" applyAlignment="1">
      <alignment horizontal="center" vertical="top"/>
    </xf>
    <xf numFmtId="4" fontId="2" fillId="0" borderId="0" xfId="0" applyNumberFormat="1" applyFont="1" applyFill="1" applyAlignment="1">
      <alignment horizontal="right" vertical="top"/>
    </xf>
    <xf numFmtId="164" fontId="2" fillId="0" borderId="0" xfId="0" applyNumberFormat="1" applyFont="1" applyFill="1" applyAlignment="1">
      <alignment horizontal="right" vertical="justify"/>
    </xf>
    <xf numFmtId="0" fontId="21" fillId="0" borderId="0" xfId="0" applyNumberFormat="1" applyFont="1" applyFill="1" applyBorder="1" applyAlignment="1">
      <alignment horizontal="center" vertical="top" wrapText="1"/>
    </xf>
    <xf numFmtId="44" fontId="6" fillId="0" borderId="0" xfId="1" applyFont="1" applyFill="1" applyBorder="1" applyAlignment="1">
      <alignment horizontal="center" vertical="top" wrapText="1"/>
    </xf>
    <xf numFmtId="0" fontId="22" fillId="0" borderId="0" xfId="0" applyNumberFormat="1" applyFont="1" applyFill="1" applyBorder="1" applyAlignment="1">
      <alignment horizontal="center" vertical="top" wrapText="1"/>
    </xf>
    <xf numFmtId="0" fontId="2" fillId="0" borderId="0" xfId="0" applyNumberFormat="1" applyFont="1" applyFill="1" applyBorder="1" applyAlignment="1">
      <alignment horizontal="center" vertical="top" wrapText="1"/>
    </xf>
    <xf numFmtId="164" fontId="16" fillId="0" borderId="0" xfId="1" applyNumberFormat="1" applyFont="1" applyFill="1" applyBorder="1" applyAlignment="1">
      <alignment horizontal="right" vertical="center" wrapText="1"/>
    </xf>
    <xf numFmtId="2" fontId="12" fillId="0" borderId="0" xfId="3" applyNumberFormat="1" applyFont="1" applyFill="1" applyAlignment="1">
      <alignment vertical="center" wrapText="1"/>
    </xf>
    <xf numFmtId="164" fontId="5" fillId="0" borderId="7" xfId="2" applyNumberFormat="1" applyFont="1" applyBorder="1" applyAlignment="1">
      <alignment horizontal="right" vertical="center"/>
    </xf>
    <xf numFmtId="164" fontId="5" fillId="0" borderId="3"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164" fontId="5" fillId="0" borderId="0" xfId="2" applyNumberFormat="1" applyFont="1" applyBorder="1" applyAlignment="1">
      <alignment horizontal="right" vertical="center"/>
    </xf>
    <xf numFmtId="0" fontId="2" fillId="0" borderId="0" xfId="0" applyFont="1" applyAlignment="1">
      <alignment horizontal="justify"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5" fillId="2" borderId="0" xfId="5" applyNumberFormat="1" applyFont="1" applyFill="1" applyBorder="1" applyAlignment="1">
      <alignment horizontal="center" vertical="center" wrapText="1"/>
    </xf>
    <xf numFmtId="0" fontId="17" fillId="2" borderId="0" xfId="5" applyNumberFormat="1" applyFont="1" applyFill="1" applyBorder="1" applyAlignment="1">
      <alignment horizontal="center" vertical="center" wrapText="1"/>
    </xf>
    <xf numFmtId="44" fontId="2" fillId="0" borderId="0" xfId="1" applyFont="1" applyFill="1" applyAlignment="1">
      <alignment horizontal="center" vertical="top"/>
    </xf>
    <xf numFmtId="0" fontId="25" fillId="0" borderId="4"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12" xfId="2" applyFont="1" applyFill="1" applyBorder="1" applyAlignment="1">
      <alignment horizontal="center" vertical="center" wrapText="1"/>
    </xf>
    <xf numFmtId="2" fontId="18" fillId="0" borderId="5" xfId="4" applyNumberFormat="1" applyFont="1" applyFill="1" applyBorder="1" applyAlignment="1">
      <alignment horizontal="justify" vertical="top" wrapText="1"/>
    </xf>
    <xf numFmtId="2" fontId="18" fillId="0" borderId="8" xfId="4" applyNumberFormat="1" applyFont="1" applyFill="1" applyBorder="1" applyAlignment="1">
      <alignment horizontal="justify"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3" fillId="0" borderId="4" xfId="2" applyFont="1" applyBorder="1" applyAlignment="1">
      <alignment horizontal="center" vertical="top"/>
    </xf>
    <xf numFmtId="0" fontId="3" fillId="0" borderId="0" xfId="2" applyFont="1" applyBorder="1" applyAlignment="1">
      <alignment horizontal="center" vertical="top"/>
    </xf>
    <xf numFmtId="0" fontId="3" fillId="0" borderId="12" xfId="2" applyFont="1" applyBorder="1" applyAlignment="1">
      <alignment horizontal="center" vertical="top"/>
    </xf>
    <xf numFmtId="0" fontId="3" fillId="0" borderId="6" xfId="2" applyFont="1" applyBorder="1" applyAlignment="1">
      <alignment horizontal="center" vertical="top"/>
    </xf>
    <xf numFmtId="0" fontId="3" fillId="0" borderId="7" xfId="2" applyFont="1" applyBorder="1" applyAlignment="1">
      <alignment horizontal="center" vertical="top"/>
    </xf>
    <xf numFmtId="0" fontId="3" fillId="0" borderId="13" xfId="2" applyFont="1" applyBorder="1" applyAlignment="1">
      <alignment horizontal="center" vertical="top"/>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2" fontId="12" fillId="0" borderId="0" xfId="3" applyNumberFormat="1" applyFont="1" applyFill="1" applyBorder="1" applyAlignment="1">
      <alignment horizontal="left" vertical="top"/>
    </xf>
    <xf numFmtId="2" fontId="12" fillId="3" borderId="0" xfId="3" applyNumberFormat="1" applyFont="1" applyFill="1" applyBorder="1" applyAlignment="1">
      <alignment horizontal="left" vertical="top"/>
    </xf>
    <xf numFmtId="0" fontId="6" fillId="0" borderId="0" xfId="3" applyFill="1" applyAlignment="1">
      <alignment horizontal="center"/>
    </xf>
    <xf numFmtId="0" fontId="25" fillId="0" borderId="5" xfId="5" applyNumberFormat="1" applyFont="1" applyBorder="1" applyAlignment="1">
      <alignment horizontal="center" vertical="center" wrapText="1"/>
    </xf>
    <xf numFmtId="0" fontId="25" fillId="0" borderId="8" xfId="5" applyNumberFormat="1" applyFont="1" applyBorder="1" applyAlignment="1">
      <alignment horizontal="center" vertical="center" wrapText="1"/>
    </xf>
    <xf numFmtId="49" fontId="4" fillId="2" borderId="0" xfId="2" applyNumberFormat="1" applyFont="1" applyFill="1" applyBorder="1" applyAlignment="1">
      <alignment horizontal="center" vertical="center"/>
    </xf>
    <xf numFmtId="44" fontId="2" fillId="0" borderId="0" xfId="1" applyFont="1" applyFill="1" applyBorder="1" applyAlignment="1">
      <alignment horizontal="center" vertical="center"/>
    </xf>
    <xf numFmtId="0" fontId="6" fillId="0" borderId="0" xfId="3" applyFill="1" applyBorder="1" applyAlignment="1">
      <alignment horizontal="center" vertical="center"/>
    </xf>
  </cellXfs>
  <cellStyles count="17">
    <cellStyle name="Millares 2" xfId="7" xr:uid="{00000000-0005-0000-0000-000000000000}"/>
    <cellStyle name="Millares 2 2" xfId="9" xr:uid="{00000000-0005-0000-0000-000001000000}"/>
    <cellStyle name="Millares 2 3" xfId="13" xr:uid="{00000000-0005-0000-0000-000002000000}"/>
    <cellStyle name="Millares 3" xfId="15" xr:uid="{00000000-0005-0000-0000-000003000000}"/>
    <cellStyle name="Moneda" xfId="1" builtinId="4"/>
    <cellStyle name="Moneda 2" xfId="8" xr:uid="{00000000-0005-0000-0000-000005000000}"/>
    <cellStyle name="Normal" xfId="0" builtinId="0"/>
    <cellStyle name="Normal 2" xfId="4" xr:uid="{00000000-0005-0000-0000-000007000000}"/>
    <cellStyle name="Normal 2 2" xfId="5" xr:uid="{00000000-0005-0000-0000-000008000000}"/>
    <cellStyle name="Normal 2 3" xfId="16" xr:uid="{00000000-0005-0000-0000-000009000000}"/>
    <cellStyle name="Normal 3" xfId="3" xr:uid="{00000000-0005-0000-0000-00000A000000}"/>
    <cellStyle name="Normal 3 2" xfId="2" xr:uid="{00000000-0005-0000-0000-00000B000000}"/>
    <cellStyle name="Normal 4" xfId="6" xr:uid="{00000000-0005-0000-0000-00000C000000}"/>
    <cellStyle name="Normal 4 2" xfId="11" xr:uid="{00000000-0005-0000-0000-00000D000000}"/>
    <cellStyle name="Normal 5" xfId="10" xr:uid="{00000000-0005-0000-0000-00000E000000}"/>
    <cellStyle name="Normal 6" xfId="12" xr:uid="{00000000-0005-0000-0000-00000F000000}"/>
    <cellStyle name="Porcentaje 2" xfId="14" xr:uid="{00000000-0005-0000-0000-000010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15852</xdr:colOff>
      <xdr:row>1</xdr:row>
      <xdr:rowOff>220592</xdr:rowOff>
    </xdr:from>
    <xdr:to>
      <xdr:col>7</xdr:col>
      <xdr:colOff>918</xdr:colOff>
      <xdr:row>4</xdr:row>
      <xdr:rowOff>181440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1972528" y="534357"/>
          <a:ext cx="1277744" cy="734054"/>
        </a:xfrm>
        <a:prstGeom prst="rect">
          <a:avLst/>
        </a:prstGeom>
      </xdr:spPr>
    </xdr:pic>
    <xdr:clientData/>
  </xdr:twoCellAnchor>
  <xdr:twoCellAnchor editAs="oneCell">
    <xdr:from>
      <xdr:col>0</xdr:col>
      <xdr:colOff>0</xdr:colOff>
      <xdr:row>0</xdr:row>
      <xdr:rowOff>64892</xdr:rowOff>
    </xdr:from>
    <xdr:to>
      <xdr:col>1</xdr:col>
      <xdr:colOff>2627</xdr:colOff>
      <xdr:row>4</xdr:row>
      <xdr:rowOff>162050</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K203"/>
  <sheetViews>
    <sheetView showGridLines="0" showZeros="0" tabSelected="1" view="pageBreakPreview" topLeftCell="A172" zoomScaleNormal="85" zoomScaleSheetLayoutView="100" workbookViewId="0">
      <selection activeCell="D20" sqref="D20"/>
    </sheetView>
  </sheetViews>
  <sheetFormatPr baseColWidth="10" defaultColWidth="9.140625" defaultRowHeight="12.75" customHeight="1" x14ac:dyDescent="0.25"/>
  <cols>
    <col min="1" max="1" width="15.42578125" style="8" customWidth="1"/>
    <col min="2" max="2" width="74.7109375" style="5" customWidth="1"/>
    <col min="3" max="3" width="9.140625" style="5" customWidth="1"/>
    <col min="4" max="4" width="13.85546875" style="61" customWidth="1"/>
    <col min="5" max="5" width="16" style="5" customWidth="1"/>
    <col min="6" max="6" width="50.28515625" customWidth="1"/>
    <col min="7" max="7" width="19.42578125" style="5" customWidth="1"/>
    <col min="8" max="8" width="14" style="72" bestFit="1" customWidth="1"/>
    <col min="9" max="9" width="15.85546875" style="72" bestFit="1" customWidth="1"/>
    <col min="10" max="10" width="12.28515625" style="5" bestFit="1" customWidth="1"/>
    <col min="11" max="11" width="11.140625" style="5" bestFit="1" customWidth="1"/>
    <col min="12" max="16384" width="9.140625" style="5"/>
  </cols>
  <sheetData>
    <row r="1" spans="1:9" s="11" customFormat="1" ht="20.25" customHeight="1" x14ac:dyDescent="0.2">
      <c r="A1" s="9"/>
      <c r="B1" s="1" t="s">
        <v>0</v>
      </c>
      <c r="C1" s="110" t="s">
        <v>19</v>
      </c>
      <c r="D1" s="111"/>
      <c r="E1" s="111"/>
      <c r="F1" s="112"/>
      <c r="G1" s="10"/>
      <c r="H1" s="73"/>
      <c r="I1" s="73"/>
    </row>
    <row r="2" spans="1:9" s="11" customFormat="1" ht="20.25" customHeight="1" x14ac:dyDescent="0.2">
      <c r="A2" s="12"/>
      <c r="B2" s="2" t="s">
        <v>1</v>
      </c>
      <c r="C2" s="116" t="s">
        <v>313</v>
      </c>
      <c r="D2" s="117"/>
      <c r="E2" s="117"/>
      <c r="F2" s="118"/>
      <c r="G2" s="13"/>
      <c r="H2" s="73"/>
      <c r="I2" s="73"/>
    </row>
    <row r="3" spans="1:9" s="11" customFormat="1" ht="20.25" customHeight="1" thickBot="1" x14ac:dyDescent="0.25">
      <c r="A3" s="12"/>
      <c r="B3" s="2" t="s">
        <v>2</v>
      </c>
      <c r="C3" s="116"/>
      <c r="D3" s="117"/>
      <c r="E3" s="117"/>
      <c r="F3" s="118"/>
      <c r="G3" s="13"/>
      <c r="H3" s="73"/>
      <c r="I3" s="73"/>
    </row>
    <row r="4" spans="1:9" s="11" customFormat="1" ht="20.25" customHeight="1" x14ac:dyDescent="0.2">
      <c r="A4" s="12"/>
      <c r="B4" s="1" t="s">
        <v>3</v>
      </c>
      <c r="C4" s="77"/>
      <c r="D4" s="78"/>
      <c r="E4" s="106" t="s">
        <v>20</v>
      </c>
      <c r="F4" s="79"/>
      <c r="G4" s="14"/>
      <c r="H4" s="73"/>
      <c r="I4" s="73"/>
    </row>
    <row r="5" spans="1:9" s="11" customFormat="1" ht="20.25" customHeight="1" x14ac:dyDescent="0.2">
      <c r="A5" s="12"/>
      <c r="B5" s="119" t="s">
        <v>312</v>
      </c>
      <c r="C5" s="80"/>
      <c r="D5" s="81"/>
      <c r="E5" s="107" t="s">
        <v>21</v>
      </c>
      <c r="F5" s="18"/>
      <c r="G5" s="17"/>
      <c r="H5" s="73"/>
      <c r="I5" s="73"/>
    </row>
    <row r="6" spans="1:9" s="11" customFormat="1" ht="20.25" customHeight="1" x14ac:dyDescent="0.35">
      <c r="A6" s="12"/>
      <c r="B6" s="119"/>
      <c r="C6" s="15"/>
      <c r="D6" s="16"/>
      <c r="E6" s="108" t="s">
        <v>4</v>
      </c>
      <c r="F6" s="18"/>
      <c r="G6" s="19"/>
      <c r="H6" s="73"/>
      <c r="I6" s="73"/>
    </row>
    <row r="7" spans="1:9" s="11" customFormat="1" ht="20.25" customHeight="1" thickBot="1" x14ac:dyDescent="0.25">
      <c r="A7" s="12"/>
      <c r="B7" s="120"/>
      <c r="C7" s="20"/>
      <c r="D7" s="21"/>
      <c r="E7" s="105" t="s">
        <v>22</v>
      </c>
      <c r="F7" s="22"/>
      <c r="G7" s="23"/>
      <c r="H7" s="73"/>
      <c r="I7" s="73"/>
    </row>
    <row r="8" spans="1:9" s="11" customFormat="1" ht="12.75" customHeight="1" x14ac:dyDescent="0.2">
      <c r="A8" s="12"/>
      <c r="B8" s="2" t="s">
        <v>5</v>
      </c>
      <c r="C8" s="132" t="s">
        <v>6</v>
      </c>
      <c r="D8" s="133"/>
      <c r="E8" s="133"/>
      <c r="F8" s="134"/>
      <c r="G8" s="24" t="s">
        <v>7</v>
      </c>
      <c r="H8" s="73"/>
      <c r="I8" s="73"/>
    </row>
    <row r="9" spans="1:9" s="11" customFormat="1" ht="15" customHeight="1" x14ac:dyDescent="0.2">
      <c r="A9" s="12"/>
      <c r="B9" s="121"/>
      <c r="C9" s="126"/>
      <c r="D9" s="127"/>
      <c r="E9" s="127"/>
      <c r="F9" s="128"/>
      <c r="G9" s="138" t="s">
        <v>164</v>
      </c>
      <c r="H9" s="73"/>
      <c r="I9" s="73"/>
    </row>
    <row r="10" spans="1:9" s="11" customFormat="1" ht="15.75" customHeight="1" thickBot="1" x14ac:dyDescent="0.25">
      <c r="A10" s="25"/>
      <c r="B10" s="122"/>
      <c r="C10" s="129"/>
      <c r="D10" s="130"/>
      <c r="E10" s="130"/>
      <c r="F10" s="131"/>
      <c r="G10" s="139"/>
      <c r="H10" s="73"/>
      <c r="I10" s="73"/>
    </row>
    <row r="11" spans="1:9" s="11" customFormat="1" ht="3" customHeight="1" thickBot="1" x14ac:dyDescent="0.25">
      <c r="A11" s="26"/>
      <c r="B11" s="3"/>
      <c r="C11" s="27"/>
      <c r="D11" s="28"/>
      <c r="E11" s="26"/>
      <c r="F11" s="27"/>
      <c r="G11" s="27"/>
      <c r="H11" s="73"/>
      <c r="I11" s="73"/>
    </row>
    <row r="12" spans="1:9" s="11" customFormat="1" ht="15.75" customHeight="1" thickBot="1" x14ac:dyDescent="0.25">
      <c r="A12" s="123" t="s">
        <v>92</v>
      </c>
      <c r="B12" s="124"/>
      <c r="C12" s="124"/>
      <c r="D12" s="124"/>
      <c r="E12" s="124"/>
      <c r="F12" s="124"/>
      <c r="G12" s="125"/>
      <c r="H12" s="73"/>
      <c r="I12" s="73"/>
    </row>
    <row r="13" spans="1:9" s="11" customFormat="1" ht="3" customHeight="1" x14ac:dyDescent="0.2">
      <c r="A13" s="29"/>
      <c r="B13" s="30"/>
      <c r="C13" s="30"/>
      <c r="D13" s="62"/>
      <c r="H13" s="73"/>
      <c r="I13" s="73"/>
    </row>
    <row r="14" spans="1:9" s="142" customFormat="1" ht="24" x14ac:dyDescent="0.25">
      <c r="A14" s="140" t="s">
        <v>8</v>
      </c>
      <c r="B14" s="4" t="s">
        <v>9</v>
      </c>
      <c r="C14" s="140" t="s">
        <v>10</v>
      </c>
      <c r="D14" s="140" t="s">
        <v>11</v>
      </c>
      <c r="E14" s="4" t="s">
        <v>12</v>
      </c>
      <c r="F14" s="4" t="s">
        <v>13</v>
      </c>
      <c r="G14" s="4" t="s">
        <v>14</v>
      </c>
      <c r="H14" s="141"/>
      <c r="I14" s="141"/>
    </row>
    <row r="15" spans="1:9" ht="60.75" customHeight="1" x14ac:dyDescent="0.2">
      <c r="A15" s="93"/>
      <c r="B15" s="104" t="str">
        <f>+B5</f>
        <v xml:space="preserve">Pavimentación con concreto hidráulico, sustitución de líneas de agua potable y red de drenaje, en la calle Violeta entre calle Gardenia y calle Rosa; y en la calle Rosa desde Violeta hasta Av. Bugambilias, colonia la Floresta del Colli, municipio de Zapopan, Jalisco. </v>
      </c>
      <c r="C15" s="93"/>
      <c r="D15" s="93"/>
      <c r="E15" s="93"/>
      <c r="F15" s="93"/>
      <c r="G15" s="93"/>
    </row>
    <row r="16" spans="1:9" x14ac:dyDescent="0.2">
      <c r="A16" s="34" t="s">
        <v>15</v>
      </c>
      <c r="B16" s="136" t="s">
        <v>89</v>
      </c>
      <c r="C16" s="136"/>
      <c r="D16" s="136"/>
      <c r="E16" s="136"/>
      <c r="F16" s="136"/>
      <c r="G16" s="49">
        <f>ROUND(SUM(G17,G29,G34),2)</f>
        <v>0</v>
      </c>
      <c r="H16" s="115"/>
      <c r="I16" s="115"/>
    </row>
    <row r="17" spans="1:9" s="40" customFormat="1" x14ac:dyDescent="0.2">
      <c r="A17" s="35" t="s">
        <v>23</v>
      </c>
      <c r="B17" s="36" t="s">
        <v>27</v>
      </c>
      <c r="C17" s="37"/>
      <c r="D17" s="63"/>
      <c r="E17" s="38"/>
      <c r="F17" s="39"/>
      <c r="G17" s="38">
        <f>ROUND(SUM(G18:G28),2)</f>
        <v>0</v>
      </c>
      <c r="H17" s="115"/>
      <c r="I17" s="115"/>
    </row>
    <row r="18" spans="1:9" s="51" customFormat="1" ht="51" x14ac:dyDescent="0.2">
      <c r="A18" s="94" t="s">
        <v>153</v>
      </c>
      <c r="B18" s="95" t="s">
        <v>32</v>
      </c>
      <c r="C18" s="96" t="s">
        <v>33</v>
      </c>
      <c r="D18" s="97">
        <v>2451.3200000000002</v>
      </c>
      <c r="E18" s="98">
        <v>0</v>
      </c>
      <c r="F18" s="99"/>
      <c r="G18" s="100">
        <f t="shared" ref="G18:G28" si="0">ROUND(PRODUCT(D18,E18),2)</f>
        <v>0</v>
      </c>
      <c r="H18" s="74"/>
      <c r="I18" s="74"/>
    </row>
    <row r="19" spans="1:9" s="51" customFormat="1" ht="63.75" x14ac:dyDescent="0.2">
      <c r="A19" s="94" t="s">
        <v>166</v>
      </c>
      <c r="B19" s="95" t="s">
        <v>273</v>
      </c>
      <c r="C19" s="96" t="s">
        <v>34</v>
      </c>
      <c r="D19" s="97">
        <v>1031.6400000000001</v>
      </c>
      <c r="E19" s="98">
        <v>0</v>
      </c>
      <c r="F19" s="99"/>
      <c r="G19" s="100">
        <f t="shared" si="0"/>
        <v>0</v>
      </c>
      <c r="H19" s="74"/>
      <c r="I19" s="74"/>
    </row>
    <row r="20" spans="1:9" s="51" customFormat="1" ht="51" x14ac:dyDescent="0.2">
      <c r="A20" s="94" t="s">
        <v>163</v>
      </c>
      <c r="B20" s="95" t="s">
        <v>277</v>
      </c>
      <c r="C20" s="96" t="s">
        <v>35</v>
      </c>
      <c r="D20" s="97">
        <v>6</v>
      </c>
      <c r="E20" s="98">
        <v>0</v>
      </c>
      <c r="F20" s="99"/>
      <c r="G20" s="100">
        <f t="shared" si="0"/>
        <v>0</v>
      </c>
      <c r="H20" s="74"/>
      <c r="I20" s="74"/>
    </row>
    <row r="21" spans="1:9" s="51" customFormat="1" ht="51" x14ac:dyDescent="0.2">
      <c r="A21" s="94" t="s">
        <v>167</v>
      </c>
      <c r="B21" s="95" t="s">
        <v>278</v>
      </c>
      <c r="C21" s="96" t="s">
        <v>35</v>
      </c>
      <c r="D21" s="97">
        <v>3</v>
      </c>
      <c r="E21" s="98">
        <v>0</v>
      </c>
      <c r="F21" s="99"/>
      <c r="G21" s="100">
        <f t="shared" si="0"/>
        <v>0</v>
      </c>
      <c r="H21" s="74"/>
      <c r="I21" s="74"/>
    </row>
    <row r="22" spans="1:9" s="51" customFormat="1" ht="51" x14ac:dyDescent="0.2">
      <c r="A22" s="94" t="s">
        <v>161</v>
      </c>
      <c r="B22" s="95" t="s">
        <v>279</v>
      </c>
      <c r="C22" s="96" t="s">
        <v>35</v>
      </c>
      <c r="D22" s="97">
        <v>9</v>
      </c>
      <c r="E22" s="98">
        <v>0</v>
      </c>
      <c r="F22" s="99"/>
      <c r="G22" s="100">
        <f t="shared" si="0"/>
        <v>0</v>
      </c>
      <c r="H22" s="74"/>
      <c r="I22" s="74"/>
    </row>
    <row r="23" spans="1:9" s="51" customFormat="1" ht="51" x14ac:dyDescent="0.2">
      <c r="A23" s="94" t="s">
        <v>160</v>
      </c>
      <c r="B23" s="95" t="s">
        <v>302</v>
      </c>
      <c r="C23" s="96" t="s">
        <v>34</v>
      </c>
      <c r="D23" s="97">
        <v>5</v>
      </c>
      <c r="E23" s="98">
        <v>0</v>
      </c>
      <c r="F23" s="99"/>
      <c r="G23" s="100">
        <f t="shared" si="0"/>
        <v>0</v>
      </c>
      <c r="H23" s="74"/>
      <c r="I23" s="74"/>
    </row>
    <row r="24" spans="1:9" s="51" customFormat="1" ht="51" x14ac:dyDescent="0.2">
      <c r="A24" s="94" t="s">
        <v>168</v>
      </c>
      <c r="B24" s="95" t="s">
        <v>299</v>
      </c>
      <c r="C24" s="96" t="s">
        <v>34</v>
      </c>
      <c r="D24" s="97">
        <v>5</v>
      </c>
      <c r="E24" s="98">
        <v>0</v>
      </c>
      <c r="F24" s="99"/>
      <c r="G24" s="100">
        <f t="shared" si="0"/>
        <v>0</v>
      </c>
      <c r="H24" s="74"/>
      <c r="I24" s="74"/>
    </row>
    <row r="25" spans="1:9" s="51" customFormat="1" ht="51" x14ac:dyDescent="0.2">
      <c r="A25" s="94" t="s">
        <v>162</v>
      </c>
      <c r="B25" s="95" t="s">
        <v>300</v>
      </c>
      <c r="C25" s="96" t="s">
        <v>34</v>
      </c>
      <c r="D25" s="97">
        <v>95</v>
      </c>
      <c r="E25" s="98">
        <v>0</v>
      </c>
      <c r="F25" s="99"/>
      <c r="G25" s="100">
        <f t="shared" si="0"/>
        <v>0</v>
      </c>
      <c r="H25" s="74"/>
      <c r="I25" s="74"/>
    </row>
    <row r="26" spans="1:9" s="51" customFormat="1" ht="51" x14ac:dyDescent="0.2">
      <c r="A26" s="94" t="s">
        <v>169</v>
      </c>
      <c r="B26" s="95" t="s">
        <v>301</v>
      </c>
      <c r="C26" s="96" t="s">
        <v>35</v>
      </c>
      <c r="D26" s="97">
        <v>2</v>
      </c>
      <c r="E26" s="98">
        <v>0</v>
      </c>
      <c r="F26" s="99"/>
      <c r="G26" s="100">
        <f t="shared" si="0"/>
        <v>0</v>
      </c>
      <c r="H26" s="74"/>
      <c r="I26" s="74"/>
    </row>
    <row r="27" spans="1:9" s="51" customFormat="1" ht="38.25" x14ac:dyDescent="0.2">
      <c r="A27" s="94" t="s">
        <v>170</v>
      </c>
      <c r="B27" s="95" t="s">
        <v>39</v>
      </c>
      <c r="C27" s="96" t="s">
        <v>34</v>
      </c>
      <c r="D27" s="97">
        <v>1378.51</v>
      </c>
      <c r="E27" s="98">
        <v>0</v>
      </c>
      <c r="F27" s="99"/>
      <c r="G27" s="100">
        <f t="shared" si="0"/>
        <v>0</v>
      </c>
      <c r="H27" s="74"/>
      <c r="I27" s="74"/>
    </row>
    <row r="28" spans="1:9" s="51" customFormat="1" ht="51" x14ac:dyDescent="0.2">
      <c r="A28" s="94" t="s">
        <v>171</v>
      </c>
      <c r="B28" s="95" t="s">
        <v>37</v>
      </c>
      <c r="C28" s="96" t="s">
        <v>38</v>
      </c>
      <c r="D28" s="97">
        <v>27018.74</v>
      </c>
      <c r="E28" s="98">
        <v>0</v>
      </c>
      <c r="F28" s="99"/>
      <c r="G28" s="100">
        <f t="shared" si="0"/>
        <v>0</v>
      </c>
      <c r="H28" s="74"/>
      <c r="I28" s="74"/>
    </row>
    <row r="29" spans="1:9" s="51" customFormat="1" x14ac:dyDescent="0.2">
      <c r="A29" s="35" t="s">
        <v>24</v>
      </c>
      <c r="B29" s="36" t="s">
        <v>51</v>
      </c>
      <c r="C29" s="37"/>
      <c r="D29" s="63"/>
      <c r="E29" s="38"/>
      <c r="F29" s="39"/>
      <c r="G29" s="38">
        <f>ROUND(SUM(G30:G33),2)</f>
        <v>0</v>
      </c>
      <c r="H29" s="74"/>
      <c r="I29" s="74"/>
    </row>
    <row r="30" spans="1:9" s="51" customFormat="1" ht="63.75" x14ac:dyDescent="0.2">
      <c r="A30" s="94" t="s">
        <v>158</v>
      </c>
      <c r="B30" s="95" t="s">
        <v>113</v>
      </c>
      <c r="C30" s="96" t="s">
        <v>33</v>
      </c>
      <c r="D30" s="97">
        <v>2451.3200000000002</v>
      </c>
      <c r="E30" s="98">
        <v>0</v>
      </c>
      <c r="F30" s="99"/>
      <c r="G30" s="100">
        <f>ROUND(PRODUCT(D30,E30),2)</f>
        <v>0</v>
      </c>
      <c r="H30" s="74"/>
      <c r="I30" s="74"/>
    </row>
    <row r="31" spans="1:9" s="51" customFormat="1" ht="63.75" x14ac:dyDescent="0.2">
      <c r="A31" s="94" t="s">
        <v>159</v>
      </c>
      <c r="B31" s="95" t="s">
        <v>98</v>
      </c>
      <c r="C31" s="96" t="s">
        <v>33</v>
      </c>
      <c r="D31" s="97">
        <v>2451.3200000000002</v>
      </c>
      <c r="E31" s="98">
        <v>0</v>
      </c>
      <c r="F31" s="99"/>
      <c r="G31" s="100">
        <f t="shared" ref="G31:G32" si="1">ROUND(PRODUCT(D31,E31),2)</f>
        <v>0</v>
      </c>
      <c r="H31" s="74"/>
      <c r="I31" s="74"/>
    </row>
    <row r="32" spans="1:9" s="51" customFormat="1" ht="51" x14ac:dyDescent="0.2">
      <c r="A32" s="94" t="s">
        <v>172</v>
      </c>
      <c r="B32" s="95" t="s">
        <v>280</v>
      </c>
      <c r="C32" s="96" t="s">
        <v>34</v>
      </c>
      <c r="D32" s="97">
        <v>490.27</v>
      </c>
      <c r="E32" s="98">
        <v>0</v>
      </c>
      <c r="F32" s="99"/>
      <c r="G32" s="100">
        <f t="shared" si="1"/>
        <v>0</v>
      </c>
      <c r="H32" s="74"/>
      <c r="I32" s="74"/>
    </row>
    <row r="33" spans="1:9" s="51" customFormat="1" ht="76.5" x14ac:dyDescent="0.2">
      <c r="A33" s="94" t="s">
        <v>157</v>
      </c>
      <c r="B33" s="95" t="s">
        <v>108</v>
      </c>
      <c r="C33" s="96" t="s">
        <v>34</v>
      </c>
      <c r="D33" s="97">
        <v>490.27</v>
      </c>
      <c r="F33" s="99"/>
      <c r="G33" s="100">
        <f>ROUND(PRODUCT(D33,E35),2)</f>
        <v>0</v>
      </c>
      <c r="H33" s="74"/>
      <c r="I33" s="74"/>
    </row>
    <row r="34" spans="1:9" s="51" customFormat="1" x14ac:dyDescent="0.2">
      <c r="A34" s="35" t="s">
        <v>50</v>
      </c>
      <c r="B34" s="36" t="s">
        <v>52</v>
      </c>
      <c r="C34" s="37"/>
      <c r="D34" s="63"/>
      <c r="E34" s="38"/>
      <c r="F34" s="39"/>
      <c r="G34" s="38">
        <f>ROUND(SUM(G35:G44),2)</f>
        <v>0</v>
      </c>
      <c r="H34" s="74"/>
      <c r="I34" s="74"/>
    </row>
    <row r="35" spans="1:9" s="51" customFormat="1" ht="51" x14ac:dyDescent="0.2">
      <c r="A35" s="94" t="s">
        <v>154</v>
      </c>
      <c r="B35" s="95" t="s">
        <v>105</v>
      </c>
      <c r="C35" s="96" t="s">
        <v>33</v>
      </c>
      <c r="D35" s="97">
        <v>2451.3200000000002</v>
      </c>
      <c r="E35" s="98">
        <v>0</v>
      </c>
      <c r="F35" s="99"/>
      <c r="G35" s="100">
        <f t="shared" ref="G35:G44" si="2">ROUND(PRODUCT(D35,E35),2)</f>
        <v>0</v>
      </c>
      <c r="H35" s="74"/>
      <c r="I35" s="74"/>
    </row>
    <row r="36" spans="1:9" s="51" customFormat="1" ht="51" x14ac:dyDescent="0.2">
      <c r="A36" s="94" t="s">
        <v>173</v>
      </c>
      <c r="B36" s="95" t="s">
        <v>104</v>
      </c>
      <c r="C36" s="96" t="s">
        <v>33</v>
      </c>
      <c r="D36" s="97">
        <v>50</v>
      </c>
      <c r="E36" s="98">
        <v>0</v>
      </c>
      <c r="F36" s="99"/>
      <c r="G36" s="100">
        <f t="shared" si="2"/>
        <v>0</v>
      </c>
      <c r="H36" s="74"/>
      <c r="I36" s="74"/>
    </row>
    <row r="37" spans="1:9" s="51" customFormat="1" ht="51" x14ac:dyDescent="0.2">
      <c r="A37" s="94" t="s">
        <v>155</v>
      </c>
      <c r="B37" s="95" t="s">
        <v>106</v>
      </c>
      <c r="C37" s="96" t="s">
        <v>33</v>
      </c>
      <c r="D37" s="97">
        <v>50</v>
      </c>
      <c r="E37" s="98">
        <v>0</v>
      </c>
      <c r="F37" s="99"/>
      <c r="G37" s="100">
        <f t="shared" si="2"/>
        <v>0</v>
      </c>
      <c r="H37" s="74"/>
      <c r="I37" s="74"/>
    </row>
    <row r="38" spans="1:9" s="51" customFormat="1" ht="51" x14ac:dyDescent="0.2">
      <c r="A38" s="94" t="s">
        <v>150</v>
      </c>
      <c r="B38" s="95" t="s">
        <v>281</v>
      </c>
      <c r="C38" s="96" t="s">
        <v>33</v>
      </c>
      <c r="D38" s="97">
        <v>15</v>
      </c>
      <c r="E38" s="98">
        <v>0</v>
      </c>
      <c r="F38" s="99"/>
      <c r="G38" s="100">
        <f t="shared" si="2"/>
        <v>0</v>
      </c>
      <c r="H38" s="74"/>
      <c r="I38" s="74"/>
    </row>
    <row r="39" spans="1:9" s="51" customFormat="1" ht="114.75" x14ac:dyDescent="0.2">
      <c r="A39" s="94" t="s">
        <v>156</v>
      </c>
      <c r="B39" s="95" t="s">
        <v>93</v>
      </c>
      <c r="C39" s="96" t="s">
        <v>35</v>
      </c>
      <c r="D39" s="97">
        <v>290</v>
      </c>
      <c r="E39" s="98">
        <v>0</v>
      </c>
      <c r="F39" s="99"/>
      <c r="G39" s="100">
        <f t="shared" si="2"/>
        <v>0</v>
      </c>
      <c r="H39" s="74"/>
      <c r="I39" s="74"/>
    </row>
    <row r="40" spans="1:9" s="51" customFormat="1" ht="63.75" x14ac:dyDescent="0.2">
      <c r="A40" s="94" t="s">
        <v>174</v>
      </c>
      <c r="B40" s="95" t="s">
        <v>274</v>
      </c>
      <c r="C40" s="96" t="s">
        <v>54</v>
      </c>
      <c r="D40" s="97">
        <v>1020.35</v>
      </c>
      <c r="E40" s="98">
        <v>0</v>
      </c>
      <c r="F40" s="99"/>
      <c r="G40" s="100">
        <f t="shared" si="2"/>
        <v>0</v>
      </c>
      <c r="H40" s="74"/>
      <c r="I40" s="74"/>
    </row>
    <row r="41" spans="1:9" s="51" customFormat="1" ht="38.25" x14ac:dyDescent="0.2">
      <c r="A41" s="94" t="s">
        <v>175</v>
      </c>
      <c r="B41" s="95" t="s">
        <v>40</v>
      </c>
      <c r="C41" s="96" t="s">
        <v>41</v>
      </c>
      <c r="D41" s="97">
        <v>1200</v>
      </c>
      <c r="E41" s="98">
        <v>0</v>
      </c>
      <c r="F41" s="99"/>
      <c r="G41" s="100">
        <f t="shared" si="2"/>
        <v>0</v>
      </c>
      <c r="H41" s="74"/>
      <c r="I41" s="74"/>
    </row>
    <row r="42" spans="1:9" s="51" customFormat="1" ht="63.75" x14ac:dyDescent="0.2">
      <c r="A42" s="94" t="s">
        <v>176</v>
      </c>
      <c r="B42" s="95" t="s">
        <v>53</v>
      </c>
      <c r="C42" s="96" t="s">
        <v>41</v>
      </c>
      <c r="D42" s="97">
        <v>1200</v>
      </c>
      <c r="E42" s="98">
        <v>0</v>
      </c>
      <c r="F42" s="99"/>
      <c r="G42" s="100">
        <f t="shared" si="2"/>
        <v>0</v>
      </c>
      <c r="H42" s="74"/>
      <c r="I42" s="74"/>
    </row>
    <row r="43" spans="1:9" s="51" customFormat="1" ht="51" x14ac:dyDescent="0.2">
      <c r="A43" s="94" t="s">
        <v>177</v>
      </c>
      <c r="B43" s="95" t="s">
        <v>114</v>
      </c>
      <c r="C43" s="96" t="s">
        <v>41</v>
      </c>
      <c r="D43" s="97">
        <v>262.5</v>
      </c>
      <c r="E43" s="98">
        <v>0</v>
      </c>
      <c r="F43" s="99"/>
      <c r="G43" s="100">
        <f t="shared" si="2"/>
        <v>0</v>
      </c>
      <c r="H43" s="74"/>
      <c r="I43" s="74"/>
    </row>
    <row r="44" spans="1:9" s="51" customFormat="1" ht="51" x14ac:dyDescent="0.2">
      <c r="A44" s="94" t="s">
        <v>178</v>
      </c>
      <c r="B44" s="95" t="s">
        <v>107</v>
      </c>
      <c r="C44" s="96" t="s">
        <v>41</v>
      </c>
      <c r="D44" s="97">
        <v>410</v>
      </c>
      <c r="E44" s="98">
        <v>0</v>
      </c>
      <c r="F44" s="99"/>
      <c r="G44" s="100">
        <f t="shared" si="2"/>
        <v>0</v>
      </c>
      <c r="H44" s="74"/>
      <c r="I44" s="74"/>
    </row>
    <row r="45" spans="1:9" s="51" customFormat="1" x14ac:dyDescent="0.2">
      <c r="A45" s="34" t="s">
        <v>26</v>
      </c>
      <c r="B45" s="58" t="s">
        <v>101</v>
      </c>
      <c r="C45" s="58"/>
      <c r="D45" s="64"/>
      <c r="E45" s="58"/>
      <c r="F45" s="58"/>
      <c r="G45" s="49">
        <f>ROUND(SUM(G46:G64),2)</f>
        <v>0</v>
      </c>
      <c r="H45" s="74"/>
      <c r="I45" s="74"/>
    </row>
    <row r="46" spans="1:9" s="40" customFormat="1" ht="51" x14ac:dyDescent="0.2">
      <c r="A46" s="94" t="s">
        <v>179</v>
      </c>
      <c r="B46" s="95" t="s">
        <v>32</v>
      </c>
      <c r="C46" s="96" t="s">
        <v>33</v>
      </c>
      <c r="D46" s="97">
        <v>615</v>
      </c>
      <c r="E46" s="98">
        <v>0</v>
      </c>
      <c r="F46" s="99"/>
      <c r="G46" s="100">
        <f>ROUND(PRODUCT(D46,E46),2)</f>
        <v>0</v>
      </c>
      <c r="H46" s="74"/>
      <c r="I46" s="74"/>
    </row>
    <row r="47" spans="1:9" s="51" customFormat="1" ht="51" x14ac:dyDescent="0.2">
      <c r="A47" s="94" t="s">
        <v>180</v>
      </c>
      <c r="B47" s="95" t="s">
        <v>36</v>
      </c>
      <c r="C47" s="96" t="s">
        <v>34</v>
      </c>
      <c r="D47" s="97">
        <v>26.4</v>
      </c>
      <c r="E47" s="98">
        <v>0</v>
      </c>
      <c r="F47" s="99"/>
      <c r="G47" s="100">
        <f t="shared" ref="G47:G64" si="3">ROUND(PRODUCT(D47,E47),2)</f>
        <v>0</v>
      </c>
      <c r="H47" s="74"/>
      <c r="I47" s="74"/>
    </row>
    <row r="48" spans="1:9" s="51" customFormat="1" ht="51" x14ac:dyDescent="0.2">
      <c r="A48" s="94" t="s">
        <v>181</v>
      </c>
      <c r="B48" s="95" t="s">
        <v>125</v>
      </c>
      <c r="C48" s="96" t="s">
        <v>34</v>
      </c>
      <c r="D48" s="97">
        <v>14</v>
      </c>
      <c r="E48" s="98">
        <v>0</v>
      </c>
      <c r="F48" s="99"/>
      <c r="G48" s="100">
        <f t="shared" si="3"/>
        <v>0</v>
      </c>
      <c r="H48" s="74"/>
      <c r="I48" s="74"/>
    </row>
    <row r="49" spans="1:9" s="51" customFormat="1" ht="63.75" x14ac:dyDescent="0.2">
      <c r="A49" s="94" t="s">
        <v>182</v>
      </c>
      <c r="B49" s="95" t="s">
        <v>119</v>
      </c>
      <c r="C49" s="96" t="s">
        <v>34</v>
      </c>
      <c r="D49" s="97">
        <v>192.25</v>
      </c>
      <c r="E49" s="98">
        <v>0</v>
      </c>
      <c r="F49" s="99"/>
      <c r="G49" s="100">
        <f t="shared" si="3"/>
        <v>0</v>
      </c>
      <c r="H49" s="74"/>
      <c r="I49" s="74"/>
    </row>
    <row r="50" spans="1:9" s="51" customFormat="1" ht="63.75" x14ac:dyDescent="0.2">
      <c r="A50" s="94" t="s">
        <v>183</v>
      </c>
      <c r="B50" s="95" t="s">
        <v>113</v>
      </c>
      <c r="C50" s="96" t="s">
        <v>33</v>
      </c>
      <c r="D50" s="97">
        <v>410</v>
      </c>
      <c r="E50" s="98">
        <v>0</v>
      </c>
      <c r="F50" s="99"/>
      <c r="G50" s="100">
        <f t="shared" si="3"/>
        <v>0</v>
      </c>
      <c r="H50" s="74"/>
      <c r="I50" s="74"/>
    </row>
    <row r="51" spans="1:9" s="51" customFormat="1" ht="51" x14ac:dyDescent="0.2">
      <c r="A51" s="94" t="s">
        <v>184</v>
      </c>
      <c r="B51" s="95" t="s">
        <v>42</v>
      </c>
      <c r="C51" s="96" t="s">
        <v>33</v>
      </c>
      <c r="D51" s="97">
        <v>410</v>
      </c>
      <c r="E51" s="98">
        <v>0</v>
      </c>
      <c r="F51" s="99"/>
      <c r="G51" s="100">
        <f t="shared" si="3"/>
        <v>0</v>
      </c>
      <c r="H51" s="74"/>
      <c r="I51" s="74"/>
    </row>
    <row r="52" spans="1:9" s="51" customFormat="1" ht="63.75" x14ac:dyDescent="0.2">
      <c r="A52" s="94" t="s">
        <v>151</v>
      </c>
      <c r="B52" s="95" t="s">
        <v>43</v>
      </c>
      <c r="C52" s="96" t="s">
        <v>33</v>
      </c>
      <c r="D52" s="97">
        <v>205</v>
      </c>
      <c r="E52" s="98">
        <v>0</v>
      </c>
      <c r="F52" s="99"/>
      <c r="G52" s="100">
        <f t="shared" si="3"/>
        <v>0</v>
      </c>
      <c r="H52" s="74"/>
      <c r="I52" s="74"/>
    </row>
    <row r="53" spans="1:9" s="51" customFormat="1" ht="38.25" x14ac:dyDescent="0.2">
      <c r="A53" s="94" t="s">
        <v>152</v>
      </c>
      <c r="B53" s="109" t="s">
        <v>40</v>
      </c>
      <c r="C53" s="96" t="s">
        <v>41</v>
      </c>
      <c r="D53" s="97">
        <v>650</v>
      </c>
      <c r="E53" s="98">
        <v>0</v>
      </c>
      <c r="F53" s="99"/>
      <c r="G53" s="100">
        <f t="shared" si="3"/>
        <v>0</v>
      </c>
      <c r="H53" s="74"/>
      <c r="I53" s="74"/>
    </row>
    <row r="54" spans="1:9" s="51" customFormat="1" ht="51" x14ac:dyDescent="0.2">
      <c r="A54" s="94" t="s">
        <v>185</v>
      </c>
      <c r="B54" s="95" t="s">
        <v>303</v>
      </c>
      <c r="C54" s="96" t="s">
        <v>33</v>
      </c>
      <c r="D54" s="97">
        <v>20</v>
      </c>
      <c r="E54" s="98">
        <v>0</v>
      </c>
      <c r="F54" s="99"/>
      <c r="G54" s="100">
        <f t="shared" si="3"/>
        <v>0</v>
      </c>
      <c r="H54" s="74"/>
      <c r="I54" s="74"/>
    </row>
    <row r="55" spans="1:9" s="51" customFormat="1" ht="51" x14ac:dyDescent="0.2">
      <c r="A55" s="94" t="s">
        <v>186</v>
      </c>
      <c r="B55" s="109" t="s">
        <v>44</v>
      </c>
      <c r="C55" s="96" t="s">
        <v>33</v>
      </c>
      <c r="D55" s="97">
        <v>525.6</v>
      </c>
      <c r="E55" s="98">
        <v>0</v>
      </c>
      <c r="F55" s="99"/>
      <c r="G55" s="100">
        <f t="shared" si="3"/>
        <v>0</v>
      </c>
      <c r="H55" s="74"/>
      <c r="I55" s="74"/>
    </row>
    <row r="56" spans="1:9" s="51" customFormat="1" ht="25.5" x14ac:dyDescent="0.2">
      <c r="A56" s="94" t="s">
        <v>187</v>
      </c>
      <c r="B56" s="95" t="s">
        <v>282</v>
      </c>
      <c r="C56" s="96" t="s">
        <v>35</v>
      </c>
      <c r="D56" s="97">
        <v>70</v>
      </c>
      <c r="E56" s="98">
        <v>0</v>
      </c>
      <c r="F56" s="99"/>
      <c r="G56" s="100">
        <f t="shared" si="3"/>
        <v>0</v>
      </c>
      <c r="H56" s="74"/>
      <c r="I56" s="74"/>
    </row>
    <row r="57" spans="1:9" s="51" customFormat="1" ht="63.75" x14ac:dyDescent="0.2">
      <c r="A57" s="94" t="s">
        <v>188</v>
      </c>
      <c r="B57" s="109" t="s">
        <v>115</v>
      </c>
      <c r="C57" s="96" t="s">
        <v>41</v>
      </c>
      <c r="D57" s="97">
        <v>60</v>
      </c>
      <c r="E57" s="98">
        <v>0</v>
      </c>
      <c r="F57" s="99"/>
      <c r="G57" s="100">
        <f t="shared" si="3"/>
        <v>0</v>
      </c>
      <c r="H57" s="74"/>
      <c r="I57" s="74"/>
    </row>
    <row r="58" spans="1:9" s="51" customFormat="1" ht="89.25" x14ac:dyDescent="0.2">
      <c r="A58" s="94" t="s">
        <v>189</v>
      </c>
      <c r="B58" s="95" t="s">
        <v>283</v>
      </c>
      <c r="C58" s="96" t="s">
        <v>54</v>
      </c>
      <c r="D58" s="97">
        <v>300</v>
      </c>
      <c r="E58" s="98">
        <v>0</v>
      </c>
      <c r="F58" s="99"/>
      <c r="G58" s="100">
        <f t="shared" si="3"/>
        <v>0</v>
      </c>
      <c r="H58" s="74"/>
      <c r="I58" s="74"/>
    </row>
    <row r="59" spans="1:9" s="51" customFormat="1" ht="38.25" x14ac:dyDescent="0.2">
      <c r="A59" s="94" t="s">
        <v>190</v>
      </c>
      <c r="B59" s="109" t="s">
        <v>39</v>
      </c>
      <c r="C59" s="96" t="s">
        <v>34</v>
      </c>
      <c r="D59" s="97">
        <v>52.52</v>
      </c>
      <c r="E59" s="98">
        <v>0</v>
      </c>
      <c r="F59" s="99"/>
      <c r="G59" s="100">
        <f t="shared" si="3"/>
        <v>0</v>
      </c>
      <c r="H59" s="74"/>
      <c r="I59" s="74"/>
    </row>
    <row r="60" spans="1:9" s="51" customFormat="1" ht="51" x14ac:dyDescent="0.2">
      <c r="A60" s="94" t="s">
        <v>148</v>
      </c>
      <c r="B60" s="109" t="s">
        <v>37</v>
      </c>
      <c r="C60" s="96" t="s">
        <v>38</v>
      </c>
      <c r="D60" s="97">
        <v>1029.3900000000001</v>
      </c>
      <c r="E60" s="98">
        <v>0</v>
      </c>
      <c r="F60" s="99"/>
      <c r="G60" s="100">
        <f t="shared" si="3"/>
        <v>0</v>
      </c>
      <c r="H60" s="74"/>
      <c r="I60" s="74"/>
    </row>
    <row r="61" spans="1:9" s="51" customFormat="1" ht="63.75" x14ac:dyDescent="0.2">
      <c r="A61" s="94" t="s">
        <v>191</v>
      </c>
      <c r="B61" s="95" t="s">
        <v>284</v>
      </c>
      <c r="C61" s="96" t="s">
        <v>33</v>
      </c>
      <c r="D61" s="97">
        <v>115.6</v>
      </c>
      <c r="E61" s="98">
        <v>0</v>
      </c>
      <c r="F61" s="99"/>
      <c r="G61" s="100">
        <f t="shared" si="3"/>
        <v>0</v>
      </c>
      <c r="H61" s="74"/>
      <c r="I61" s="74"/>
    </row>
    <row r="62" spans="1:9" s="51" customFormat="1" ht="38.25" x14ac:dyDescent="0.2">
      <c r="A62" s="94" t="s">
        <v>192</v>
      </c>
      <c r="B62" s="95" t="s">
        <v>285</v>
      </c>
      <c r="C62" s="96" t="s">
        <v>35</v>
      </c>
      <c r="D62" s="97">
        <v>10</v>
      </c>
      <c r="E62" s="98">
        <v>0</v>
      </c>
      <c r="F62" s="99"/>
      <c r="G62" s="100">
        <f t="shared" si="3"/>
        <v>0</v>
      </c>
      <c r="H62" s="74"/>
      <c r="I62" s="74"/>
    </row>
    <row r="63" spans="1:9" s="51" customFormat="1" ht="102" x14ac:dyDescent="0.2">
      <c r="A63" s="94" t="s">
        <v>193</v>
      </c>
      <c r="B63" s="109" t="s">
        <v>100</v>
      </c>
      <c r="C63" s="96" t="s">
        <v>35</v>
      </c>
      <c r="D63" s="97">
        <v>40</v>
      </c>
      <c r="E63" s="98">
        <v>0</v>
      </c>
      <c r="F63" s="99"/>
      <c r="G63" s="100">
        <f t="shared" si="3"/>
        <v>0</v>
      </c>
      <c r="H63" s="74"/>
      <c r="I63" s="74"/>
    </row>
    <row r="64" spans="1:9" s="51" customFormat="1" ht="114.75" x14ac:dyDescent="0.2">
      <c r="A64" s="94" t="s">
        <v>194</v>
      </c>
      <c r="B64" s="109" t="s">
        <v>126</v>
      </c>
      <c r="C64" s="96" t="s">
        <v>35</v>
      </c>
      <c r="D64" s="97">
        <v>250</v>
      </c>
      <c r="E64" s="98">
        <v>0</v>
      </c>
      <c r="F64" s="99"/>
      <c r="G64" s="100">
        <f t="shared" si="3"/>
        <v>0</v>
      </c>
      <c r="H64" s="74"/>
      <c r="I64" s="74"/>
    </row>
    <row r="65" spans="1:9" x14ac:dyDescent="0.2">
      <c r="A65" s="34" t="s">
        <v>28</v>
      </c>
      <c r="B65" s="58" t="s">
        <v>90</v>
      </c>
      <c r="C65" s="58"/>
      <c r="D65" s="64"/>
      <c r="E65" s="58"/>
      <c r="F65" s="58"/>
      <c r="G65" s="49">
        <f>ROUND(SUM(G66:G70),2)</f>
        <v>0</v>
      </c>
      <c r="H65" s="74"/>
      <c r="I65" s="74"/>
    </row>
    <row r="66" spans="1:9" s="51" customFormat="1" ht="51" x14ac:dyDescent="0.2">
      <c r="A66" s="94" t="s">
        <v>195</v>
      </c>
      <c r="B66" s="109" t="s">
        <v>59</v>
      </c>
      <c r="C66" s="96" t="s">
        <v>35</v>
      </c>
      <c r="D66" s="97">
        <v>20</v>
      </c>
      <c r="E66" s="98">
        <v>0</v>
      </c>
      <c r="F66" s="99"/>
      <c r="G66" s="100">
        <f t="shared" ref="G66:G70" si="4">ROUND(PRODUCT(D66,E66),2)</f>
        <v>0</v>
      </c>
      <c r="H66" s="74"/>
      <c r="I66" s="74"/>
    </row>
    <row r="67" spans="1:9" s="51" customFormat="1" ht="51" x14ac:dyDescent="0.2">
      <c r="A67" s="94" t="s">
        <v>140</v>
      </c>
      <c r="B67" s="109" t="s">
        <v>55</v>
      </c>
      <c r="C67" s="96" t="s">
        <v>35</v>
      </c>
      <c r="D67" s="97">
        <v>30</v>
      </c>
      <c r="E67" s="98">
        <v>0</v>
      </c>
      <c r="F67" s="99"/>
      <c r="G67" s="100">
        <f t="shared" si="4"/>
        <v>0</v>
      </c>
      <c r="H67" s="74"/>
      <c r="I67" s="74"/>
    </row>
    <row r="68" spans="1:9" s="51" customFormat="1" ht="51" x14ac:dyDescent="0.2">
      <c r="A68" s="94" t="s">
        <v>139</v>
      </c>
      <c r="B68" s="109" t="s">
        <v>56</v>
      </c>
      <c r="C68" s="96" t="s">
        <v>35</v>
      </c>
      <c r="D68" s="97">
        <v>20</v>
      </c>
      <c r="E68" s="98">
        <v>0</v>
      </c>
      <c r="F68" s="99"/>
      <c r="G68" s="100">
        <f t="shared" si="4"/>
        <v>0</v>
      </c>
      <c r="H68" s="74"/>
      <c r="I68" s="74"/>
    </row>
    <row r="69" spans="1:9" s="51" customFormat="1" ht="51" x14ac:dyDescent="0.2">
      <c r="A69" s="94" t="s">
        <v>196</v>
      </c>
      <c r="B69" s="109" t="s">
        <v>57</v>
      </c>
      <c r="C69" s="96" t="s">
        <v>33</v>
      </c>
      <c r="D69" s="97">
        <v>47.25</v>
      </c>
      <c r="E69" s="98">
        <v>0</v>
      </c>
      <c r="F69" s="99"/>
      <c r="G69" s="100">
        <f t="shared" si="4"/>
        <v>0</v>
      </c>
      <c r="H69" s="74"/>
      <c r="I69" s="74"/>
    </row>
    <row r="70" spans="1:9" s="51" customFormat="1" ht="38.25" x14ac:dyDescent="0.2">
      <c r="A70" s="94" t="s">
        <v>197</v>
      </c>
      <c r="B70" s="109" t="s">
        <v>275</v>
      </c>
      <c r="C70" s="96" t="s">
        <v>34</v>
      </c>
      <c r="D70" s="97">
        <v>5</v>
      </c>
      <c r="E70" s="98">
        <v>0</v>
      </c>
      <c r="F70" s="99"/>
      <c r="G70" s="100">
        <f t="shared" si="4"/>
        <v>0</v>
      </c>
      <c r="H70" s="74"/>
      <c r="I70" s="74"/>
    </row>
    <row r="71" spans="1:9" s="40" customFormat="1" x14ac:dyDescent="0.2">
      <c r="A71" s="34" t="s">
        <v>29</v>
      </c>
      <c r="B71" s="58" t="s">
        <v>45</v>
      </c>
      <c r="C71" s="58"/>
      <c r="D71" s="64"/>
      <c r="E71" s="58"/>
      <c r="F71" s="58"/>
      <c r="G71" s="49">
        <f>ROUND(SUM(G72,G81),2)</f>
        <v>0</v>
      </c>
      <c r="H71" s="74"/>
      <c r="I71" s="74"/>
    </row>
    <row r="72" spans="1:9" s="40" customFormat="1" x14ac:dyDescent="0.2">
      <c r="A72" s="35" t="s">
        <v>46</v>
      </c>
      <c r="B72" s="36" t="s">
        <v>47</v>
      </c>
      <c r="C72" s="37"/>
      <c r="D72" s="63"/>
      <c r="E72" s="38"/>
      <c r="F72" s="39"/>
      <c r="G72" s="38">
        <f>ROUND(SUM(G73:G80),2)</f>
        <v>0</v>
      </c>
      <c r="H72" s="74"/>
      <c r="I72" s="74"/>
    </row>
    <row r="73" spans="1:9" s="51" customFormat="1" ht="89.25" x14ac:dyDescent="0.2">
      <c r="A73" s="94" t="s">
        <v>141</v>
      </c>
      <c r="B73" s="109" t="s">
        <v>128</v>
      </c>
      <c r="C73" s="96" t="s">
        <v>41</v>
      </c>
      <c r="D73" s="97">
        <v>205</v>
      </c>
      <c r="E73" s="98">
        <v>0</v>
      </c>
      <c r="F73" s="99"/>
      <c r="G73" s="100">
        <f t="shared" ref="G73:G80" si="5">ROUND(PRODUCT(D73,E73),2)</f>
        <v>0</v>
      </c>
      <c r="H73" s="74"/>
      <c r="I73" s="74"/>
    </row>
    <row r="74" spans="1:9" s="51" customFormat="1" ht="89.25" x14ac:dyDescent="0.2">
      <c r="A74" s="94" t="s">
        <v>138</v>
      </c>
      <c r="B74" s="109" t="s">
        <v>97</v>
      </c>
      <c r="C74" s="96" t="s">
        <v>41</v>
      </c>
      <c r="D74" s="97">
        <v>200</v>
      </c>
      <c r="E74" s="98">
        <v>0</v>
      </c>
      <c r="F74" s="99"/>
      <c r="G74" s="100">
        <f t="shared" si="5"/>
        <v>0</v>
      </c>
      <c r="H74" s="74"/>
      <c r="I74" s="74"/>
    </row>
    <row r="75" spans="1:9" s="51" customFormat="1" ht="89.25" x14ac:dyDescent="0.2">
      <c r="A75" s="94" t="s">
        <v>198</v>
      </c>
      <c r="B75" s="95" t="s">
        <v>304</v>
      </c>
      <c r="C75" s="96" t="s">
        <v>41</v>
      </c>
      <c r="D75" s="97">
        <v>410</v>
      </c>
      <c r="E75" s="98">
        <v>0</v>
      </c>
      <c r="F75" s="99"/>
      <c r="G75" s="100">
        <f t="shared" si="5"/>
        <v>0</v>
      </c>
      <c r="H75" s="74"/>
      <c r="I75" s="74"/>
    </row>
    <row r="76" spans="1:9" s="51" customFormat="1" ht="102" x14ac:dyDescent="0.2">
      <c r="A76" s="94" t="s">
        <v>199</v>
      </c>
      <c r="B76" s="109" t="s">
        <v>127</v>
      </c>
      <c r="C76" s="96" t="s">
        <v>33</v>
      </c>
      <c r="D76" s="97">
        <v>20</v>
      </c>
      <c r="E76" s="98">
        <v>0</v>
      </c>
      <c r="F76" s="99"/>
      <c r="G76" s="100">
        <f t="shared" si="5"/>
        <v>0</v>
      </c>
      <c r="H76" s="74"/>
      <c r="I76" s="74"/>
    </row>
    <row r="77" spans="1:9" s="51" customFormat="1" ht="63.75" x14ac:dyDescent="0.2">
      <c r="A77" s="94" t="s">
        <v>200</v>
      </c>
      <c r="B77" s="95" t="s">
        <v>286</v>
      </c>
      <c r="C77" s="96" t="s">
        <v>33</v>
      </c>
      <c r="D77" s="97">
        <v>20</v>
      </c>
      <c r="E77" s="98">
        <v>0</v>
      </c>
      <c r="F77" s="99"/>
      <c r="G77" s="100">
        <f t="shared" si="5"/>
        <v>0</v>
      </c>
      <c r="H77" s="74"/>
      <c r="I77" s="74"/>
    </row>
    <row r="78" spans="1:9" s="51" customFormat="1" ht="63.75" x14ac:dyDescent="0.2">
      <c r="A78" s="94" t="s">
        <v>201</v>
      </c>
      <c r="B78" s="109" t="s">
        <v>58</v>
      </c>
      <c r="C78" s="96" t="s">
        <v>35</v>
      </c>
      <c r="D78" s="97">
        <v>15</v>
      </c>
      <c r="E78" s="98">
        <v>0</v>
      </c>
      <c r="F78" s="99"/>
      <c r="G78" s="100">
        <f t="shared" si="5"/>
        <v>0</v>
      </c>
      <c r="H78" s="74"/>
      <c r="I78" s="74"/>
    </row>
    <row r="79" spans="1:9" s="51" customFormat="1" ht="76.5" x14ac:dyDescent="0.2">
      <c r="A79" s="94" t="s">
        <v>202</v>
      </c>
      <c r="B79" s="109" t="s">
        <v>305</v>
      </c>
      <c r="C79" s="96" t="s">
        <v>41</v>
      </c>
      <c r="D79" s="97">
        <v>70</v>
      </c>
      <c r="E79" s="98">
        <v>0</v>
      </c>
      <c r="F79" s="99"/>
      <c r="G79" s="100">
        <f t="shared" si="5"/>
        <v>0</v>
      </c>
      <c r="H79" s="74"/>
      <c r="I79" s="74"/>
    </row>
    <row r="80" spans="1:9" s="51" customFormat="1" ht="63.75" x14ac:dyDescent="0.2">
      <c r="A80" s="94" t="s">
        <v>203</v>
      </c>
      <c r="B80" s="109" t="s">
        <v>129</v>
      </c>
      <c r="C80" s="96" t="s">
        <v>35</v>
      </c>
      <c r="D80" s="97">
        <v>10</v>
      </c>
      <c r="E80" s="98">
        <v>0</v>
      </c>
      <c r="F80" s="99"/>
      <c r="G80" s="100">
        <f t="shared" si="5"/>
        <v>0</v>
      </c>
      <c r="H80" s="74"/>
      <c r="I80" s="74"/>
    </row>
    <row r="81" spans="1:11" s="40" customFormat="1" x14ac:dyDescent="0.2">
      <c r="A81" s="35" t="s">
        <v>48</v>
      </c>
      <c r="B81" s="36" t="s">
        <v>91</v>
      </c>
      <c r="C81" s="37"/>
      <c r="D81" s="63"/>
      <c r="E81" s="38"/>
      <c r="F81" s="39"/>
      <c r="G81" s="38">
        <f>ROUND(SUM(G82:G85),2)</f>
        <v>0</v>
      </c>
      <c r="H81" s="74"/>
      <c r="I81" s="74"/>
    </row>
    <row r="82" spans="1:11" s="51" customFormat="1" ht="102" x14ac:dyDescent="0.2">
      <c r="A82" s="94" t="s">
        <v>204</v>
      </c>
      <c r="B82" s="109" t="s">
        <v>112</v>
      </c>
      <c r="C82" s="96" t="s">
        <v>35</v>
      </c>
      <c r="D82" s="97">
        <v>35</v>
      </c>
      <c r="E82" s="98">
        <v>0</v>
      </c>
      <c r="F82" s="99"/>
      <c r="G82" s="100">
        <f t="shared" ref="G82:G85" si="6">ROUND(PRODUCT(D82,E82),2)</f>
        <v>0</v>
      </c>
      <c r="H82" s="74"/>
      <c r="I82" s="74"/>
    </row>
    <row r="83" spans="1:11" s="51" customFormat="1" ht="127.5" x14ac:dyDescent="0.2">
      <c r="A83" s="94" t="s">
        <v>205</v>
      </c>
      <c r="B83" s="109" t="s">
        <v>130</v>
      </c>
      <c r="C83" s="96" t="s">
        <v>35</v>
      </c>
      <c r="D83" s="97">
        <v>1</v>
      </c>
      <c r="E83" s="98">
        <v>0</v>
      </c>
      <c r="F83" s="99"/>
      <c r="G83" s="100">
        <f t="shared" si="6"/>
        <v>0</v>
      </c>
      <c r="H83" s="74"/>
      <c r="I83" s="74"/>
      <c r="J83" s="67"/>
      <c r="K83" s="67"/>
    </row>
    <row r="84" spans="1:11" s="51" customFormat="1" ht="102" x14ac:dyDescent="0.2">
      <c r="A84" s="94" t="s">
        <v>206</v>
      </c>
      <c r="B84" s="109" t="s">
        <v>131</v>
      </c>
      <c r="C84" s="96" t="s">
        <v>35</v>
      </c>
      <c r="D84" s="97">
        <v>1</v>
      </c>
      <c r="E84" s="98">
        <v>0</v>
      </c>
      <c r="F84" s="99"/>
      <c r="G84" s="100">
        <f t="shared" si="6"/>
        <v>0</v>
      </c>
      <c r="H84" s="74"/>
      <c r="I84" s="74"/>
      <c r="K84" s="67"/>
    </row>
    <row r="85" spans="1:11" s="51" customFormat="1" ht="63.75" x14ac:dyDescent="0.2">
      <c r="A85" s="94" t="s">
        <v>207</v>
      </c>
      <c r="B85" s="109" t="s">
        <v>132</v>
      </c>
      <c r="C85" s="96" t="s">
        <v>35</v>
      </c>
      <c r="D85" s="97">
        <v>2</v>
      </c>
      <c r="E85" s="98">
        <v>0</v>
      </c>
      <c r="F85" s="99"/>
      <c r="G85" s="100">
        <f t="shared" si="6"/>
        <v>0</v>
      </c>
      <c r="H85" s="74"/>
      <c r="I85" s="74"/>
    </row>
    <row r="86" spans="1:11" x14ac:dyDescent="0.2">
      <c r="A86" s="34" t="s">
        <v>30</v>
      </c>
      <c r="B86" s="58" t="s">
        <v>134</v>
      </c>
      <c r="C86" s="58"/>
      <c r="D86" s="64"/>
      <c r="E86" s="58"/>
      <c r="F86" s="58"/>
      <c r="G86" s="49">
        <f>ROUND(SUM(G87,G98,G107),2)</f>
        <v>0</v>
      </c>
      <c r="H86" s="74"/>
      <c r="I86" s="74"/>
    </row>
    <row r="87" spans="1:11" s="51" customFormat="1" x14ac:dyDescent="0.2">
      <c r="A87" s="35" t="s">
        <v>83</v>
      </c>
      <c r="B87" s="36" t="s">
        <v>60</v>
      </c>
      <c r="C87" s="37"/>
      <c r="D87" s="63"/>
      <c r="E87" s="38"/>
      <c r="F87" s="39"/>
      <c r="G87" s="38">
        <f>ROUND(SUM(G88:G97),2)</f>
        <v>0</v>
      </c>
      <c r="H87" s="74"/>
      <c r="I87" s="74"/>
    </row>
    <row r="88" spans="1:11" s="51" customFormat="1" ht="38.25" x14ac:dyDescent="0.2">
      <c r="A88" s="94" t="s">
        <v>208</v>
      </c>
      <c r="B88" s="109" t="s">
        <v>66</v>
      </c>
      <c r="C88" s="96" t="s">
        <v>41</v>
      </c>
      <c r="D88" s="97">
        <v>205</v>
      </c>
      <c r="E88" s="98">
        <v>0</v>
      </c>
      <c r="F88" s="99"/>
      <c r="G88" s="100">
        <f t="shared" ref="G88:G97" si="7">ROUND(PRODUCT(D88,E88),2)</f>
        <v>0</v>
      </c>
      <c r="H88" s="74"/>
      <c r="I88" s="74"/>
    </row>
    <row r="89" spans="1:11" s="51" customFormat="1" ht="51" x14ac:dyDescent="0.2">
      <c r="A89" s="94" t="s">
        <v>209</v>
      </c>
      <c r="B89" s="109" t="s">
        <v>96</v>
      </c>
      <c r="C89" s="96" t="s">
        <v>34</v>
      </c>
      <c r="D89" s="97">
        <v>344.4</v>
      </c>
      <c r="E89" s="98">
        <v>0</v>
      </c>
      <c r="F89" s="99"/>
      <c r="G89" s="100">
        <f t="shared" si="7"/>
        <v>0</v>
      </c>
      <c r="H89" s="74"/>
      <c r="I89" s="74"/>
    </row>
    <row r="90" spans="1:11" s="51" customFormat="1" ht="56.25" customHeight="1" x14ac:dyDescent="0.2">
      <c r="A90" s="94" t="s">
        <v>142</v>
      </c>
      <c r="B90" s="109" t="s">
        <v>306</v>
      </c>
      <c r="C90" s="96" t="s">
        <v>34</v>
      </c>
      <c r="D90" s="97">
        <v>344.4</v>
      </c>
      <c r="E90" s="98">
        <v>0</v>
      </c>
      <c r="F90" s="99"/>
      <c r="G90" s="100">
        <f t="shared" si="7"/>
        <v>0</v>
      </c>
      <c r="H90" s="74"/>
      <c r="I90" s="74"/>
    </row>
    <row r="91" spans="1:11" s="51" customFormat="1" ht="25.5" x14ac:dyDescent="0.2">
      <c r="A91" s="94" t="s">
        <v>137</v>
      </c>
      <c r="B91" s="109" t="s">
        <v>67</v>
      </c>
      <c r="C91" s="96" t="s">
        <v>34</v>
      </c>
      <c r="D91" s="97">
        <v>8.1999999999999993</v>
      </c>
      <c r="E91" s="98">
        <v>0</v>
      </c>
      <c r="F91" s="99"/>
      <c r="G91" s="100">
        <f t="shared" si="7"/>
        <v>0</v>
      </c>
      <c r="H91" s="74"/>
      <c r="I91" s="74"/>
    </row>
    <row r="92" spans="1:11" s="51" customFormat="1" ht="51" x14ac:dyDescent="0.2">
      <c r="A92" s="94" t="s">
        <v>210</v>
      </c>
      <c r="B92" s="109" t="s">
        <v>116</v>
      </c>
      <c r="C92" s="96" t="s">
        <v>34</v>
      </c>
      <c r="D92" s="97">
        <v>8.1999999999999993</v>
      </c>
      <c r="E92" s="98">
        <v>0</v>
      </c>
      <c r="F92" s="99"/>
      <c r="G92" s="100">
        <f t="shared" si="7"/>
        <v>0</v>
      </c>
      <c r="H92" s="74"/>
      <c r="I92" s="74"/>
    </row>
    <row r="93" spans="1:11" s="51" customFormat="1" ht="38.25" x14ac:dyDescent="0.2">
      <c r="A93" s="94" t="s">
        <v>211</v>
      </c>
      <c r="B93" s="109" t="s">
        <v>68</v>
      </c>
      <c r="C93" s="96" t="s">
        <v>41</v>
      </c>
      <c r="D93" s="97">
        <v>205</v>
      </c>
      <c r="E93" s="98">
        <v>0</v>
      </c>
      <c r="F93" s="99"/>
      <c r="G93" s="100">
        <f t="shared" si="7"/>
        <v>0</v>
      </c>
      <c r="H93" s="74"/>
      <c r="I93" s="74"/>
    </row>
    <row r="94" spans="1:11" s="59" customFormat="1" ht="38.25" x14ac:dyDescent="0.2">
      <c r="A94" s="94" t="s">
        <v>212</v>
      </c>
      <c r="B94" s="109" t="s">
        <v>70</v>
      </c>
      <c r="C94" s="96" t="s">
        <v>35</v>
      </c>
      <c r="D94" s="97">
        <v>14</v>
      </c>
      <c r="E94" s="98">
        <v>0</v>
      </c>
      <c r="F94" s="101"/>
      <c r="G94" s="100">
        <f t="shared" si="7"/>
        <v>0</v>
      </c>
      <c r="H94" s="74"/>
      <c r="I94" s="74"/>
    </row>
    <row r="95" spans="1:11" s="51" customFormat="1" ht="76.5" x14ac:dyDescent="0.2">
      <c r="A95" s="94" t="s">
        <v>213</v>
      </c>
      <c r="B95" s="109" t="s">
        <v>99</v>
      </c>
      <c r="C95" s="96" t="s">
        <v>34</v>
      </c>
      <c r="D95" s="97">
        <v>688.8</v>
      </c>
      <c r="E95" s="98">
        <v>0</v>
      </c>
      <c r="F95" s="99"/>
      <c r="G95" s="100">
        <f t="shared" si="7"/>
        <v>0</v>
      </c>
      <c r="H95" s="74"/>
      <c r="I95" s="74"/>
    </row>
    <row r="96" spans="1:11" s="51" customFormat="1" ht="38.25" x14ac:dyDescent="0.2">
      <c r="A96" s="94" t="s">
        <v>214</v>
      </c>
      <c r="B96" s="109" t="s">
        <v>39</v>
      </c>
      <c r="C96" s="96" t="s">
        <v>34</v>
      </c>
      <c r="D96" s="97">
        <v>895.44</v>
      </c>
      <c r="E96" s="98">
        <v>0</v>
      </c>
      <c r="F96" s="99"/>
      <c r="G96" s="100">
        <f t="shared" si="7"/>
        <v>0</v>
      </c>
      <c r="H96" s="74"/>
      <c r="I96" s="74"/>
    </row>
    <row r="97" spans="1:9" s="51" customFormat="1" ht="51" x14ac:dyDescent="0.2">
      <c r="A97" s="94" t="s">
        <v>215</v>
      </c>
      <c r="B97" s="109" t="s">
        <v>37</v>
      </c>
      <c r="C97" s="96" t="s">
        <v>38</v>
      </c>
      <c r="D97" s="97">
        <v>17550.62</v>
      </c>
      <c r="E97" s="98">
        <v>0</v>
      </c>
      <c r="F97" s="99"/>
      <c r="G97" s="100">
        <f t="shared" si="7"/>
        <v>0</v>
      </c>
      <c r="H97" s="74"/>
      <c r="I97" s="74"/>
    </row>
    <row r="98" spans="1:9" s="51" customFormat="1" x14ac:dyDescent="0.2">
      <c r="A98" s="35" t="s">
        <v>84</v>
      </c>
      <c r="B98" s="36" t="s">
        <v>61</v>
      </c>
      <c r="C98" s="37"/>
      <c r="D98" s="63"/>
      <c r="E98" s="38"/>
      <c r="F98" s="39"/>
      <c r="G98" s="38">
        <f>ROUND(SUM(G99:G106),2)</f>
        <v>0</v>
      </c>
      <c r="H98" s="74"/>
      <c r="I98" s="74"/>
    </row>
    <row r="99" spans="1:9" s="51" customFormat="1" ht="51" x14ac:dyDescent="0.2">
      <c r="A99" s="94" t="s">
        <v>216</v>
      </c>
      <c r="B99" s="109" t="s">
        <v>96</v>
      </c>
      <c r="C99" s="96" t="s">
        <v>34</v>
      </c>
      <c r="D99" s="97">
        <v>915.6</v>
      </c>
      <c r="E99" s="98">
        <v>0</v>
      </c>
      <c r="F99" s="99"/>
      <c r="G99" s="100">
        <f>ROUND(PRODUCT(D99,E99),2)</f>
        <v>0</v>
      </c>
      <c r="H99" s="74"/>
      <c r="I99" s="74"/>
    </row>
    <row r="100" spans="1:9" s="51" customFormat="1" ht="38.25" x14ac:dyDescent="0.2">
      <c r="A100" s="94" t="s">
        <v>217</v>
      </c>
      <c r="B100" s="109" t="s">
        <v>71</v>
      </c>
      <c r="C100" s="96" t="s">
        <v>41</v>
      </c>
      <c r="D100" s="97">
        <v>381.5</v>
      </c>
      <c r="E100" s="98">
        <v>0</v>
      </c>
      <c r="F100" s="99"/>
      <c r="G100" s="100">
        <f t="shared" ref="G100:G106" si="8">ROUND(PRODUCT(D100,E100),2)</f>
        <v>0</v>
      </c>
      <c r="H100" s="74"/>
      <c r="I100" s="74"/>
    </row>
    <row r="101" spans="1:9" s="51" customFormat="1" ht="25.5" x14ac:dyDescent="0.2">
      <c r="A101" s="94" t="s">
        <v>143</v>
      </c>
      <c r="B101" s="109" t="s">
        <v>72</v>
      </c>
      <c r="C101" s="96" t="s">
        <v>35</v>
      </c>
      <c r="D101" s="97">
        <v>210</v>
      </c>
      <c r="E101" s="98">
        <v>0</v>
      </c>
      <c r="F101" s="99"/>
      <c r="G101" s="100">
        <f t="shared" si="8"/>
        <v>0</v>
      </c>
      <c r="H101" s="74"/>
      <c r="I101" s="74"/>
    </row>
    <row r="102" spans="1:9" s="51" customFormat="1" ht="25.5" x14ac:dyDescent="0.2">
      <c r="A102" s="94" t="s">
        <v>218</v>
      </c>
      <c r="B102" s="109" t="s">
        <v>73</v>
      </c>
      <c r="C102" s="96" t="s">
        <v>35</v>
      </c>
      <c r="D102" s="97">
        <v>70</v>
      </c>
      <c r="E102" s="98">
        <v>0</v>
      </c>
      <c r="F102" s="99"/>
      <c r="G102" s="100">
        <f t="shared" si="8"/>
        <v>0</v>
      </c>
      <c r="H102" s="74"/>
      <c r="I102" s="74"/>
    </row>
    <row r="103" spans="1:9" s="51" customFormat="1" ht="140.25" x14ac:dyDescent="0.2">
      <c r="A103" s="94" t="s">
        <v>219</v>
      </c>
      <c r="B103" s="109" t="s">
        <v>117</v>
      </c>
      <c r="C103" s="96" t="s">
        <v>35</v>
      </c>
      <c r="D103" s="97">
        <v>10</v>
      </c>
      <c r="E103" s="98">
        <v>0</v>
      </c>
      <c r="F103" s="99"/>
      <c r="G103" s="100">
        <f t="shared" si="8"/>
        <v>0</v>
      </c>
      <c r="H103" s="74"/>
      <c r="I103" s="74"/>
    </row>
    <row r="104" spans="1:9" s="51" customFormat="1" ht="140.25" x14ac:dyDescent="0.2">
      <c r="A104" s="94" t="s">
        <v>220</v>
      </c>
      <c r="B104" s="109" t="s">
        <v>118</v>
      </c>
      <c r="C104" s="96" t="s">
        <v>35</v>
      </c>
      <c r="D104" s="97">
        <v>40</v>
      </c>
      <c r="E104" s="98">
        <v>0</v>
      </c>
      <c r="F104" s="99"/>
      <c r="G104" s="100">
        <f t="shared" si="8"/>
        <v>0</v>
      </c>
      <c r="H104" s="74"/>
      <c r="I104" s="74"/>
    </row>
    <row r="105" spans="1:9" s="51" customFormat="1" ht="114.75" x14ac:dyDescent="0.2">
      <c r="A105" s="94" t="s">
        <v>221</v>
      </c>
      <c r="B105" s="95" t="s">
        <v>287</v>
      </c>
      <c r="C105" s="96" t="s">
        <v>35</v>
      </c>
      <c r="D105" s="97">
        <v>20</v>
      </c>
      <c r="E105" s="98">
        <v>0</v>
      </c>
      <c r="F105" s="99"/>
      <c r="G105" s="100">
        <f t="shared" si="8"/>
        <v>0</v>
      </c>
      <c r="H105" s="74"/>
      <c r="I105" s="74"/>
    </row>
    <row r="106" spans="1:9" s="51" customFormat="1" ht="63.75" x14ac:dyDescent="0.2">
      <c r="A106" s="94" t="s">
        <v>222</v>
      </c>
      <c r="B106" s="109" t="s">
        <v>119</v>
      </c>
      <c r="C106" s="96" t="s">
        <v>34</v>
      </c>
      <c r="D106" s="97">
        <v>915.6</v>
      </c>
      <c r="E106" s="98">
        <v>0</v>
      </c>
      <c r="F106" s="99"/>
      <c r="G106" s="100">
        <f t="shared" si="8"/>
        <v>0</v>
      </c>
      <c r="H106" s="74"/>
      <c r="I106" s="74"/>
    </row>
    <row r="107" spans="1:9" s="51" customFormat="1" x14ac:dyDescent="0.2">
      <c r="A107" s="35" t="s">
        <v>85</v>
      </c>
      <c r="B107" s="36" t="s">
        <v>110</v>
      </c>
      <c r="C107" s="37"/>
      <c r="D107" s="63"/>
      <c r="E107" s="38"/>
      <c r="F107" s="39"/>
      <c r="G107" s="38">
        <f>ROUND(SUM(G108:G121),2)</f>
        <v>0</v>
      </c>
      <c r="H107" s="74"/>
      <c r="I107" s="74"/>
    </row>
    <row r="108" spans="1:9" s="51" customFormat="1" ht="25.5" x14ac:dyDescent="0.2">
      <c r="A108" s="94" t="s">
        <v>222</v>
      </c>
      <c r="B108" s="95" t="s">
        <v>288</v>
      </c>
      <c r="C108" s="96" t="s">
        <v>34</v>
      </c>
      <c r="D108" s="97">
        <v>19.850000000000001</v>
      </c>
      <c r="E108" s="98">
        <v>0</v>
      </c>
      <c r="F108" s="99"/>
      <c r="G108" s="100">
        <f t="shared" ref="G108:G121" si="9">ROUND(PRODUCT(D108,E108),2)</f>
        <v>0</v>
      </c>
      <c r="H108" s="74"/>
      <c r="I108" s="74"/>
    </row>
    <row r="109" spans="1:9" s="51" customFormat="1" ht="51" x14ac:dyDescent="0.2">
      <c r="A109" s="94" t="s">
        <v>223</v>
      </c>
      <c r="B109" s="109" t="s">
        <v>96</v>
      </c>
      <c r="C109" s="96" t="s">
        <v>34</v>
      </c>
      <c r="D109" s="97">
        <v>19.850000000000001</v>
      </c>
      <c r="E109" s="98">
        <v>0</v>
      </c>
      <c r="F109" s="99"/>
      <c r="G109" s="100">
        <f t="shared" si="9"/>
        <v>0</v>
      </c>
      <c r="H109" s="74"/>
      <c r="I109" s="74"/>
    </row>
    <row r="110" spans="1:9" s="51" customFormat="1" ht="38.25" x14ac:dyDescent="0.2">
      <c r="A110" s="94" t="s">
        <v>136</v>
      </c>
      <c r="B110" s="109" t="s">
        <v>111</v>
      </c>
      <c r="C110" s="96" t="s">
        <v>34</v>
      </c>
      <c r="D110" s="97">
        <v>5.67</v>
      </c>
      <c r="E110" s="98">
        <v>0</v>
      </c>
      <c r="F110" s="99"/>
      <c r="G110" s="100">
        <f t="shared" si="9"/>
        <v>0</v>
      </c>
      <c r="H110" s="74"/>
      <c r="I110" s="74"/>
    </row>
    <row r="111" spans="1:9" s="51" customFormat="1" ht="38.25" x14ac:dyDescent="0.2">
      <c r="A111" s="94" t="s">
        <v>224</v>
      </c>
      <c r="B111" s="109" t="s">
        <v>95</v>
      </c>
      <c r="C111" s="96" t="s">
        <v>33</v>
      </c>
      <c r="D111" s="97">
        <v>6.62</v>
      </c>
      <c r="E111" s="98">
        <v>0</v>
      </c>
      <c r="F111" s="99"/>
      <c r="G111" s="100">
        <f t="shared" si="9"/>
        <v>0</v>
      </c>
      <c r="H111" s="74"/>
      <c r="I111" s="74"/>
    </row>
    <row r="112" spans="1:9" s="51" customFormat="1" ht="63.75" x14ac:dyDescent="0.2">
      <c r="A112" s="94" t="s">
        <v>225</v>
      </c>
      <c r="B112" s="95" t="s">
        <v>307</v>
      </c>
      <c r="C112" s="96" t="s">
        <v>33</v>
      </c>
      <c r="D112" s="97">
        <v>7</v>
      </c>
      <c r="E112" s="98">
        <v>0</v>
      </c>
      <c r="F112" s="99"/>
      <c r="G112" s="100">
        <f t="shared" si="9"/>
        <v>0</v>
      </c>
      <c r="H112" s="74"/>
      <c r="I112" s="74"/>
    </row>
    <row r="113" spans="1:9" s="51" customFormat="1" ht="76.5" x14ac:dyDescent="0.2">
      <c r="A113" s="94" t="s">
        <v>149</v>
      </c>
      <c r="B113" s="95" t="s">
        <v>289</v>
      </c>
      <c r="C113" s="96" t="s">
        <v>41</v>
      </c>
      <c r="D113" s="97">
        <v>8.4</v>
      </c>
      <c r="E113" s="98">
        <v>0</v>
      </c>
      <c r="F113" s="99"/>
      <c r="G113" s="100">
        <f t="shared" si="9"/>
        <v>0</v>
      </c>
      <c r="H113" s="74"/>
      <c r="I113" s="74"/>
    </row>
    <row r="114" spans="1:9" s="51" customFormat="1" ht="63.75" x14ac:dyDescent="0.2">
      <c r="A114" s="94" t="s">
        <v>226</v>
      </c>
      <c r="B114" s="109" t="s">
        <v>69</v>
      </c>
      <c r="C114" s="96" t="s">
        <v>35</v>
      </c>
      <c r="D114" s="97">
        <v>7</v>
      </c>
      <c r="E114" s="98">
        <v>0</v>
      </c>
      <c r="F114" s="99"/>
      <c r="G114" s="100">
        <f t="shared" si="9"/>
        <v>0</v>
      </c>
      <c r="H114" s="74"/>
      <c r="I114" s="74"/>
    </row>
    <row r="115" spans="1:9" s="51" customFormat="1" ht="76.5" x14ac:dyDescent="0.2">
      <c r="A115" s="94" t="s">
        <v>227</v>
      </c>
      <c r="B115" s="109" t="s">
        <v>99</v>
      </c>
      <c r="C115" s="96" t="s">
        <v>34</v>
      </c>
      <c r="D115" s="97">
        <v>19.850000000000001</v>
      </c>
      <c r="E115" s="98">
        <v>0</v>
      </c>
      <c r="F115" s="99"/>
      <c r="G115" s="100">
        <f t="shared" si="9"/>
        <v>0</v>
      </c>
      <c r="H115" s="74"/>
      <c r="I115" s="74"/>
    </row>
    <row r="116" spans="1:9" s="51" customFormat="1" ht="51" x14ac:dyDescent="0.2">
      <c r="A116" s="94" t="s">
        <v>228</v>
      </c>
      <c r="B116" s="109" t="s">
        <v>80</v>
      </c>
      <c r="C116" s="96" t="s">
        <v>33</v>
      </c>
      <c r="D116" s="97">
        <v>5.67</v>
      </c>
      <c r="E116" s="98">
        <v>0</v>
      </c>
      <c r="F116" s="99"/>
      <c r="G116" s="100">
        <f t="shared" si="9"/>
        <v>0</v>
      </c>
      <c r="H116" s="74"/>
      <c r="I116" s="74"/>
    </row>
    <row r="117" spans="1:9" s="51" customFormat="1" ht="38.25" x14ac:dyDescent="0.2">
      <c r="A117" s="94" t="s">
        <v>229</v>
      </c>
      <c r="B117" s="109" t="s">
        <v>81</v>
      </c>
      <c r="C117" s="96" t="s">
        <v>54</v>
      </c>
      <c r="D117" s="97">
        <v>400</v>
      </c>
      <c r="E117" s="98">
        <v>0</v>
      </c>
      <c r="F117" s="99"/>
      <c r="G117" s="100">
        <f t="shared" si="9"/>
        <v>0</v>
      </c>
      <c r="H117" s="74"/>
      <c r="I117" s="74"/>
    </row>
    <row r="118" spans="1:9" s="51" customFormat="1" ht="38.25" x14ac:dyDescent="0.2">
      <c r="A118" s="94" t="s">
        <v>230</v>
      </c>
      <c r="B118" s="109" t="s">
        <v>124</v>
      </c>
      <c r="C118" s="96" t="s">
        <v>34</v>
      </c>
      <c r="D118" s="97">
        <v>1.5</v>
      </c>
      <c r="E118" s="98">
        <v>0</v>
      </c>
      <c r="F118" s="99"/>
      <c r="G118" s="100">
        <f t="shared" si="9"/>
        <v>0</v>
      </c>
      <c r="H118" s="74"/>
      <c r="I118" s="74"/>
    </row>
    <row r="119" spans="1:9" s="51" customFormat="1" ht="51" x14ac:dyDescent="0.2">
      <c r="A119" s="94" t="s">
        <v>231</v>
      </c>
      <c r="B119" s="95" t="s">
        <v>290</v>
      </c>
      <c r="C119" s="96" t="s">
        <v>34</v>
      </c>
      <c r="D119" s="97">
        <v>7</v>
      </c>
      <c r="E119" s="98">
        <v>0</v>
      </c>
      <c r="F119" s="99"/>
      <c r="G119" s="100">
        <f t="shared" si="9"/>
        <v>0</v>
      </c>
      <c r="H119" s="74"/>
      <c r="I119" s="74"/>
    </row>
    <row r="120" spans="1:9" s="51" customFormat="1" ht="38.25" x14ac:dyDescent="0.2">
      <c r="A120" s="94" t="s">
        <v>232</v>
      </c>
      <c r="B120" s="109" t="s">
        <v>39</v>
      </c>
      <c r="C120" s="96" t="s">
        <v>34</v>
      </c>
      <c r="D120" s="97">
        <v>51.6</v>
      </c>
      <c r="E120" s="98">
        <v>0</v>
      </c>
      <c r="F120" s="99"/>
      <c r="G120" s="100">
        <f t="shared" si="9"/>
        <v>0</v>
      </c>
      <c r="H120" s="74"/>
      <c r="I120" s="74"/>
    </row>
    <row r="121" spans="1:9" s="51" customFormat="1" ht="51" x14ac:dyDescent="0.2">
      <c r="A121" s="94" t="s">
        <v>233</v>
      </c>
      <c r="B121" s="109" t="s">
        <v>37</v>
      </c>
      <c r="C121" s="96" t="s">
        <v>38</v>
      </c>
      <c r="D121" s="97">
        <v>1011.3</v>
      </c>
      <c r="E121" s="98">
        <v>0</v>
      </c>
      <c r="F121" s="99"/>
      <c r="G121" s="100">
        <f t="shared" si="9"/>
        <v>0</v>
      </c>
      <c r="H121" s="74"/>
      <c r="I121" s="74"/>
    </row>
    <row r="122" spans="1:9" x14ac:dyDescent="0.2">
      <c r="A122" s="34" t="s">
        <v>86</v>
      </c>
      <c r="B122" s="58" t="s">
        <v>62</v>
      </c>
      <c r="C122" s="58"/>
      <c r="D122" s="64"/>
      <c r="E122" s="58"/>
      <c r="F122" s="58"/>
      <c r="G122" s="49">
        <f>ROUND(SUM(G123,G133,G144,G159),2)</f>
        <v>0</v>
      </c>
      <c r="H122" s="74"/>
      <c r="I122" s="74"/>
    </row>
    <row r="123" spans="1:9" s="51" customFormat="1" x14ac:dyDescent="0.2">
      <c r="A123" s="35" t="s">
        <v>87</v>
      </c>
      <c r="B123" s="36" t="s">
        <v>60</v>
      </c>
      <c r="C123" s="37"/>
      <c r="D123" s="63"/>
      <c r="E123" s="38"/>
      <c r="F123" s="39"/>
      <c r="G123" s="38">
        <f>ROUND(SUM(G124:G132),2)</f>
        <v>0</v>
      </c>
      <c r="H123" s="74"/>
      <c r="I123" s="74"/>
    </row>
    <row r="124" spans="1:9" s="51" customFormat="1" ht="38.25" x14ac:dyDescent="0.2">
      <c r="A124" s="94" t="s">
        <v>234</v>
      </c>
      <c r="B124" s="109" t="s">
        <v>82</v>
      </c>
      <c r="C124" s="96" t="s">
        <v>41</v>
      </c>
      <c r="D124" s="97">
        <v>205</v>
      </c>
      <c r="E124" s="98">
        <v>0</v>
      </c>
      <c r="F124" s="99"/>
      <c r="G124" s="100">
        <f t="shared" ref="G124:G132" si="10">ROUND(PRODUCT(D124,E124),2)</f>
        <v>0</v>
      </c>
      <c r="H124" s="74"/>
      <c r="I124" s="74"/>
    </row>
    <row r="125" spans="1:9" s="51" customFormat="1" ht="51" x14ac:dyDescent="0.2">
      <c r="A125" s="94" t="s">
        <v>146</v>
      </c>
      <c r="B125" s="109" t="s">
        <v>96</v>
      </c>
      <c r="C125" s="96" t="s">
        <v>34</v>
      </c>
      <c r="D125" s="97">
        <v>344.4</v>
      </c>
      <c r="E125" s="98">
        <v>0</v>
      </c>
      <c r="F125" s="99"/>
      <c r="G125" s="100">
        <f t="shared" si="10"/>
        <v>0</v>
      </c>
      <c r="H125" s="74"/>
      <c r="I125" s="74"/>
    </row>
    <row r="126" spans="1:9" s="51" customFormat="1" ht="63.75" x14ac:dyDescent="0.2">
      <c r="A126" s="94" t="s">
        <v>145</v>
      </c>
      <c r="B126" s="95" t="s">
        <v>113</v>
      </c>
      <c r="C126" s="96" t="s">
        <v>33</v>
      </c>
      <c r="D126" s="97">
        <v>164</v>
      </c>
      <c r="E126" s="98">
        <v>0</v>
      </c>
      <c r="F126" s="99"/>
      <c r="G126" s="100">
        <f t="shared" si="10"/>
        <v>0</v>
      </c>
      <c r="H126" s="74"/>
      <c r="I126" s="74"/>
    </row>
    <row r="127" spans="1:9" s="51" customFormat="1" ht="25.5" x14ac:dyDescent="0.2">
      <c r="A127" s="94" t="s">
        <v>144</v>
      </c>
      <c r="B127" s="109" t="s">
        <v>67</v>
      </c>
      <c r="C127" s="96" t="s">
        <v>34</v>
      </c>
      <c r="D127" s="97">
        <v>8.1999999999999993</v>
      </c>
      <c r="E127" s="98">
        <v>0</v>
      </c>
      <c r="F127" s="99"/>
      <c r="G127" s="100">
        <f t="shared" si="10"/>
        <v>0</v>
      </c>
      <c r="H127" s="74"/>
      <c r="I127" s="74"/>
    </row>
    <row r="128" spans="1:9" s="51" customFormat="1" ht="51" x14ac:dyDescent="0.2">
      <c r="A128" s="94" t="s">
        <v>235</v>
      </c>
      <c r="B128" s="109" t="s">
        <v>116</v>
      </c>
      <c r="C128" s="96" t="s">
        <v>34</v>
      </c>
      <c r="D128" s="97">
        <v>8.1999999999999993</v>
      </c>
      <c r="E128" s="98">
        <v>0</v>
      </c>
      <c r="F128" s="99"/>
      <c r="G128" s="100">
        <f t="shared" si="10"/>
        <v>0</v>
      </c>
      <c r="H128" s="74"/>
      <c r="I128" s="74"/>
    </row>
    <row r="129" spans="1:9" s="51" customFormat="1" ht="51" x14ac:dyDescent="0.2">
      <c r="A129" s="94" t="s">
        <v>236</v>
      </c>
      <c r="B129" s="109" t="s">
        <v>74</v>
      </c>
      <c r="C129" s="96" t="s">
        <v>41</v>
      </c>
      <c r="D129" s="97">
        <v>205</v>
      </c>
      <c r="E129" s="98">
        <v>0</v>
      </c>
      <c r="F129" s="99"/>
      <c r="G129" s="100">
        <f t="shared" si="10"/>
        <v>0</v>
      </c>
      <c r="H129" s="74"/>
      <c r="I129" s="74"/>
    </row>
    <row r="130" spans="1:9" s="51" customFormat="1" ht="63.75" x14ac:dyDescent="0.2">
      <c r="A130" s="94" t="s">
        <v>237</v>
      </c>
      <c r="B130" s="109" t="s">
        <v>119</v>
      </c>
      <c r="C130" s="96" t="s">
        <v>34</v>
      </c>
      <c r="D130" s="97">
        <v>303.39999999999998</v>
      </c>
      <c r="E130" s="98">
        <v>0</v>
      </c>
      <c r="F130" s="99"/>
      <c r="G130" s="100">
        <f t="shared" si="10"/>
        <v>0</v>
      </c>
      <c r="H130" s="74"/>
      <c r="I130" s="74"/>
    </row>
    <row r="131" spans="1:9" s="60" customFormat="1" ht="38.25" x14ac:dyDescent="0.2">
      <c r="A131" s="94" t="s">
        <v>238</v>
      </c>
      <c r="B131" s="109" t="s">
        <v>39</v>
      </c>
      <c r="C131" s="96" t="s">
        <v>34</v>
      </c>
      <c r="D131" s="97">
        <v>447.72</v>
      </c>
      <c r="E131" s="98">
        <v>0</v>
      </c>
      <c r="F131" s="102"/>
      <c r="G131" s="100">
        <f t="shared" si="10"/>
        <v>0</v>
      </c>
      <c r="H131" s="74"/>
      <c r="I131" s="74"/>
    </row>
    <row r="132" spans="1:9" s="51" customFormat="1" ht="51" x14ac:dyDescent="0.2">
      <c r="A132" s="94" t="s">
        <v>239</v>
      </c>
      <c r="B132" s="109" t="s">
        <v>37</v>
      </c>
      <c r="C132" s="96" t="s">
        <v>38</v>
      </c>
      <c r="D132" s="97">
        <v>8775.31</v>
      </c>
      <c r="E132" s="98">
        <v>0</v>
      </c>
      <c r="F132" s="99"/>
      <c r="G132" s="100">
        <f t="shared" si="10"/>
        <v>0</v>
      </c>
      <c r="H132" s="74"/>
      <c r="I132" s="74"/>
    </row>
    <row r="133" spans="1:9" s="51" customFormat="1" x14ac:dyDescent="0.2">
      <c r="A133" s="35" t="s">
        <v>88</v>
      </c>
      <c r="B133" s="36" t="s">
        <v>63</v>
      </c>
      <c r="C133" s="37"/>
      <c r="D133" s="63"/>
      <c r="E133" s="38"/>
      <c r="F133" s="39"/>
      <c r="G133" s="38">
        <f>ROUND(SUM(G134:G143),2)</f>
        <v>0</v>
      </c>
      <c r="H133" s="74"/>
      <c r="I133" s="74"/>
    </row>
    <row r="134" spans="1:9" s="51" customFormat="1" ht="51" x14ac:dyDescent="0.2">
      <c r="A134" s="94" t="s">
        <v>240</v>
      </c>
      <c r="B134" s="109" t="s">
        <v>96</v>
      </c>
      <c r="C134" s="96" t="s">
        <v>34</v>
      </c>
      <c r="D134" s="97">
        <v>610.4</v>
      </c>
      <c r="E134" s="98">
        <v>0</v>
      </c>
      <c r="F134" s="99"/>
      <c r="G134" s="100">
        <f>ROUND(PRODUCT(D134,E134),2)</f>
        <v>0</v>
      </c>
      <c r="H134" s="74"/>
      <c r="I134" s="74"/>
    </row>
    <row r="135" spans="1:9" s="51" customFormat="1" ht="38.25" x14ac:dyDescent="0.2">
      <c r="A135" s="94" t="s">
        <v>241</v>
      </c>
      <c r="B135" s="109" t="s">
        <v>76</v>
      </c>
      <c r="C135" s="96" t="s">
        <v>41</v>
      </c>
      <c r="D135" s="97">
        <v>381.5</v>
      </c>
      <c r="E135" s="98">
        <v>0</v>
      </c>
      <c r="F135" s="99"/>
      <c r="G135" s="100">
        <f t="shared" ref="G135:G143" si="11">ROUND(PRODUCT(D135,E135),2)</f>
        <v>0</v>
      </c>
      <c r="H135" s="74"/>
      <c r="I135" s="74"/>
    </row>
    <row r="136" spans="1:9" s="51" customFormat="1" ht="25.5" x14ac:dyDescent="0.2">
      <c r="A136" s="94" t="s">
        <v>242</v>
      </c>
      <c r="B136" s="109" t="s">
        <v>120</v>
      </c>
      <c r="C136" s="96" t="s">
        <v>35</v>
      </c>
      <c r="D136" s="97">
        <v>70</v>
      </c>
      <c r="E136" s="98">
        <v>0</v>
      </c>
      <c r="F136" s="99"/>
      <c r="G136" s="100">
        <f t="shared" si="11"/>
        <v>0</v>
      </c>
      <c r="H136" s="74"/>
      <c r="I136" s="74"/>
    </row>
    <row r="137" spans="1:9" s="51" customFormat="1" ht="25.5" x14ac:dyDescent="0.2">
      <c r="A137" s="94" t="s">
        <v>243</v>
      </c>
      <c r="B137" s="109" t="s">
        <v>121</v>
      </c>
      <c r="C137" s="96" t="s">
        <v>35</v>
      </c>
      <c r="D137" s="97">
        <v>70</v>
      </c>
      <c r="E137" s="98">
        <v>0</v>
      </c>
      <c r="F137" s="99"/>
      <c r="G137" s="100">
        <f t="shared" si="11"/>
        <v>0</v>
      </c>
      <c r="H137" s="74"/>
      <c r="I137" s="74"/>
    </row>
    <row r="138" spans="1:9" s="51" customFormat="1" ht="25.5" x14ac:dyDescent="0.2">
      <c r="A138" s="94" t="s">
        <v>244</v>
      </c>
      <c r="B138" s="109" t="s">
        <v>75</v>
      </c>
      <c r="C138" s="96" t="s">
        <v>35</v>
      </c>
      <c r="D138" s="97">
        <v>140</v>
      </c>
      <c r="E138" s="98">
        <v>0</v>
      </c>
      <c r="F138" s="99"/>
      <c r="G138" s="100">
        <f t="shared" si="11"/>
        <v>0</v>
      </c>
      <c r="H138" s="74"/>
      <c r="I138" s="74"/>
    </row>
    <row r="139" spans="1:9" s="51" customFormat="1" ht="25.5" x14ac:dyDescent="0.2">
      <c r="A139" s="94" t="s">
        <v>245</v>
      </c>
      <c r="B139" s="109" t="s">
        <v>308</v>
      </c>
      <c r="C139" s="96" t="s">
        <v>35</v>
      </c>
      <c r="D139" s="97">
        <v>70</v>
      </c>
      <c r="E139" s="98">
        <v>0</v>
      </c>
      <c r="F139" s="99"/>
      <c r="G139" s="100">
        <f t="shared" si="11"/>
        <v>0</v>
      </c>
      <c r="H139" s="74"/>
      <c r="I139" s="74"/>
    </row>
    <row r="140" spans="1:9" s="51" customFormat="1" ht="25.5" x14ac:dyDescent="0.2">
      <c r="A140" s="94" t="s">
        <v>246</v>
      </c>
      <c r="B140" s="95" t="s">
        <v>78</v>
      </c>
      <c r="C140" s="96" t="s">
        <v>35</v>
      </c>
      <c r="D140" s="97">
        <v>70</v>
      </c>
      <c r="E140" s="98">
        <v>0</v>
      </c>
      <c r="F140" s="99"/>
      <c r="G140" s="100">
        <f t="shared" si="11"/>
        <v>0</v>
      </c>
      <c r="H140" s="74"/>
      <c r="I140" s="74"/>
    </row>
    <row r="141" spans="1:9" s="51" customFormat="1" ht="25.5" x14ac:dyDescent="0.2">
      <c r="A141" s="94" t="s">
        <v>247</v>
      </c>
      <c r="B141" s="109" t="s">
        <v>122</v>
      </c>
      <c r="C141" s="96" t="s">
        <v>35</v>
      </c>
      <c r="D141" s="97">
        <v>70</v>
      </c>
      <c r="E141" s="98">
        <v>0</v>
      </c>
      <c r="F141" s="99"/>
      <c r="G141" s="100">
        <f t="shared" si="11"/>
        <v>0</v>
      </c>
      <c r="H141" s="74"/>
      <c r="I141" s="74"/>
    </row>
    <row r="142" spans="1:9" s="51" customFormat="1" ht="140.25" x14ac:dyDescent="0.2">
      <c r="A142" s="94" t="s">
        <v>248</v>
      </c>
      <c r="B142" s="109" t="s">
        <v>123</v>
      </c>
      <c r="C142" s="96" t="s">
        <v>35</v>
      </c>
      <c r="D142" s="97">
        <v>50</v>
      </c>
      <c r="E142" s="98">
        <v>0</v>
      </c>
      <c r="F142" s="99"/>
      <c r="G142" s="100">
        <f t="shared" si="11"/>
        <v>0</v>
      </c>
      <c r="H142" s="74"/>
      <c r="I142" s="74"/>
    </row>
    <row r="143" spans="1:9" s="51" customFormat="1" ht="63.75" x14ac:dyDescent="0.2">
      <c r="A143" s="94" t="s">
        <v>249</v>
      </c>
      <c r="B143" s="109" t="s">
        <v>119</v>
      </c>
      <c r="C143" s="96" t="s">
        <v>34</v>
      </c>
      <c r="D143" s="97">
        <v>610.4</v>
      </c>
      <c r="E143" s="98">
        <v>0</v>
      </c>
      <c r="F143" s="99"/>
      <c r="G143" s="100">
        <f t="shared" si="11"/>
        <v>0</v>
      </c>
      <c r="H143" s="74"/>
      <c r="I143" s="74"/>
    </row>
    <row r="144" spans="1:9" s="51" customFormat="1" x14ac:dyDescent="0.2">
      <c r="A144" s="35" t="s">
        <v>102</v>
      </c>
      <c r="B144" s="36" t="s">
        <v>64</v>
      </c>
      <c r="C144" s="37"/>
      <c r="D144" s="63"/>
      <c r="E144" s="38"/>
      <c r="F144" s="39"/>
      <c r="G144" s="38">
        <f>ROUND(SUM(G145:G158),2)</f>
        <v>0</v>
      </c>
      <c r="H144" s="74"/>
      <c r="I144" s="74"/>
    </row>
    <row r="145" spans="1:9" s="51" customFormat="1" ht="25.5" x14ac:dyDescent="0.2">
      <c r="A145" s="94" t="s">
        <v>250</v>
      </c>
      <c r="B145" s="95" t="s">
        <v>288</v>
      </c>
      <c r="C145" s="96" t="s">
        <v>34</v>
      </c>
      <c r="D145" s="97">
        <v>27</v>
      </c>
      <c r="E145" s="98">
        <v>0</v>
      </c>
      <c r="F145" s="99"/>
      <c r="G145" s="100">
        <f t="shared" ref="G145:G158" si="12">ROUND(PRODUCT(D145,E145),2)</f>
        <v>0</v>
      </c>
      <c r="H145" s="74"/>
      <c r="I145" s="74"/>
    </row>
    <row r="146" spans="1:9" s="51" customFormat="1" ht="51" x14ac:dyDescent="0.2">
      <c r="A146" s="94" t="s">
        <v>251</v>
      </c>
      <c r="B146" s="109" t="s">
        <v>96</v>
      </c>
      <c r="C146" s="96" t="s">
        <v>34</v>
      </c>
      <c r="D146" s="97">
        <v>27</v>
      </c>
      <c r="E146" s="98">
        <v>0</v>
      </c>
      <c r="F146" s="99"/>
      <c r="G146" s="100">
        <f t="shared" si="12"/>
        <v>0</v>
      </c>
      <c r="H146" s="74"/>
      <c r="I146" s="74"/>
    </row>
    <row r="147" spans="1:9" s="51" customFormat="1" ht="38.25" x14ac:dyDescent="0.2">
      <c r="A147" s="94" t="s">
        <v>252</v>
      </c>
      <c r="B147" s="109" t="s">
        <v>94</v>
      </c>
      <c r="C147" s="96" t="s">
        <v>34</v>
      </c>
      <c r="D147" s="97">
        <v>3.8879999999999999</v>
      </c>
      <c r="E147" s="98">
        <v>0</v>
      </c>
      <c r="F147" s="99"/>
      <c r="G147" s="100">
        <f t="shared" si="12"/>
        <v>0</v>
      </c>
      <c r="H147" s="74"/>
      <c r="I147" s="74"/>
    </row>
    <row r="148" spans="1:9" s="51" customFormat="1" ht="51" x14ac:dyDescent="0.2">
      <c r="A148" s="94" t="s">
        <v>253</v>
      </c>
      <c r="B148" s="109" t="s">
        <v>79</v>
      </c>
      <c r="C148" s="96" t="s">
        <v>33</v>
      </c>
      <c r="D148" s="97">
        <v>7.2</v>
      </c>
      <c r="E148" s="98">
        <v>0</v>
      </c>
      <c r="F148" s="99"/>
      <c r="G148" s="100">
        <f t="shared" si="12"/>
        <v>0</v>
      </c>
      <c r="H148" s="74"/>
      <c r="I148" s="74"/>
    </row>
    <row r="149" spans="1:9" s="51" customFormat="1" ht="51" x14ac:dyDescent="0.2">
      <c r="A149" s="94" t="s">
        <v>254</v>
      </c>
      <c r="B149" s="109" t="s">
        <v>80</v>
      </c>
      <c r="C149" s="96" t="s">
        <v>33</v>
      </c>
      <c r="D149" s="97">
        <v>27</v>
      </c>
      <c r="E149" s="98">
        <v>0</v>
      </c>
      <c r="F149" s="99"/>
      <c r="G149" s="100">
        <f t="shared" si="12"/>
        <v>0</v>
      </c>
      <c r="H149" s="74"/>
      <c r="I149" s="74"/>
    </row>
    <row r="150" spans="1:9" s="51" customFormat="1" ht="38.25" x14ac:dyDescent="0.2">
      <c r="A150" s="94" t="s">
        <v>255</v>
      </c>
      <c r="B150" s="109" t="s">
        <v>81</v>
      </c>
      <c r="C150" s="96" t="s">
        <v>54</v>
      </c>
      <c r="D150" s="97">
        <v>802.02</v>
      </c>
      <c r="E150" s="98">
        <v>0</v>
      </c>
      <c r="F150" s="99"/>
      <c r="G150" s="100">
        <f t="shared" si="12"/>
        <v>0</v>
      </c>
      <c r="H150" s="74"/>
      <c r="I150" s="74"/>
    </row>
    <row r="151" spans="1:9" s="51" customFormat="1" ht="38.25" x14ac:dyDescent="0.2">
      <c r="A151" s="94" t="s">
        <v>256</v>
      </c>
      <c r="B151" s="109" t="s">
        <v>124</v>
      </c>
      <c r="C151" s="96" t="s">
        <v>34</v>
      </c>
      <c r="D151" s="97">
        <v>3</v>
      </c>
      <c r="E151" s="98">
        <v>0</v>
      </c>
      <c r="F151" s="99"/>
      <c r="G151" s="100">
        <f t="shared" si="12"/>
        <v>0</v>
      </c>
      <c r="H151" s="74"/>
      <c r="I151" s="74"/>
    </row>
    <row r="152" spans="1:9" s="51" customFormat="1" ht="38.25" x14ac:dyDescent="0.2">
      <c r="A152" s="94" t="s">
        <v>257</v>
      </c>
      <c r="B152" s="109" t="s">
        <v>309</v>
      </c>
      <c r="C152" s="96" t="s">
        <v>34</v>
      </c>
      <c r="D152" s="97">
        <v>3</v>
      </c>
      <c r="E152" s="98">
        <v>0</v>
      </c>
      <c r="F152" s="99"/>
      <c r="G152" s="100">
        <f t="shared" si="12"/>
        <v>0</v>
      </c>
      <c r="H152" s="74"/>
      <c r="I152" s="74"/>
    </row>
    <row r="153" spans="1:9" s="51" customFormat="1" ht="38.25" x14ac:dyDescent="0.2">
      <c r="A153" s="94" t="s">
        <v>258</v>
      </c>
      <c r="B153" s="109" t="s">
        <v>95</v>
      </c>
      <c r="C153" s="96" t="s">
        <v>33</v>
      </c>
      <c r="D153" s="97">
        <v>28.8</v>
      </c>
      <c r="E153" s="98">
        <v>0</v>
      </c>
      <c r="F153" s="99"/>
      <c r="G153" s="100">
        <f t="shared" si="12"/>
        <v>0</v>
      </c>
      <c r="H153" s="74"/>
      <c r="I153" s="74"/>
    </row>
    <row r="154" spans="1:9" s="51" customFormat="1" ht="63.75" x14ac:dyDescent="0.2">
      <c r="A154" s="94" t="s">
        <v>147</v>
      </c>
      <c r="B154" s="95" t="s">
        <v>310</v>
      </c>
      <c r="C154" s="96" t="s">
        <v>33</v>
      </c>
      <c r="D154" s="97">
        <v>36</v>
      </c>
      <c r="E154" s="98">
        <v>0</v>
      </c>
      <c r="F154" s="99"/>
      <c r="G154" s="100">
        <f t="shared" si="12"/>
        <v>0</v>
      </c>
      <c r="H154" s="74"/>
      <c r="I154" s="74"/>
    </row>
    <row r="155" spans="1:9" s="51" customFormat="1" ht="89.25" x14ac:dyDescent="0.2">
      <c r="A155" s="94" t="s">
        <v>259</v>
      </c>
      <c r="B155" s="95" t="s">
        <v>291</v>
      </c>
      <c r="C155" s="96" t="s">
        <v>54</v>
      </c>
      <c r="D155" s="97">
        <v>450</v>
      </c>
      <c r="E155" s="98">
        <v>0</v>
      </c>
      <c r="F155" s="99"/>
      <c r="G155" s="100">
        <f t="shared" si="12"/>
        <v>0</v>
      </c>
      <c r="H155" s="74"/>
      <c r="I155" s="74"/>
    </row>
    <row r="156" spans="1:9" s="51" customFormat="1" ht="38.25" x14ac:dyDescent="0.2">
      <c r="A156" s="94" t="s">
        <v>260</v>
      </c>
      <c r="B156" s="109" t="s">
        <v>77</v>
      </c>
      <c r="C156" s="96" t="s">
        <v>35</v>
      </c>
      <c r="D156" s="97">
        <v>3</v>
      </c>
      <c r="E156" s="98">
        <v>0</v>
      </c>
      <c r="F156" s="99"/>
      <c r="G156" s="100">
        <f t="shared" si="12"/>
        <v>0</v>
      </c>
      <c r="H156" s="74"/>
      <c r="I156" s="74"/>
    </row>
    <row r="157" spans="1:9" s="51" customFormat="1" ht="38.25" x14ac:dyDescent="0.2">
      <c r="A157" s="94" t="s">
        <v>135</v>
      </c>
      <c r="B157" s="109" t="s">
        <v>39</v>
      </c>
      <c r="C157" s="96" t="s">
        <v>34</v>
      </c>
      <c r="D157" s="97">
        <v>70.2</v>
      </c>
      <c r="E157" s="98">
        <v>0</v>
      </c>
      <c r="F157" s="99"/>
      <c r="G157" s="100">
        <f t="shared" si="12"/>
        <v>0</v>
      </c>
      <c r="H157" s="74"/>
      <c r="I157" s="74"/>
    </row>
    <row r="158" spans="1:9" s="51" customFormat="1" ht="51" x14ac:dyDescent="0.2">
      <c r="A158" s="94" t="s">
        <v>261</v>
      </c>
      <c r="B158" s="109" t="s">
        <v>37</v>
      </c>
      <c r="C158" s="96" t="s">
        <v>38</v>
      </c>
      <c r="D158" s="97">
        <v>1375.92</v>
      </c>
      <c r="E158" s="98">
        <v>0</v>
      </c>
      <c r="F158" s="99"/>
      <c r="G158" s="100">
        <f t="shared" si="12"/>
        <v>0</v>
      </c>
      <c r="H158" s="74"/>
      <c r="I158" s="74"/>
    </row>
    <row r="159" spans="1:9" s="51" customFormat="1" x14ac:dyDescent="0.2">
      <c r="A159" s="35" t="s">
        <v>103</v>
      </c>
      <c r="B159" s="36" t="s">
        <v>65</v>
      </c>
      <c r="C159" s="37"/>
      <c r="D159" s="63"/>
      <c r="E159" s="38"/>
      <c r="F159" s="39"/>
      <c r="G159" s="38">
        <f>ROUND(SUM(G160:G169),2)</f>
        <v>0</v>
      </c>
      <c r="H159" s="74"/>
      <c r="I159" s="74"/>
    </row>
    <row r="160" spans="1:9" s="51" customFormat="1" ht="38.25" x14ac:dyDescent="0.2">
      <c r="A160" s="94" t="s">
        <v>262</v>
      </c>
      <c r="B160" s="109" t="s">
        <v>109</v>
      </c>
      <c r="C160" s="96" t="s">
        <v>35</v>
      </c>
      <c r="D160" s="97">
        <v>1</v>
      </c>
      <c r="E160" s="98">
        <v>0</v>
      </c>
      <c r="F160" s="99"/>
      <c r="G160" s="100">
        <f t="shared" ref="G160:G169" si="13">ROUND(PRODUCT(D160,E160),2)</f>
        <v>0</v>
      </c>
      <c r="H160" s="74"/>
      <c r="I160" s="74"/>
    </row>
    <row r="161" spans="1:9" s="51" customFormat="1" ht="38.25" x14ac:dyDescent="0.2">
      <c r="A161" s="94" t="s">
        <v>263</v>
      </c>
      <c r="B161" s="95" t="s">
        <v>292</v>
      </c>
      <c r="C161" s="96" t="s">
        <v>35</v>
      </c>
      <c r="D161" s="97">
        <v>1</v>
      </c>
      <c r="E161" s="98">
        <v>0</v>
      </c>
      <c r="F161" s="99"/>
      <c r="G161" s="100">
        <f t="shared" si="13"/>
        <v>0</v>
      </c>
      <c r="H161" s="74"/>
      <c r="I161" s="74"/>
    </row>
    <row r="162" spans="1:9" s="51" customFormat="1" ht="38.25" x14ac:dyDescent="0.2">
      <c r="A162" s="94" t="s">
        <v>264</v>
      </c>
      <c r="B162" s="95" t="s">
        <v>293</v>
      </c>
      <c r="C162" s="96" t="s">
        <v>35</v>
      </c>
      <c r="D162" s="97">
        <v>1</v>
      </c>
      <c r="E162" s="98">
        <v>0</v>
      </c>
      <c r="F162" s="99"/>
      <c r="G162" s="100">
        <f t="shared" si="13"/>
        <v>0</v>
      </c>
      <c r="H162" s="74"/>
      <c r="I162" s="74"/>
    </row>
    <row r="163" spans="1:9" s="59" customFormat="1" ht="38.25" x14ac:dyDescent="0.2">
      <c r="A163" s="94" t="s">
        <v>265</v>
      </c>
      <c r="B163" s="109" t="s">
        <v>311</v>
      </c>
      <c r="C163" s="96" t="s">
        <v>35</v>
      </c>
      <c r="D163" s="97">
        <v>4</v>
      </c>
      <c r="E163" s="98">
        <v>0</v>
      </c>
      <c r="F163" s="101"/>
      <c r="G163" s="100">
        <f t="shared" si="13"/>
        <v>0</v>
      </c>
      <c r="H163" s="74"/>
      <c r="I163" s="74"/>
    </row>
    <row r="164" spans="1:9" s="51" customFormat="1" ht="38.25" x14ac:dyDescent="0.2">
      <c r="A164" s="94" t="s">
        <v>266</v>
      </c>
      <c r="B164" s="95" t="s">
        <v>294</v>
      </c>
      <c r="C164" s="96" t="s">
        <v>35</v>
      </c>
      <c r="D164" s="97">
        <v>12</v>
      </c>
      <c r="E164" s="98">
        <v>0</v>
      </c>
      <c r="F164" s="99"/>
      <c r="G164" s="100">
        <f t="shared" si="13"/>
        <v>0</v>
      </c>
      <c r="H164" s="74"/>
      <c r="I164" s="74"/>
    </row>
    <row r="165" spans="1:9" s="51" customFormat="1" ht="38.25" x14ac:dyDescent="0.2">
      <c r="A165" s="94" t="s">
        <v>267</v>
      </c>
      <c r="B165" s="95" t="s">
        <v>295</v>
      </c>
      <c r="C165" s="96" t="s">
        <v>35</v>
      </c>
      <c r="D165" s="97">
        <v>12</v>
      </c>
      <c r="E165" s="98">
        <v>0</v>
      </c>
      <c r="F165" s="99"/>
      <c r="G165" s="100">
        <f t="shared" si="13"/>
        <v>0</v>
      </c>
      <c r="H165" s="74"/>
      <c r="I165" s="74"/>
    </row>
    <row r="166" spans="1:9" s="51" customFormat="1" ht="38.25" x14ac:dyDescent="0.2">
      <c r="A166" s="94" t="s">
        <v>268</v>
      </c>
      <c r="B166" s="95" t="s">
        <v>296</v>
      </c>
      <c r="C166" s="96" t="s">
        <v>35</v>
      </c>
      <c r="D166" s="97">
        <v>12</v>
      </c>
      <c r="E166" s="98">
        <v>0</v>
      </c>
      <c r="F166" s="99"/>
      <c r="G166" s="100">
        <f t="shared" si="13"/>
        <v>0</v>
      </c>
      <c r="H166" s="74"/>
      <c r="I166" s="74"/>
    </row>
    <row r="167" spans="1:9" s="51" customFormat="1" ht="51" x14ac:dyDescent="0.2">
      <c r="A167" s="94" t="s">
        <v>269</v>
      </c>
      <c r="B167" s="95" t="s">
        <v>297</v>
      </c>
      <c r="C167" s="96" t="s">
        <v>35</v>
      </c>
      <c r="D167" s="97">
        <v>3</v>
      </c>
      <c r="E167" s="98">
        <v>0</v>
      </c>
      <c r="F167" s="99"/>
      <c r="G167" s="100">
        <f t="shared" si="13"/>
        <v>0</v>
      </c>
      <c r="H167" s="74"/>
      <c r="I167" s="74"/>
    </row>
    <row r="168" spans="1:9" s="51" customFormat="1" ht="38.25" x14ac:dyDescent="0.2">
      <c r="A168" s="94" t="s">
        <v>270</v>
      </c>
      <c r="B168" s="95" t="s">
        <v>298</v>
      </c>
      <c r="C168" s="96" t="s">
        <v>35</v>
      </c>
      <c r="D168" s="97">
        <v>3</v>
      </c>
      <c r="E168" s="98">
        <v>0</v>
      </c>
      <c r="F168" s="99"/>
      <c r="G168" s="100">
        <f t="shared" si="13"/>
        <v>0</v>
      </c>
      <c r="H168" s="74"/>
      <c r="I168" s="74"/>
    </row>
    <row r="169" spans="1:9" s="51" customFormat="1" ht="51" x14ac:dyDescent="0.2">
      <c r="A169" s="94" t="s">
        <v>271</v>
      </c>
      <c r="B169" s="109" t="s">
        <v>276</v>
      </c>
      <c r="C169" s="96" t="s">
        <v>35</v>
      </c>
      <c r="D169" s="97">
        <v>3</v>
      </c>
      <c r="E169" s="98">
        <v>0</v>
      </c>
      <c r="F169" s="99"/>
      <c r="G169" s="100">
        <f t="shared" si="13"/>
        <v>0</v>
      </c>
      <c r="H169" s="74"/>
      <c r="I169" s="74"/>
    </row>
    <row r="170" spans="1:9" x14ac:dyDescent="0.2">
      <c r="A170" s="68" t="s">
        <v>133</v>
      </c>
      <c r="B170" s="69" t="s">
        <v>31</v>
      </c>
      <c r="C170" s="69"/>
      <c r="D170" s="70"/>
      <c r="E170" s="69"/>
      <c r="F170" s="69"/>
      <c r="G170" s="71">
        <f>ROUND(SUM(G171),2)</f>
        <v>0</v>
      </c>
      <c r="H170" s="74"/>
      <c r="I170" s="74"/>
    </row>
    <row r="171" spans="1:9" s="6" customFormat="1" ht="25.5" x14ac:dyDescent="0.2">
      <c r="A171" s="94" t="s">
        <v>272</v>
      </c>
      <c r="B171" s="109" t="s">
        <v>49</v>
      </c>
      <c r="C171" s="96" t="s">
        <v>33</v>
      </c>
      <c r="D171" s="97">
        <v>2451.3200000000002</v>
      </c>
      <c r="E171" s="98">
        <v>0</v>
      </c>
      <c r="F171" s="99"/>
      <c r="G171" s="100">
        <f>ROUND(PRODUCT(D171,E171),2)</f>
        <v>0</v>
      </c>
      <c r="H171" s="74"/>
      <c r="I171" s="74"/>
    </row>
    <row r="172" spans="1:9" x14ac:dyDescent="0.2">
      <c r="A172" s="137"/>
      <c r="B172" s="137"/>
      <c r="C172" s="137"/>
      <c r="D172" s="137"/>
      <c r="E172" s="137"/>
      <c r="F172" s="137"/>
      <c r="G172" s="137"/>
      <c r="H172" s="74"/>
      <c r="I172" s="74"/>
    </row>
    <row r="173" spans="1:9" s="86" customFormat="1" x14ac:dyDescent="0.2">
      <c r="A173" s="84"/>
      <c r="B173" s="85" t="s">
        <v>165</v>
      </c>
      <c r="C173" s="85"/>
      <c r="D173" s="85"/>
      <c r="E173" s="85"/>
      <c r="F173" s="85"/>
      <c r="G173" s="49"/>
      <c r="H173" s="74"/>
      <c r="I173" s="74"/>
    </row>
    <row r="174" spans="1:9" s="86" customFormat="1" ht="11.25" customHeight="1" x14ac:dyDescent="0.2">
      <c r="A174" s="52"/>
      <c r="B174" s="87"/>
      <c r="C174" s="88"/>
      <c r="D174" s="89"/>
      <c r="E174" s="90"/>
      <c r="F174" s="91"/>
      <c r="G174" s="46"/>
      <c r="H174" s="74"/>
      <c r="I174" s="74"/>
    </row>
    <row r="175" spans="1:9" s="86" customFormat="1" ht="54.75" customHeight="1" x14ac:dyDescent="0.2">
      <c r="A175" s="52"/>
      <c r="B175" s="92" t="str">
        <f>+B5</f>
        <v xml:space="preserve">Pavimentación con concreto hidráulico, sustitución de líneas de agua potable y red de drenaje, en la calle Violeta entre calle Gardenia y calle Rosa; y en la calle Rosa desde Violeta hasta Av. Bugambilias, colonia la Floresta del Colli, municipio de Zapopan, Jalisco. </v>
      </c>
      <c r="C175" s="88"/>
      <c r="D175" s="89"/>
      <c r="E175" s="90"/>
      <c r="F175" s="91"/>
      <c r="G175" s="103">
        <f>+G178+G182+G183+G184+G187+G191+G196</f>
        <v>0</v>
      </c>
      <c r="H175" s="74"/>
      <c r="I175" s="74"/>
    </row>
    <row r="176" spans="1:9" s="51" customFormat="1" x14ac:dyDescent="0.2">
      <c r="A176" s="52"/>
      <c r="B176" s="53"/>
      <c r="C176" s="56"/>
      <c r="D176" s="54"/>
      <c r="E176" s="57"/>
      <c r="F176" s="55"/>
      <c r="G176" s="46"/>
      <c r="H176" s="74"/>
      <c r="I176" s="74"/>
    </row>
    <row r="177" spans="1:9" s="51" customFormat="1" x14ac:dyDescent="0.2">
      <c r="A177" s="52"/>
      <c r="B177" s="53"/>
      <c r="C177" s="56"/>
      <c r="D177" s="54"/>
      <c r="E177" s="57"/>
      <c r="F177" s="55"/>
      <c r="G177" s="46"/>
      <c r="H177" s="74"/>
      <c r="I177" s="74"/>
    </row>
    <row r="178" spans="1:9" s="6" customFormat="1" x14ac:dyDescent="0.2">
      <c r="A178" s="31" t="s">
        <v>15</v>
      </c>
      <c r="B178" s="135" t="str">
        <f>B16</f>
        <v>PAVIMENTACIÓN</v>
      </c>
      <c r="C178" s="135"/>
      <c r="D178" s="135"/>
      <c r="E178" s="135"/>
      <c r="F178" s="33"/>
      <c r="G178" s="66">
        <f>G16</f>
        <v>0</v>
      </c>
      <c r="H178" s="74"/>
      <c r="I178" s="74"/>
    </row>
    <row r="179" spans="1:9" s="6" customFormat="1" x14ac:dyDescent="0.2">
      <c r="A179" s="47" t="s">
        <v>23</v>
      </c>
      <c r="B179" s="48" t="str">
        <f>B17</f>
        <v>PRELIMINARES</v>
      </c>
      <c r="C179" s="32"/>
      <c r="D179" s="65"/>
      <c r="E179" s="33"/>
      <c r="F179" s="33"/>
      <c r="G179" s="50">
        <f>G17</f>
        <v>0</v>
      </c>
      <c r="H179" s="74"/>
      <c r="I179" s="74"/>
    </row>
    <row r="180" spans="1:9" s="6" customFormat="1" x14ac:dyDescent="0.2">
      <c r="A180" s="47" t="s">
        <v>24</v>
      </c>
      <c r="B180" s="48" t="str">
        <f>B29</f>
        <v>TERRACERÍAS</v>
      </c>
      <c r="C180" s="32"/>
      <c r="D180" s="65"/>
      <c r="E180" s="33"/>
      <c r="F180" s="33"/>
      <c r="G180" s="50">
        <f>G29</f>
        <v>0</v>
      </c>
      <c r="H180" s="74"/>
      <c r="I180" s="74"/>
    </row>
    <row r="181" spans="1:9" s="6" customFormat="1" x14ac:dyDescent="0.2">
      <c r="A181" s="47" t="s">
        <v>50</v>
      </c>
      <c r="B181" s="48" t="str">
        <f>B34</f>
        <v>PAVIMENTO HIDRÁULICO</v>
      </c>
      <c r="C181" s="32"/>
      <c r="D181" s="65"/>
      <c r="E181" s="33"/>
      <c r="F181" s="33"/>
      <c r="G181" s="50">
        <f>G34</f>
        <v>0</v>
      </c>
      <c r="H181" s="74"/>
      <c r="I181" s="74"/>
    </row>
    <row r="182" spans="1:9" s="6" customFormat="1" x14ac:dyDescent="0.2">
      <c r="A182" s="31" t="s">
        <v>26</v>
      </c>
      <c r="B182" s="135" t="str">
        <f>B45</f>
        <v>BANQUETAS, CRUCES PEATONALES Y ACCESIBILIDAD UNIVERSAL</v>
      </c>
      <c r="C182" s="135"/>
      <c r="D182" s="135"/>
      <c r="E182" s="135"/>
      <c r="F182" s="33"/>
      <c r="G182" s="66">
        <f>G45</f>
        <v>0</v>
      </c>
      <c r="H182" s="74"/>
      <c r="I182" s="74"/>
    </row>
    <row r="183" spans="1:9" s="6" customFormat="1" x14ac:dyDescent="0.2">
      <c r="A183" s="31" t="s">
        <v>28</v>
      </c>
      <c r="B183" s="135" t="str">
        <f>B65</f>
        <v>ÁREAS VERDES</v>
      </c>
      <c r="C183" s="135"/>
      <c r="D183" s="135"/>
      <c r="E183" s="135"/>
      <c r="F183" s="33"/>
      <c r="G183" s="66">
        <f>G65</f>
        <v>0</v>
      </c>
      <c r="H183" s="74"/>
      <c r="I183" s="74"/>
    </row>
    <row r="184" spans="1:9" s="6" customFormat="1" x14ac:dyDescent="0.2">
      <c r="A184" s="31" t="s">
        <v>29</v>
      </c>
      <c r="B184" s="135" t="str">
        <f>B71</f>
        <v>SEÑALAMIENTO HORIZONTAL Y VERTICAL</v>
      </c>
      <c r="C184" s="135"/>
      <c r="D184" s="135"/>
      <c r="E184" s="135"/>
      <c r="F184" s="33"/>
      <c r="G184" s="66">
        <f>G71</f>
        <v>0</v>
      </c>
      <c r="H184" s="74"/>
      <c r="I184" s="74"/>
    </row>
    <row r="185" spans="1:9" s="6" customFormat="1" x14ac:dyDescent="0.2">
      <c r="A185" s="47" t="s">
        <v>46</v>
      </c>
      <c r="B185" s="48" t="str">
        <f>B72</f>
        <v>SEÑALAMIENTO HORIZONTAL</v>
      </c>
      <c r="C185" s="32"/>
      <c r="D185" s="65"/>
      <c r="E185" s="33"/>
      <c r="F185" s="33"/>
      <c r="G185" s="50">
        <f>G72</f>
        <v>0</v>
      </c>
      <c r="H185" s="74"/>
      <c r="I185" s="74"/>
    </row>
    <row r="186" spans="1:9" s="6" customFormat="1" x14ac:dyDescent="0.2">
      <c r="A186" s="47" t="s">
        <v>48</v>
      </c>
      <c r="B186" s="48" t="str">
        <f>B81</f>
        <v>SEÑALAMIENTO VERTICAL</v>
      </c>
      <c r="C186" s="32"/>
      <c r="D186" s="65"/>
      <c r="E186" s="33"/>
      <c r="F186" s="33"/>
      <c r="G186" s="50">
        <f>G81</f>
        <v>0</v>
      </c>
      <c r="H186" s="74"/>
      <c r="I186" s="74"/>
    </row>
    <row r="187" spans="1:9" s="6" customFormat="1" x14ac:dyDescent="0.2">
      <c r="A187" s="31" t="s">
        <v>30</v>
      </c>
      <c r="B187" s="135" t="str">
        <f>B86</f>
        <v>ALCANTARILLADO SANITARIO</v>
      </c>
      <c r="C187" s="135"/>
      <c r="D187" s="135"/>
      <c r="E187" s="135"/>
      <c r="F187" s="33"/>
      <c r="G187" s="66">
        <f>G86</f>
        <v>0</v>
      </c>
      <c r="H187" s="74"/>
      <c r="I187" s="74"/>
    </row>
    <row r="188" spans="1:9" s="6" customFormat="1" x14ac:dyDescent="0.2">
      <c r="A188" s="47" t="s">
        <v>83</v>
      </c>
      <c r="B188" s="48" t="str">
        <f>B87</f>
        <v>LÍNEA PRINCIPAL</v>
      </c>
      <c r="C188" s="32"/>
      <c r="D188" s="65"/>
      <c r="E188" s="33"/>
      <c r="F188" s="33"/>
      <c r="G188" s="50">
        <f>G87</f>
        <v>0</v>
      </c>
      <c r="H188" s="74"/>
      <c r="I188" s="74"/>
    </row>
    <row r="189" spans="1:9" s="6" customFormat="1" x14ac:dyDescent="0.2">
      <c r="A189" s="47" t="s">
        <v>84</v>
      </c>
      <c r="B189" s="48" t="str">
        <f>B98</f>
        <v>DESCARGAS DOMICILIARIAS</v>
      </c>
      <c r="C189" s="32"/>
      <c r="D189" s="65"/>
      <c r="E189" s="33"/>
      <c r="F189" s="33"/>
      <c r="G189" s="50">
        <f>G98</f>
        <v>0</v>
      </c>
      <c r="H189" s="74"/>
      <c r="I189" s="74"/>
    </row>
    <row r="190" spans="1:9" s="6" customFormat="1" x14ac:dyDescent="0.2">
      <c r="A190" s="47" t="s">
        <v>85</v>
      </c>
      <c r="B190" s="48" t="str">
        <f>B107</f>
        <v>POZOS DE VISITA</v>
      </c>
      <c r="C190" s="32"/>
      <c r="D190" s="65"/>
      <c r="E190" s="33"/>
      <c r="F190" s="33"/>
      <c r="G190" s="50">
        <f>G107</f>
        <v>0</v>
      </c>
      <c r="H190" s="74"/>
      <c r="I190" s="74"/>
    </row>
    <row r="191" spans="1:9" s="6" customFormat="1" x14ac:dyDescent="0.2">
      <c r="A191" s="31" t="s">
        <v>86</v>
      </c>
      <c r="B191" s="135" t="str">
        <f>B122</f>
        <v>AGUA POTABLE</v>
      </c>
      <c r="C191" s="135"/>
      <c r="D191" s="135"/>
      <c r="E191" s="135"/>
      <c r="F191" s="33"/>
      <c r="G191" s="66">
        <f>G122</f>
        <v>0</v>
      </c>
      <c r="H191" s="74"/>
      <c r="I191" s="74"/>
    </row>
    <row r="192" spans="1:9" s="6" customFormat="1" x14ac:dyDescent="0.2">
      <c r="A192" s="47" t="s">
        <v>87</v>
      </c>
      <c r="B192" s="48" t="str">
        <f>B123</f>
        <v>LÍNEA PRINCIPAL</v>
      </c>
      <c r="C192" s="32"/>
      <c r="D192" s="65"/>
      <c r="E192" s="33"/>
      <c r="F192" s="33"/>
      <c r="G192" s="50">
        <f>G123</f>
        <v>0</v>
      </c>
      <c r="H192" s="74"/>
      <c r="I192" s="74"/>
    </row>
    <row r="193" spans="1:10" s="6" customFormat="1" x14ac:dyDescent="0.2">
      <c r="A193" s="47" t="s">
        <v>88</v>
      </c>
      <c r="B193" s="48" t="str">
        <f>B133</f>
        <v>TOMAS DOMICILIARIAS</v>
      </c>
      <c r="C193" s="32"/>
      <c r="D193" s="65"/>
      <c r="E193" s="33"/>
      <c r="F193" s="33"/>
      <c r="G193" s="50">
        <f>G133</f>
        <v>0</v>
      </c>
      <c r="H193" s="74"/>
      <c r="I193" s="74"/>
    </row>
    <row r="194" spans="1:10" s="6" customFormat="1" x14ac:dyDescent="0.2">
      <c r="A194" s="47" t="s">
        <v>102</v>
      </c>
      <c r="B194" s="48" t="str">
        <f>B144</f>
        <v>CAJA DE VÁLVULAS</v>
      </c>
      <c r="C194" s="32"/>
      <c r="D194" s="65"/>
      <c r="E194" s="33"/>
      <c r="F194" s="33"/>
      <c r="G194" s="50">
        <f>G144</f>
        <v>0</v>
      </c>
      <c r="H194" s="74"/>
      <c r="I194" s="74"/>
    </row>
    <row r="195" spans="1:10" s="6" customFormat="1" x14ac:dyDescent="0.2">
      <c r="A195" s="47" t="s">
        <v>103</v>
      </c>
      <c r="B195" s="48" t="str">
        <f>B159</f>
        <v>PIEZAS ESPECIALES</v>
      </c>
      <c r="C195" s="32"/>
      <c r="D195" s="65"/>
      <c r="E195" s="33"/>
      <c r="F195" s="33"/>
      <c r="G195" s="50">
        <f>G159</f>
        <v>0</v>
      </c>
      <c r="H195" s="74"/>
      <c r="I195" s="74"/>
    </row>
    <row r="196" spans="1:10" s="6" customFormat="1" x14ac:dyDescent="0.2">
      <c r="A196" s="31" t="s">
        <v>133</v>
      </c>
      <c r="B196" s="135" t="str">
        <f>B170</f>
        <v>LIMPIEZA</v>
      </c>
      <c r="C196" s="135"/>
      <c r="D196" s="135"/>
      <c r="E196" s="135"/>
      <c r="F196" s="33"/>
      <c r="G196" s="66">
        <f>G170</f>
        <v>0</v>
      </c>
      <c r="H196" s="74"/>
      <c r="I196" s="74"/>
    </row>
    <row r="197" spans="1:10" s="6" customFormat="1" x14ac:dyDescent="0.2">
      <c r="A197" s="47"/>
      <c r="B197" s="48"/>
      <c r="C197" s="32"/>
      <c r="D197" s="65"/>
      <c r="E197" s="33"/>
      <c r="F197" s="33"/>
      <c r="G197" s="50"/>
      <c r="H197" s="74"/>
      <c r="I197" s="74"/>
    </row>
    <row r="198" spans="1:10" s="6" customFormat="1" x14ac:dyDescent="0.2">
      <c r="A198" s="47"/>
      <c r="B198" s="48"/>
      <c r="C198" s="32"/>
      <c r="D198" s="65"/>
      <c r="E198" s="33"/>
      <c r="F198" s="33"/>
      <c r="G198" s="50"/>
      <c r="H198" s="74"/>
      <c r="I198" s="74"/>
    </row>
    <row r="199" spans="1:10" s="6" customFormat="1" x14ac:dyDescent="0.2">
      <c r="A199" s="47"/>
      <c r="B199" s="48"/>
      <c r="C199" s="32"/>
      <c r="D199" s="65"/>
      <c r="E199" s="33"/>
      <c r="F199" s="33"/>
      <c r="G199" s="50"/>
      <c r="H199" s="74"/>
      <c r="I199" s="74"/>
    </row>
    <row r="200" spans="1:10" s="7" customFormat="1" x14ac:dyDescent="0.2">
      <c r="A200" s="42"/>
      <c r="B200" s="41"/>
      <c r="C200" s="32"/>
      <c r="D200" s="65"/>
      <c r="E200" s="33"/>
      <c r="G200" s="43"/>
      <c r="H200" s="74"/>
      <c r="I200" s="74"/>
    </row>
    <row r="201" spans="1:10" s="7" customFormat="1" ht="15" customHeight="1" x14ac:dyDescent="0.2">
      <c r="A201" s="113" t="s">
        <v>25</v>
      </c>
      <c r="B201" s="113"/>
      <c r="C201" s="113"/>
      <c r="D201" s="44"/>
      <c r="E201" s="82"/>
      <c r="F201" s="82" t="s">
        <v>16</v>
      </c>
      <c r="G201" s="45">
        <f>ROUND(SUM(G178,G182:G184,G187,G191,G196),2)</f>
        <v>0</v>
      </c>
      <c r="H201" s="74"/>
      <c r="I201" s="75"/>
      <c r="J201" s="76"/>
    </row>
    <row r="202" spans="1:10" s="7" customFormat="1" ht="15" customHeight="1" x14ac:dyDescent="0.2">
      <c r="A202" s="114"/>
      <c r="B202" s="114"/>
      <c r="C202" s="114"/>
      <c r="D202" s="83"/>
      <c r="E202" s="82"/>
      <c r="F202" s="82" t="s">
        <v>17</v>
      </c>
      <c r="G202" s="45">
        <f>+G201*0.16</f>
        <v>0</v>
      </c>
      <c r="H202" s="74"/>
      <c r="I202" s="75"/>
    </row>
    <row r="203" spans="1:10" s="7" customFormat="1" ht="15.75" x14ac:dyDescent="0.2">
      <c r="A203" s="114"/>
      <c r="B203" s="114"/>
      <c r="C203" s="114"/>
      <c r="D203" s="83"/>
      <c r="E203" s="82"/>
      <c r="F203" s="82" t="s">
        <v>18</v>
      </c>
      <c r="G203" s="45">
        <f>+G201+G202</f>
        <v>0</v>
      </c>
      <c r="H203" s="74"/>
      <c r="I203" s="75"/>
    </row>
  </sheetData>
  <protectedRanges>
    <protectedRange sqref="B9:C9 B5" name="DATOS_3"/>
    <protectedRange sqref="C1" name="DATOS_1_2"/>
    <protectedRange sqref="F4:F7" name="DATOS_3_1_1"/>
  </protectedRanges>
  <mergeCells count="21">
    <mergeCell ref="B187:E187"/>
    <mergeCell ref="B184:E184"/>
    <mergeCell ref="B183:E183"/>
    <mergeCell ref="B178:E178"/>
    <mergeCell ref="A172:G172"/>
    <mergeCell ref="C1:F1"/>
    <mergeCell ref="A201:C201"/>
    <mergeCell ref="A202:C203"/>
    <mergeCell ref="H16:H17"/>
    <mergeCell ref="I16:I17"/>
    <mergeCell ref="C2:F3"/>
    <mergeCell ref="B5:B7"/>
    <mergeCell ref="B9:B10"/>
    <mergeCell ref="G9:G10"/>
    <mergeCell ref="A12:G12"/>
    <mergeCell ref="C9:F10"/>
    <mergeCell ref="C8:F8"/>
    <mergeCell ref="B182:E182"/>
    <mergeCell ref="B16:F16"/>
    <mergeCell ref="B196:E196"/>
    <mergeCell ref="B191:E191"/>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157" max="6" man="1"/>
    <brk id="17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DOPI-MUN-R33-IH-CI-036-2022</vt:lpstr>
      <vt:lpstr>'DOPI-MUN-R33-IH-CI-036-2022'!Área_de_impresión</vt:lpstr>
      <vt:lpstr>'DOPI-MUN-R33-IH-CI-036-2022'!Títulos_a_imprimir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2022-05-16T21:12:00Z</cp:lastPrinted>
  <dcterms:created xsi:type="dcterms:W3CDTF">2019-08-15T17:13:54Z</dcterms:created>
  <dcterms:modified xsi:type="dcterms:W3CDTF">2022-06-08T14:56:47Z</dcterms:modified>
</cp:coreProperties>
</file>