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10.20.47.239\Presupuesto Base\CONCURSOS SIMPLIFICADO SUMARIO\"/>
    </mc:Choice>
  </mc:AlternateContent>
  <xr:revisionPtr revIDLastSave="0" documentId="13_ncr:1_{1B04AB00-CCF1-40F7-B5D1-9E2A57872F53}" xr6:coauthVersionLast="36" xr6:coauthVersionMax="47" xr10:uidLastSave="{00000000-0000-0000-0000-000000000000}"/>
  <bookViews>
    <workbookView xWindow="0" yWindow="0" windowWidth="28800" windowHeight="10605" xr2:uid="{00000000-000D-0000-FFFF-FFFF00000000}"/>
  </bookViews>
  <sheets>
    <sheet name="DOPI-MUN-R33-IH-CI-036-2022" sheetId="3" r:id="rId1"/>
  </sheets>
  <externalReferences>
    <externalReference r:id="rId2"/>
    <externalReference r:id="rId3"/>
  </externalReferences>
  <definedNames>
    <definedName name="_xlnm._FilterDatabase" localSheetId="0" hidden="1">'DOPI-MUN-R33-IH-CI-036-2022'!$A$15:$G$15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'DOPI-MUN-R33-IH-CI-036-2022'!$A$1:$G$203</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CostoMatriz1">#REF!</definedName>
    <definedName name="CostoMatriz2">#REF!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InicioCostoDirecto">#REF!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ecioConLetra">#REF!</definedName>
    <definedName name="PrecioMatriz1">#REF!</definedName>
    <definedName name="PrecioMatriz2">#REF!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 localSheetId="0">'DOPI-MUN-R33-IH-CI-036-2022'!$1:$14</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VolumenPresupuesto">#REF!</definedName>
  </definedNames>
  <calcPr calcId="191029"/>
</workbook>
</file>

<file path=xl/calcChain.xml><?xml version="1.0" encoding="utf-8"?>
<calcChain xmlns="http://schemas.openxmlformats.org/spreadsheetml/2006/main">
  <c r="G35" i="3" l="1"/>
  <c r="G103" i="3"/>
  <c r="G171" i="3" l="1"/>
  <c r="G170" i="3" s="1"/>
  <c r="G161" i="3"/>
  <c r="G162" i="3"/>
  <c r="G163" i="3"/>
  <c r="G164" i="3"/>
  <c r="G165" i="3"/>
  <c r="G166" i="3"/>
  <c r="G167" i="3"/>
  <c r="G168" i="3"/>
  <c r="G169" i="3"/>
  <c r="G146" i="3"/>
  <c r="G147" i="3"/>
  <c r="G148" i="3"/>
  <c r="G149" i="3"/>
  <c r="G150" i="3"/>
  <c r="G151" i="3"/>
  <c r="G152" i="3"/>
  <c r="G153" i="3"/>
  <c r="G154" i="3"/>
  <c r="G155" i="3"/>
  <c r="G156" i="3"/>
  <c r="G157" i="3"/>
  <c r="G158" i="3"/>
  <c r="G135" i="3"/>
  <c r="G136" i="3"/>
  <c r="G137" i="3"/>
  <c r="G138" i="3"/>
  <c r="G139" i="3"/>
  <c r="G140" i="3"/>
  <c r="G141" i="3"/>
  <c r="G142" i="3"/>
  <c r="G143" i="3"/>
  <c r="G125" i="3"/>
  <c r="G126" i="3"/>
  <c r="G127" i="3"/>
  <c r="G128" i="3"/>
  <c r="G129" i="3"/>
  <c r="G130" i="3"/>
  <c r="G131" i="3"/>
  <c r="G132" i="3"/>
  <c r="G109" i="3"/>
  <c r="G110" i="3"/>
  <c r="G111" i="3"/>
  <c r="G112" i="3"/>
  <c r="G113" i="3"/>
  <c r="G114" i="3"/>
  <c r="G115" i="3"/>
  <c r="G116" i="3"/>
  <c r="G117" i="3"/>
  <c r="G118" i="3"/>
  <c r="G119" i="3"/>
  <c r="G120" i="3"/>
  <c r="G121" i="3"/>
  <c r="G100" i="3"/>
  <c r="G101" i="3"/>
  <c r="G102" i="3"/>
  <c r="G104" i="3"/>
  <c r="G105" i="3"/>
  <c r="G106" i="3"/>
  <c r="G89" i="3"/>
  <c r="G90" i="3"/>
  <c r="G91" i="3"/>
  <c r="G92" i="3"/>
  <c r="G93" i="3"/>
  <c r="G94" i="3"/>
  <c r="G95" i="3"/>
  <c r="G96" i="3"/>
  <c r="G97" i="3"/>
  <c r="G83" i="3"/>
  <c r="G84" i="3"/>
  <c r="G85" i="3"/>
  <c r="G74" i="3"/>
  <c r="G75" i="3"/>
  <c r="G76" i="3"/>
  <c r="G77" i="3"/>
  <c r="G78" i="3"/>
  <c r="G79" i="3"/>
  <c r="G80" i="3"/>
  <c r="G67" i="3"/>
  <c r="G68" i="3"/>
  <c r="G69" i="3"/>
  <c r="G70" i="3"/>
  <c r="G47" i="3"/>
  <c r="G48" i="3"/>
  <c r="G49" i="3"/>
  <c r="G50" i="3"/>
  <c r="G51" i="3"/>
  <c r="G52" i="3"/>
  <c r="G53" i="3"/>
  <c r="G54" i="3"/>
  <c r="G55" i="3"/>
  <c r="G56" i="3"/>
  <c r="G57" i="3"/>
  <c r="G58" i="3"/>
  <c r="G59" i="3"/>
  <c r="G60" i="3"/>
  <c r="G61" i="3"/>
  <c r="G62" i="3"/>
  <c r="G63" i="3"/>
  <c r="G64" i="3"/>
  <c r="G36" i="3"/>
  <c r="G37" i="3"/>
  <c r="G38" i="3"/>
  <c r="G39" i="3"/>
  <c r="G40" i="3"/>
  <c r="G41" i="3"/>
  <c r="G42" i="3"/>
  <c r="G43" i="3"/>
  <c r="G44" i="3"/>
  <c r="G31" i="3"/>
  <c r="G32" i="3"/>
  <c r="G33" i="3"/>
  <c r="G28" i="3"/>
  <c r="G19" i="3"/>
  <c r="G20" i="3"/>
  <c r="G21" i="3"/>
  <c r="G22" i="3"/>
  <c r="G23" i="3"/>
  <c r="G24" i="3"/>
  <c r="G25" i="3"/>
  <c r="G26" i="3"/>
  <c r="G27" i="3"/>
  <c r="B15" i="3" l="1"/>
  <c r="B175" i="3"/>
  <c r="G73" i="3" l="1"/>
  <c r="G72" i="3" s="1"/>
  <c r="G82" i="3"/>
  <c r="G81" i="3" s="1"/>
  <c r="G66" i="3"/>
  <c r="G65" i="3" s="1"/>
  <c r="B189" i="3"/>
  <c r="B196" i="3"/>
  <c r="B195" i="3"/>
  <c r="B194" i="3"/>
  <c r="B193" i="3"/>
  <c r="B192" i="3"/>
  <c r="B191" i="3"/>
  <c r="B190" i="3"/>
  <c r="B188" i="3"/>
  <c r="B187" i="3"/>
  <c r="B186" i="3"/>
  <c r="B185" i="3"/>
  <c r="B184" i="3"/>
  <c r="B183" i="3"/>
  <c r="B182" i="3"/>
  <c r="B181" i="3"/>
  <c r="B180" i="3"/>
  <c r="B179" i="3"/>
  <c r="B178" i="3"/>
  <c r="G18" i="3"/>
  <c r="G17" i="3" s="1"/>
  <c r="G160" i="3"/>
  <c r="G159" i="3" s="1"/>
  <c r="G108" i="3"/>
  <c r="G107" i="3" s="1"/>
  <c r="G99" i="3"/>
  <c r="G98" i="3" s="1"/>
  <c r="G145" i="3"/>
  <c r="G144" i="3" s="1"/>
  <c r="G88" i="3"/>
  <c r="G87" i="3" s="1"/>
  <c r="G134" i="3"/>
  <c r="G133" i="3" s="1"/>
  <c r="G124" i="3"/>
  <c r="G123" i="3" s="1"/>
  <c r="G196" i="3"/>
  <c r="G46" i="3"/>
  <c r="G45" i="3" s="1"/>
  <c r="G34" i="3"/>
  <c r="G30" i="3"/>
  <c r="G71" i="3" l="1"/>
  <c r="G86" i="3"/>
  <c r="G122" i="3"/>
  <c r="G194" i="3"/>
  <c r="G183" i="3"/>
  <c r="G192" i="3"/>
  <c r="G181" i="3"/>
  <c r="G188" i="3"/>
  <c r="G195" i="3"/>
  <c r="G189" i="3"/>
  <c r="G193" i="3"/>
  <c r="G179" i="3"/>
  <c r="G182" i="3"/>
  <c r="G29" i="3"/>
  <c r="G180" i="3" s="1"/>
  <c r="G190" i="3"/>
  <c r="G186" i="3"/>
  <c r="G16" i="3" l="1"/>
  <c r="G178" i="3" s="1"/>
  <c r="G191" i="3"/>
  <c r="G184" i="3"/>
  <c r="G187" i="3"/>
  <c r="G185" i="3"/>
  <c r="G201" i="3" l="1"/>
  <c r="G175" i="3"/>
  <c r="G202" i="3" l="1"/>
  <c r="G203" i="3" s="1"/>
</calcChain>
</file>

<file path=xl/sharedStrings.xml><?xml version="1.0" encoding="utf-8"?>
<sst xmlns="http://schemas.openxmlformats.org/spreadsheetml/2006/main" count="496" uniqueCount="314">
  <si>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</si>
  <si>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</si>
  <si>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</si>
  <si>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</si>
  <si>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</si>
  <si>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</si>
  <si>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</si>
  <si>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</si>
  <si>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</si>
  <si>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</si>
  <si>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</si>
  <si>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</si>
  <si>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</si>
  <si>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</si>
  <si>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</si>
  <si>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</si>
  <si>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</si>
  <si>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</si>
  <si>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</si>
  <si>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CONCURSO SIMPLIFICADO SUMARIO No.</t>
  </si>
  <si>
    <t>FECHA DE INICIO:</t>
  </si>
  <si>
    <t>FECHA DE TERMINACIÓN:</t>
  </si>
  <si>
    <t>FECHA DE PRESENTACIÓN:</t>
  </si>
  <si>
    <t>A1</t>
  </si>
  <si>
    <t>A2</t>
  </si>
  <si>
    <t>IMPORTE TOTAL CON LETRA</t>
  </si>
  <si>
    <t>B</t>
  </si>
  <si>
    <t>PRELIMINARES</t>
  </si>
  <si>
    <t>C</t>
  </si>
  <si>
    <t>D</t>
  </si>
  <si>
    <t>E</t>
  </si>
  <si>
    <t>LIMPIEZA</t>
  </si>
  <si>
    <t>TRAZO Y NIVELACIÓN CON EQUIPO TOPOGRÁFICO DEL TERRENO ESTABLECIENDO EJES Y REFERENCIAS Y BANCOS DE NIVEL, INCLUYE: CRUCETAS, ESTACAS, HILOS, MARCAS Y TRAZOS CON CALHIDRA, MANO DE OBRA, EQUIPO Y HERRAMIENTA.</t>
  </si>
  <si>
    <t>M2</t>
  </si>
  <si>
    <t>M3</t>
  </si>
  <si>
    <t>PZA</t>
  </si>
  <si>
    <t>DEMOLICIÓN DE CONCRETO SIMPLE EN BANQUETAS, POR MEDIOS MECÁNICOS, INCLUYE: ACARREO DEL MATERIAL A BANCO DE OBRA PARA SU POSTERIOR RETIRO Y LIMPIEZA DEL ÁREA DE LOS TRABAJOS, MANO DE OBRA, EQUIPO Y HERRAMIENTA.</t>
  </si>
  <si>
    <t>ACARREO EN CAMIÓN KILÓMETROS SUBSECUENTES DE MATERIAL PRODUCTO DE EXCAVACIÓN, DEMOLICIÓN Y/O ESCOMBROS A TIRADERO AUTORIZADO POR SUPERVISIÓN, INCLUYE: MANO DE OBRA, EQUIPO Y HERRAMIENTA.</t>
  </si>
  <si>
    <t>M3-KM</t>
  </si>
  <si>
    <t>CARGA MECÁNICA Y ACARREO EN CAMIÓN 1 ER. KILOMETRO, DE MATERIAL PRODUCTO DE EXCAVACIÓN, DEMOLICIÓN Y/O ESCOMBROS, INCLUYE: REGALÍAS AL BANCO DE TIRO, MANO DE OBRA, EQUIPO Y HERRAMIENTA.</t>
  </si>
  <si>
    <t>CORTE CON DISCO DE DIAMANTE HASTA 1/3 DE ESPESOR DE LA LOSA Y HASTA 3 MM DE ANCHO, INCLUYE: EQUIPO, PREPARACIONES Y MANO DE OBRA.</t>
  </si>
  <si>
    <t>M</t>
  </si>
  <si>
    <t>BANQUETA DE 10 CM DE ESPESOR DE CONCRETO PREMEZCLADO F'C= 200  KG/CM2., R.N., T.M.A. 19 MM, CON ACABADO ESCOBILLADO, INCLUYE: CIMBRA, DESCIMBRA, COLADO, CURADO, MATERIALES,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</si>
  <si>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</si>
  <si>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SUMINISTRO Y COLOCACIÓN DE MALLA ELECTROSOLDADA 6X6-10/10 COMO REFUERZO EN LOSAS DE CONCRETO, INCLUYE: HABILITADO, DESPERDICIOS, TRASLAPES, MATERIAL DE FIJACIÓN, ACARREO DEL MATERIAL AL SITIO DE SU COLOCACIÓN, MANO DE OBRA Y HERRAMIENTA.</t>
  </si>
  <si>
    <t>SEÑALAMIENTO HORIZONTAL Y VERTICAL</t>
  </si>
  <si>
    <t>D1</t>
  </si>
  <si>
    <t>SEÑALAMIENTO HORIZONTAL</t>
  </si>
  <si>
    <t>D2</t>
  </si>
  <si>
    <t>LIMPIEZA GRUESA DE OBRA, INCLUYE: ACARREO A BANCO DE OBRA, MANO DE OBRA, EQUIPO Y HERRAMIENTA.</t>
  </si>
  <si>
    <t>A3</t>
  </si>
  <si>
    <t>TERRACERÍAS</t>
  </si>
  <si>
    <t>PAVIMENTO HIDRÁULICO</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</si>
  <si>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</si>
  <si>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KG</t>
  </si>
  <si>
    <t xml:space="preserve">SUMINISTRO Y PLANTACIÓN DE ÁRBOL OLIVO NEGRO DE 2.00 M A 2.50 M DE ALTURA A PARTIR N.P.T., MÍNIMO DE 1 1/2" DE DIÁMETRO BASAL, INCLUYE: HERRAMIENTA, EXCAVACIÓN, CAPA  DE TIERRA VEGETAL, AGUA PARA RIEGO, MANO DE OBRA Y CUIDADOS POR 30 DÍAS. </t>
  </si>
  <si>
    <t xml:space="preserve">SUMINISTRO Y PLANTACIÓN DE ÁRBOL ARRAYÁN DE 2.00 M A 2.50 M DE ALTURA A PARTIR N.P.T., MÍNIMO DE 1 1/2" DE DIÁMETRO BASAL, INCLUYE: HERRAMIENTA, EXCAVACIÓN, CAPA  DE TIERRA VEGETAL, AGUA PARA RIEGO, MANO DE OBRA Y CUIDADOS POR 30 DÍAS. </t>
  </si>
  <si>
    <t>SUMINISTRO Y PLANTACIÓN DE PLANTA DEDO-MORO A RAZÓN DE 20 PZAS POR M2 DE 12 CM DE LARGO PROMEDIO, INCLUYE:  EXCAVACIÓN, CAPA  DE TIERRA VEGETAL, AGUA PARA RIEGO, HERRAMIENTA, MANO DE OBRA Y CUIDADOS POR 30 DÍAS.</t>
  </si>
  <si>
    <t>SUMINISTRO Y APLICACIÓN DE  PINTURA TERMOPLÁSTICA PARA FLECHA SENCILLA "DERECHA", "IZQUIERDA" O "RECTA" COLOR BLANCO PARA BALIZAMIENTO DE VIALIDADES, CON APLICACIÓN DE MICROESFERAS 330 GR/M2, INCLUYE: TRAZO, SEÑALAMIENTOS, MANO DE OBRA, PREPARACIÓN,  Y LIMPIEZA AL FINAL DE LA OBRA.</t>
  </si>
  <si>
    <t>SUMINISTRO Y PLANTACIÓN DE ÁRBOL GUAYABO FRESA DE 2.00 M A 2.50 M DE ALTURA A PARTIR N.P.T., MÍNIMO DE 1 1/2" DE DIÁMETRO BASAL, INCLUYE: HERRAMIENTA, EXCAVACIÓN, CAPA  DE TIERRA VEGETAL, AGUA PARA RIEGO, MANO DE OBRA Y CUIDADOS POR 30 DÍAS.</t>
  </si>
  <si>
    <t>LÍNEA PRINCIPAL</t>
  </si>
  <si>
    <t>DESCARGAS DOMICILIARIAS</t>
  </si>
  <si>
    <t>AGUA POTABLE</t>
  </si>
  <si>
    <t>TOMAS DOMICILIARIAS</t>
  </si>
  <si>
    <t>CAJA DE VÁLVULAS</t>
  </si>
  <si>
    <t>PIEZAS ESPECIALES</t>
  </si>
  <si>
    <t>TRAZO Y NIVELACIÓN PARA LÍNEAS DE DRENAJE SANITARIO, INCLUYE: EQUIPO DE TOPOGRAFÍA, MATERIALES PARA SEÑALAMIENTO, MANO DE OBRA, EQUIPO Y HERRAMIENTA.</t>
  </si>
  <si>
    <t>CAMA DE ARENA AMARILLA PARA APOYO DE TUBERÍAS, INCLUYE: MATERIALES, ACARREOS, MANO DE OBRA, EQUIPO Y HERRAMIENTA.</t>
  </si>
  <si>
    <t>SUMINISTRO E INSTALACIÓN DE TUBERÍA DE P.V.C. PARA ALCANTARILLADO DIÁMETRO DE 10" SERIE 20, INCLUYE: MATERIALES NECESARIOS, EQUIPO, MANO DE OBRA Y PRUEBA HIDROSTÁTICA.</t>
  </si>
  <si>
    <t>SUMINISTRO Y COLOCACIÓN DE BROCAL Y TAPA CON "ESCUDO" DEL GOBIERNO DE ZAPOPAN, FABRICADO A BASE DE HIERRO DÚCTIL DE 0.60 M DE DIÁMETRO TIPO PESADO DE 130 KG PARA POZO DE VISITA. INCLUYE: HERRAMIENTA, SUMINISTRO Y COLOCACIÓN, NIVELACIÓN, MATERIALES, EQUIPO Y MANO DE OBRA.</t>
  </si>
  <si>
    <t>SUMINISTRO E INSTALACIÓN DE MANGA DE EMPOTRAMIENTO DE  P.V.C. DE 10" DE DIÁMETRO SERIE 20,  INCLUYE: MATERIAL, ACARREOS, MANO  DE OBRA Y HERRAMIENTA.</t>
  </si>
  <si>
    <t>SUMINISTRO E INSTALACIÓN DE TUBERÍA DE P.V.C. PARA ALCANTARILLADO DIÁMETRO DE 6" SERIE 20, INCLUYE: MATERIALES NECESARIOS, EQUIPO, MANO DE OBRA Y PRUEBA HIDROSTÁTICA.</t>
  </si>
  <si>
    <t>SUMINISTRO E INSTALACIÓN DE CODO PVC DE 45°X 6" HIDRÁULICO, SERIE 20, INCLUYE: MANO DE OBRA, EQUIPO Y HERRAMIENTA.</t>
  </si>
  <si>
    <t>SUMINISTRO E INSTALACIÓN DE SILLETA PVC DE 10"X 6" SANITARIO, SERIE 20, INCLUYE: MANO DE OBRA, EQUIPO Y HERRAMIENTA.</t>
  </si>
  <si>
    <t>SUMINISTRO, INSTALACIÓN Y JUNTEO DE TUBO DE P.V.C. HIDRÁULICO RD-26 DE 4" DE DIÁMETRO, INCLUYE: MATERIAL, ACARREO AL SITIO DE COLOCACIÓN, PRUEBAS NECESARIAS,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</si>
  <si>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</si>
  <si>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</si>
  <si>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Y COLOCACIÓN DE MARCO CON TAPA PARA CAJA DE VÁLVULAS DE 50X50CM (COMERCIAL DE 110 KG.) ESTÁNDAR, INCLUYE: MATERIALES, EQUIPO, ACARREOS Y MANO DE OBRA.</t>
  </si>
  <si>
    <t>SUMINISTRO E INSTALACIÓN DE VÁLVULA DE COMPUERTA ROSCADA DE 1/2", INCLUYE: MANO DE OBRA, EQUIPO Y HERRAMIENTA.</t>
  </si>
  <si>
    <t>CIMBRA ACABADO COMÚN EN DALAS Y CASTILLOS A BASE DE MADERA DE PINO DE 3A, PARA CAJA DE VÁLVULAS Y POZOS DE VISITA, INCLUYE: MATERIALES, ACARREOS, CORTES, HABILITADO, CIMBRADO, DESCIMBRA, MANO DE OBRA, EQUIPO Y HERRAMIENTA.</t>
  </si>
  <si>
    <t>CIMBRA ACABADO COMÚN EN LOSAS A BASE DE MADERA DE PINO, PARA CAJA DE VÁLVULAS Y POZOS DE VISITA, INCLUYE: MATERIALES, ACARREOS, CORTES, HABILITADO, CIMBRADO, DESCIMBRA, MANO DE OBRA, EQUIPO Y HERRAMIENTA.</t>
  </si>
  <si>
    <t>SUMINISTRO, COLOCACIÓN Y HABILITADO DE ACERO DE REFUERZO DE FY= 4200 KG/CM2, INCLUYE: MATERIALES, TRASLAPES, SILLETAS, HABILITADO, AMARRES, MANO DE OBRA, EQUIPO Y HERRAMIENTA.</t>
  </si>
  <si>
    <t>TRAZO Y NIVELACIÓN PARA LÍNEAS DE AGUA POTABLE, INCLUYE: EQUIPO DE TOPOGRAFÍA, MATERIALES PARA SEÑALAMIENTO, MANO DE OBRA, EQUIPO Y HERRAMIENTA.</t>
  </si>
  <si>
    <t>E1</t>
  </si>
  <si>
    <t>E2</t>
  </si>
  <si>
    <t>E3</t>
  </si>
  <si>
    <t>F</t>
  </si>
  <si>
    <t>F1</t>
  </si>
  <si>
    <t>F2</t>
  </si>
  <si>
    <t>PAVIMENTACIÓN</t>
  </si>
  <si>
    <t>ÁREAS VERDES</t>
  </si>
  <si>
    <t>SEÑALAMIENTO VERTICAL</t>
  </si>
  <si>
    <t>CATÁLOGO DE CONCEPTOS</t>
  </si>
  <si>
    <t>SUMINISTRO Y COLOCACIÓN DE CANASTILLA PASAJUNTAS A BASE 5 BARRAS DE 1" X 46 CM @ 30 CM DE SEPARACIÓN PARA LOSA DE 20 CM (LONGITUD DE 1.50 M), INCLUYE: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HERRAMIENTA Y ACARREOS.</t>
  </si>
  <si>
    <t>PLANTILLA DE 10 CM DE ESPESOR DE CONCRETO HECHO EN OBRA DE F´C=100 KG/CM2, INCLUYE: PREPARACIÓN DE LA SUPERFICIE, NIVELACIÓN, MAESTREADO, COLADO, MANO DE OBRA, EQUIPO Y HERRAMIENTA.</t>
  </si>
  <si>
    <t>MURO TIPO TEZON DE BLOCK 11 X 14 X 28 CM ASENTADO CON MORTERO CEMENTO-ARENA 1:3, ACABADO COMÚN, INCLUYE: MATERIALES, MANO DE OBRA, EQUIPO Y HERRAMIENTA.</t>
  </si>
  <si>
    <t>EXCAVACIÓN POR MEDIOS MECÁNICOS EN MATERIAL TIPO II, DE 0.00 A -2.00 M DE PROFUNDIDAD, INCLUYE: AFINE DE  PLANTILLA Y TALUDES, ACARREO DEL MATERIAL A BANCO DE OBRA PARA SU POSTERIOR RETIRO, MANO DE OBRA, EQUIPO Y HERRAMIENTA. (MEDIDO EN TERRENO NATURAL POR SECCIÓN).</t>
  </si>
  <si>
    <t xml:space="preserve">SUMINISTRO Y APLICACIÓN DE  RAYA SEPARADORA DE CARRILES CONTINUA SENCILLA EN COLOR BLANCA Y/O AMARILLA DE 10 CM CON PINTURA TERMOPLÁSTICA, CON APLICACIÓN DE PRIMARIO PARA ASEGURAR EL CORRECTO ANCLAJE DE LA PINTURA Y DE MICROESFERA REFLEJANTE 330 GR/M2, APLICADA CON MAQUINA PINTARRAYA, INCLUYE: TRAZO, SEÑALAMIENTOS, MANO DE OBRA, PREPARACIÓN  Y LIMPIEZA AL FINAL DE LA OBRA. </t>
  </si>
  <si>
    <t>ESCARIFICACIÓN Y MEJORAMIENTO DEL TERRENO NATURAL DE 20 CM DE ESPESOR POR MEDIOS MECÁNICOS CON 25 KG/M3 DE CALHIDRA, COMPACTADO AL 100% ± 2 DE SU P.V.S.M., PRUEBA AASHTO ESTANDAR, CBR DEL 20% MÍNIMO, INCLUYE: EXTENDIDO DEL MATERIAL, HOMOGENIZADO, COMPACTADO, MANO DE OBRA, EQUIPO Y HERRAMIENTA.</t>
  </si>
  <si>
    <t>RELLENO EN CEPAS O MESETAS CON MATERIAL DE BANCO, COMPACTADO CON COMPACTADOR DE IMPACTO AL 90% ± 2 DE SU P.V.S.M., PRUEBA AASHTO ESTANDAR, CBR DEL 5% MÍNIMO, EN CAPAS NO MAYORES DE 20 CM, INCLUYE: INCORPORACIÓN DE AGUA NECESARIA, MANO DE OBRA, EQUIPO Y HERRAMIENTA, MEDIDO EN TERRENO NATURAL POR SECCIÓN SEGÚN PROYECTOS.</t>
  </si>
  <si>
    <t>SUMINISTRO Y COLOCACIÓN DE BOLARDO DE 6" DE DIÁMETRO, FABRICADO EN TUBO DE ACERO AL CARBÓN CEDULA 30, DE 1.10 M DE LONGITUD (0.75 M VISIBLE Y 0.35 M OCULTO), TAPA SUPERIOR DE PLACA 3/16" C/ESCUDO EN ACERO INOXIDABLE, CINTA REFLEJANTE GRADO INGENIERÍA COLOR BLANCO, TERMINADO EN PINTURA POLIÉSTER HORNEADA CON ANCLAS SOLDADAS DE VARILLA DE 1/2" POR 10CM PARA SU ANCLAJE , INCLUYE: DADO DE CONCRETO F´C= 200 KG/CM2 HECHO EN OBRA DE 40X40X40 CM, ACARREOS, MATERIALES, MANO DE OBRA, EQUIPO Y HERRAMIENTA.</t>
  </si>
  <si>
    <t>BANQUETAS, CRUCES PEATONALES Y ACCESIBILIDAD UNIVERSAL</t>
  </si>
  <si>
    <t>F3</t>
  </si>
  <si>
    <t>F4</t>
  </si>
  <si>
    <t>PAVIMENTO DE 20 CM DE ESPESOR DE CONCRETO HIDRÁULICO PREMEZCLADO MR-45, R.R., T.M.A. 38 MM A 14 DÍAS, ACABADO ESCOBILLADO Y/O TEXTURIZADO, INCLUYE: CIMBRA, DESCIMBRA, MATERIALES, ACARREOS, VOLTEADO, VIBRADO, CURADO, MANO DE OBRA, EQUIPO Y HERRAMIENTA.</t>
  </si>
  <si>
    <t>PAVIMENTO DE 20 CM DE ESPESOR DE CONCRETO HIDRÁULICO PREMEZCLADO MR-45, R.N., T.M.A. 38 MM A 28 DÍAS, ACABADO ESCOBILLADO Y/O TEXTURIZADO, INCLUYE: CIMBRA, DESCIMBRA, MATERIALES, ACARREOS, VOLTEADO, VIBRADO, CURADO, MANO DE OBRA, EQUIPO Y HERRAMIENTA.</t>
  </si>
  <si>
    <t>PAVIMENTO DE 20 CM DE ESPESOR DE CONCRETO HIDRÁULICO PREMEZCLADO MR-45, R.R., T.M.A. 38 MM A 3 DÍAS, ACABADO ESCOBILLADO Y/O TEXTURIZADO, INCLUYE: CIMBRA, DESCIMBRA, MATERIALES, ACARREOS, VOLTEADO, VIBRADO, CURADO, MANO DE OBRA, EQUIPO Y HERRAMIENTA.</t>
  </si>
  <si>
    <t>GUARNICIÓN TIPO "L" EN SECCIÓN 35-20X45 Y CORONA DE 15 CM DE ALTURA POR 12X15 CM, DE CONCRETO PREMEZCLADO F'C= 300 KG/CM2., T.M.A. 19 MM., R.N., INCLUYE: CIMBRA, DESCIMBRA, COLADO, MATERIALES, CURADO, MANO DE OBRA, EQUIPO Y HERRAMIENTA.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</si>
  <si>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</si>
  <si>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SUMINISTRO E INSTALACIÓN DE TEE DE 4" X 4" DE DIÁMETRO DE FO.FO., INCLUYE: 50 % DE TORNILLOS Y EMPAQUES, MATERIAL, ACARREOS, MANO DE OBRA, EQUIPO Y HERRAMIENTA.</t>
  </si>
  <si>
    <t>POZOS DE VISITA</t>
  </si>
  <si>
    <t>PLANTILLA DE MAMPOSTERÍA DE PIEDRA BRAZA, ASENTADA CON MORTERO CEMENTO-ARENA 1:3, INCLUYE: HERRAMIENTA, MATERIALES, ACARREOS, DESPERDICIOS, EQUIPO Y MANO DE OBRA.</t>
  </si>
  <si>
    <t>SUMINISTRO Y COLOCACIÓN DE SEÑALAMIENTO VERTICAL (RESTRICTIVO, INFORMATIVO O PREVENTIVO)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</si>
  <si>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AFINE Y CONFORMACIÓN DE TERRENO NATURAL COMPACTADO EN CAPAS NO MAYORES DE 20 CM DE ESPESOR CON EQUIPO DE IMPACTO, COMPACTADO AL 90% ± 2 DE SU P.V.S.M., PRUEBA AASHTO ESTANDAR, CBR DEL 5% MÍNIMO, INCLUYE: CONFORMACIÓN, MANO DE OBRA, EQUIPO Y HERRAMIENTA.</t>
  </si>
  <si>
    <t>LOSA DE AJUSTE EN SECCIÓN 45 X 20 CM DE CONCRETO F'C= 300 KG/CM2, T.M.A. 19 MM, R.N, PREMEZCLADO, INCLUYE: CIMBRA, DESCIMBRA, COLADO, MATERIALES, DESPERDICIOS, CURADO, MANO DE OBRA, EQUIPO Y HERRAMIENTA.</t>
  </si>
  <si>
    <t>FORJADO DE ESCALONES DE 30X15 CM A BASE DE MURO TIPO TEZÓN DE BLOCK DE JALCRETO 11X14X28 CM, ASENTADO CON MORTERO CEMENTO- ARENA 1:3; Y APLANADO DE 2.50 CM. DE ESPESOR EN MURO Y BOQUILLAS, CON MORTERO CEMENTO-ARENA 1:3, ACABADO PULIDO O APALILLADO,  INCLUYE: HERRAMIENTA, MATERIALES, EQUIPO Y MANO DE OBRA.</t>
  </si>
  <si>
    <t>RELLENO ACOSTILLADO EN CEPAS O MESETAS CON MATERIAL DE BANCO, COMPACTADO MANUALMENTE EN CAPAS NO MAYORES DE 20 CM, INCLUYE: INCORPORACIÓN DE AGUA NECESARIA, MANO DE OBRA, HERRAMIENTAS Y ACARREOS.</t>
  </si>
  <si>
    <t>REGISTRO SANITARIO FORJADO DE 0.40 M X 0.40 M Y HASTA 0.50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</si>
  <si>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</si>
  <si>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RELLENO EN CEPAS O MESETAS CON MATERIAL DE BANCO, COMPACTADO AL 95% ± 2 DE SU P.V.S.M., PRUEBA AASHTO ESTANDAR, CBR DEL 5% MÍNIMO, EN CAPAS NO MAYORES DE 20 CM, INCLUYE: INCORPORACIÓN DE AGUA NECESARIA, MANO DE OBRA, EQUIPO Y HERRAMIENTA, MEDIDO EN TERRENO NATURAL POR SECCIÓN SEGÚN PROYECTOS.</t>
  </si>
  <si>
    <t>SUMINISTRO E INSTALACIÓN DE INSERTOR DE BRONCE DE 1/2", INCLUYE: MATERIAL, MANO DE OBRA, EQUIPO Y HERRAMIENTA.</t>
  </si>
  <si>
    <t>SUMINISTRO E INSTALACIÓN DE TAPÓN MACHO GALVANIZADO DE 1/2", INCLUYE: MATERIAL, MANO DE OBRA, EQUIPO Y HERRAMIENTA.</t>
  </si>
  <si>
    <t>SUMINISTRO E INSTALACIÓN DE CONECTOR DE BRONCE 1/2", INCLUYE: MANO DE OBRA, EQUIPO Y HERRAMIENTA.</t>
  </si>
  <si>
    <t>SUMINISTRO Y FABRICACIÓN DE 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</si>
  <si>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CONCRETO HECHO EN OBRA DE F'C= 250 KG/CM2, T.MA. 3/4", R.N., INCLUYE: HERRAMIENTA, ELABORACIÓN DE CONCRETO, ACARREOS, COLADO, VIBRADO, EQUIPO Y MANO DE OBRA.</t>
  </si>
  <si>
    <t>EXCAVACIÓN POR MEDIOS MANUALES EN MATERIAL TIPO II, DE 0.00 A -2.00 M DE PROFUNDIDAD, INCLUYE: ACARREO DEL MATERIAL A BANCO DE OBRA PARA SU POSTERIOR RETIRO, MANO DE OBRA, EQUIPO Y HERRAMIENTA. (MEDIDO EN TERRENO NATURAL POR SECCIÓN).</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</si>
  <si>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t>
  </si>
  <si>
    <t>PETATILLO (PASO PEATONAL) EN COLOR BLANCO/AMARILLO, EN FRANJAS DE 40 CM DE ANCHO, CON PINTURA TERMOPLÁSTICA DE 90 MILL. DE ESPESOR CON SEPARACIÓN DE 40 CM ENTRE CADA FRANJA, CON APLICACIÓN DE PRIMARIO PARA ASEGURAR EL CORRECTO ANCLAJE DE LA PINTURA Y DE MICROESFERA REFLEJANTE 330 GR/M2 SOBRE PAVIMENTO, APLICADA CON MAQUINA PINTARRAYA, INCLUYE: HERRAMIENTA, SUMINISTRO DE PINTURA, TRAZO, SEÑALAMIENTOS, MANO DE OBRA, PREPARACIÓN Y LIMPIEZA AL FINAL DE LA OBRA.</t>
  </si>
  <si>
    <t xml:space="preserve">RAYA SEPARADORA DE CARRILES DISCONTINUA SENCILLA EN COLOR BLANCA DE 10 CM CON PINTURA TERMOPLÁSTICA, CON APLICACIÓN DE PRIMARIO PARA ASEGURAR EL CORRECTO ANCLAJE DE LA PINTURA Y DE MICROESFERA REFLEJANTE 330 GR/M2, APLICADA CON MAQUINA PINTARRAYA, INCLUYE: HERRAMIENTA, SUMINISTRO DE PINTURA, TRAZO, SEÑALAMIENTOS, MANO DE OBRA, PREPARACIÓN Y LIMPIEZA AL FINAL DE LA OBRA. </t>
  </si>
  <si>
    <t>SUMINISTRO Y APLICACIÓN DE  PINTURA TERMOPLÁSTICA PARA LEYENDA "ALTO" COLOR BLANCO PARA BALIZAMIENTO DE VIALIDADES, CON APLICACIÓN DE MICROESFERAS 330 GR/M2, INCLUYE: TRAZO, SEÑALAMIENTOS, MANO DE OBRA, PREPARACIÓN,  Y LIMPIEZA AL FINAL DE LA OBRA.</t>
  </si>
  <si>
    <t>SUMINISTRO Y COLOCACIÓN DE SEÑALAMIENTO VERTICAL (RESTRICTIVO, INFORMATIVO O PREVENTIVO) DE 0.61X0.61 M EN LÁMINA GALVANIZADA CALIBRE 16, CON VINIL REFLEJANTE GRADO INGENIERÍA, ADICIONAL UN TABLERO DE 0.61 X 0.20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</si>
  <si>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</si>
  <si>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VINIL REFLEJANTE GRADO INGENIERÍA, UBICAR EN PARAMENTOS, INCLUYE: HERRAMIENTA, SUMINISTRO Y COLOCACIÓN, MATERIALES, EQUIPO Y MANO DE OBRA.</t>
  </si>
  <si>
    <t>G</t>
  </si>
  <si>
    <t>ALCANTARILLADO SANITARIO</t>
  </si>
  <si>
    <t>DOPI-124</t>
  </si>
  <si>
    <t>DOPI-081</t>
  </si>
  <si>
    <t>DOPI-065</t>
  </si>
  <si>
    <t>DOPI-051</t>
  </si>
  <si>
    <t>DOPI-047</t>
  </si>
  <si>
    <t>DOPI-046</t>
  </si>
  <si>
    <t>DOPI-050</t>
  </si>
  <si>
    <t>DOPI-064</t>
  </si>
  <si>
    <t>DOPI-074</t>
  </si>
  <si>
    <t>DOPI-096</t>
  </si>
  <si>
    <t>DOPI-095</t>
  </si>
  <si>
    <t>DOPI-094</t>
  </si>
  <si>
    <t>DOPI-121</t>
  </si>
  <si>
    <t>DOPI-040</t>
  </si>
  <si>
    <t>DOPI-084</t>
  </si>
  <si>
    <t>DOPI-019</t>
  </si>
  <si>
    <t>DOPI-032</t>
  </si>
  <si>
    <t>DOPI-033</t>
  </si>
  <si>
    <t>DOPI-001</t>
  </si>
  <si>
    <t>DOPI-016</t>
  </si>
  <si>
    <t>DOPI-018</t>
  </si>
  <si>
    <t>DOPI-020</t>
  </si>
  <si>
    <t>DOPI-015</t>
  </si>
  <si>
    <t>DOPI-012</t>
  </si>
  <si>
    <t>DOPI-013</t>
  </si>
  <si>
    <t>DOPI-006</t>
  </si>
  <si>
    <t>DOPI-005</t>
  </si>
  <si>
    <t>DOPI-008</t>
  </si>
  <si>
    <t>DOPI-003</t>
  </si>
  <si>
    <t>PE-1</t>
  </si>
  <si>
    <t>RESUMEN DE PARTIDAS</t>
  </si>
  <si>
    <t>DOPI-002</t>
  </si>
  <si>
    <t>DOPI-004</t>
  </si>
  <si>
    <t>DOPI-007</t>
  </si>
  <si>
    <t>DOPI-009</t>
  </si>
  <si>
    <t>DOPI-010</t>
  </si>
  <si>
    <t>DOPI-011</t>
  </si>
  <si>
    <t>DOPI-014</t>
  </si>
  <si>
    <t>DOPI-017</t>
  </si>
  <si>
    <t>DOPI-021</t>
  </si>
  <si>
    <t>DOPI-022</t>
  </si>
  <si>
    <t>DOPI-023</t>
  </si>
  <si>
    <t>DOPI-024</t>
  </si>
  <si>
    <t>DOPI-025</t>
  </si>
  <si>
    <t>DOPI-026</t>
  </si>
  <si>
    <t>DOPI-027</t>
  </si>
  <si>
    <t>DOPI-028</t>
  </si>
  <si>
    <t>DOPI-029</t>
  </si>
  <si>
    <t>DOPI-030</t>
  </si>
  <si>
    <t>DOPI-031</t>
  </si>
  <si>
    <t>DOPI-034</t>
  </si>
  <si>
    <t>DOPI-035</t>
  </si>
  <si>
    <t>DOPI-036</t>
  </si>
  <si>
    <t>DOPI-037</t>
  </si>
  <si>
    <t>DOPI-038</t>
  </si>
  <si>
    <t>DOPI-039</t>
  </si>
  <si>
    <t>DOPI-041</t>
  </si>
  <si>
    <t>DOPI-042</t>
  </si>
  <si>
    <t>DOPI-043</t>
  </si>
  <si>
    <t>DOPI-044</t>
  </si>
  <si>
    <t>DOPI-045</t>
  </si>
  <si>
    <t>DOPI-048</t>
  </si>
  <si>
    <t>DOPI-049</t>
  </si>
  <si>
    <t>DOPI-052</t>
  </si>
  <si>
    <t>DOPI-053</t>
  </si>
  <si>
    <t>DOPI-054</t>
  </si>
  <si>
    <t>DOPI-055</t>
  </si>
  <si>
    <t>DOPI-056</t>
  </si>
  <si>
    <t>DOPI-057</t>
  </si>
  <si>
    <t>DOPI-058</t>
  </si>
  <si>
    <t>DOPI-059</t>
  </si>
  <si>
    <t>DOPI-060</t>
  </si>
  <si>
    <t>DOPI-061</t>
  </si>
  <si>
    <t>DOPI-062</t>
  </si>
  <si>
    <t>DOPI-063</t>
  </si>
  <si>
    <t>DOPI-066</t>
  </si>
  <si>
    <t>DOPI-067</t>
  </si>
  <si>
    <t>DOPI-068</t>
  </si>
  <si>
    <t>DOPI-069</t>
  </si>
  <si>
    <t>DOPI-070</t>
  </si>
  <si>
    <t>DOPI-071</t>
  </si>
  <si>
    <t>DOPI-072</t>
  </si>
  <si>
    <t>DOPI-073</t>
  </si>
  <si>
    <t>DOPI-075</t>
  </si>
  <si>
    <t>DOPI-076</t>
  </si>
  <si>
    <t>DOPI-077</t>
  </si>
  <si>
    <t>DOPI-078</t>
  </si>
  <si>
    <t>DOPI-079</t>
  </si>
  <si>
    <t>DOPI-080</t>
  </si>
  <si>
    <t>DOPI-082</t>
  </si>
  <si>
    <t>DOPI-083</t>
  </si>
  <si>
    <t>DOPI-085</t>
  </si>
  <si>
    <t>DOPI-086</t>
  </si>
  <si>
    <t>DOPI-087</t>
  </si>
  <si>
    <t>DOPI-088</t>
  </si>
  <si>
    <t>DOPI-089</t>
  </si>
  <si>
    <t>DOPI-090</t>
  </si>
  <si>
    <t>DOPI-091</t>
  </si>
  <si>
    <t>DOPI-092</t>
  </si>
  <si>
    <t>DOPI-093</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</si>
  <si>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</si>
  <si>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</si>
  <si>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</si>
  <si>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</si>
  <si>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</si>
  <si>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</si>
  <si>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</si>
  <si>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</si>
  <si>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</si>
  <si>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</si>
  <si>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</si>
  <si>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</si>
  <si>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</si>
  <si>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</si>
  <si>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</si>
  <si>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</si>
  <si>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</si>
  <si>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</si>
  <si>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</si>
  <si>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</si>
  <si>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</si>
  <si>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</si>
  <si>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</si>
  <si>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</si>
  <si>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DOPI-122</t>
  </si>
  <si>
    <t>DOPI-123</t>
  </si>
  <si>
    <t>DOPI-125</t>
  </si>
  <si>
    <t>DOPI-126</t>
  </si>
  <si>
    <t>DOPI-127</t>
  </si>
  <si>
    <t>DOPI-128</t>
  </si>
  <si>
    <t>DOPI-129</t>
  </si>
  <si>
    <t>DOPI-130</t>
  </si>
  <si>
    <t>DOPI-131</t>
  </si>
  <si>
    <t>DOPI-132</t>
  </si>
  <si>
    <t>DOPI-133</t>
  </si>
  <si>
    <t>DOPI-134</t>
  </si>
  <si>
    <t>DOPI-135</t>
  </si>
  <si>
    <t>DOPI-137</t>
  </si>
  <si>
    <t>CORTE DE TERRENO A CIELO ABIERTO EN CAJÓN EN MATERIAL TIPO B CON EQUIPO MECÁNICO PESADO PARA CONFORMACIÓN DE TERRACERÍAS, INCLUYE; AFINE DE TALUDES, NIVELACIÓN, REFERENCIAS, MOVIMIENTOS DE TIERRA (ACARREO INTERNO) CON EQUIPO MECÁNICO HASTA 100.00 M DE DISTANCIA, MANO DE OBRA, (VOLUMEN MEDIDO COMPACTO).</t>
  </si>
  <si>
    <t>SUMINISTRO Y COLOCACIÓN DE BARRAS DE AMARRE CON VARILLA CORRUGADA DE 1/2" DE DIÁMETRO, FY= 2800 KG/CM2, Y 75 CM DE DESARROLLO A CADA 60 CM DE SEPARACIÓN, INCLUYE: HERRAMIENTA, MATERIAL, DESPERDICIO, CORTES, COLOCACIÓN, ACARREOS Y MANO DE OBRA.</t>
  </si>
  <si>
    <t>SUMINISTRO Y COLOCACION DE TIERRA VEGETAL PREPARADA PARA JARDINERÍA, INCLUYE: SUMINISTRO, ACARREO, COLOCACIÓN, MANO DE OBRA, EQUIPO Y HERRAMIENTA.</t>
  </si>
  <si>
    <t>SUMINISTRO E INSTALACIÓN DE PLATO QUIEBRA CHORRO DE Fo. Fo. CON CODO Y BOLA DE CONTRAPESO, INCLUYE: HERRAMIENTAS, CARGA, FLETE AL LUGAR DE LA OBRA, DESCARGA, MANIOBRAS LOCALES, 50 % DE TORNILLOS, COLOCACIÓN, MATERIALES, EQUIPO  Y MANO DE OBRA.</t>
  </si>
  <si>
    <t>RETIRO DE POSTE DE CONCRETO EN (CFE) BANQUETA CON UNA ALTURA DE 8 M A 13 M,  CONSIDERANDO EXCAVACIÓN MANUAL, INCLUYE: DESCONEXIÓN ELECTRICA, DEMOLICIÓN, IZAJE CON GRÚA, RETIRO FUERA DE OBRA, MANO DE OBRA, EQUIPO Y HERRAMIENTA.</t>
  </si>
  <si>
    <t>RETIRO DE POSTE DE MADERA (TELMEX) EN BANQUETA CON UNA ALTURA DE 7 M A 9 M,  CONSIDERANDO EXCAVACIÓN MANUAL, INCLUYE: DESCONEXIÓN, DEMOLICIÓN, IZAJE CON GRÚA, RETIRO FUERA DE OBRA, MANO DE OBRA, EQUIPO Y HERRAMIENTA.</t>
  </si>
  <si>
    <t>TALA Y DESENRAICE DE ARBOL Y/O PALMERA EXISTENTE DE 10 A 30 CMS. DE DIAMETRO, Y HASTA 5 M DE ALTURA, INCLUYE: EXCAVACION REQUERIDA PARA LA EXTRACCION DE TOCON Y RAICES Y ACARREO FUERA DE LA OBRA AL LUGAR INDICADO POR LA SUPERVISION.</t>
  </si>
  <si>
    <t>SUB-BASE CON MATERIAL DE BANCO  DE 20 CM DE ESPESOR POR MEDIOS MECÁNICOS, COMPACTADO AL 100% PROCTOR DE SU P.V.S.M, INCLUYE: EXTENDIDO DEL MATERIAL, HOMOGENIZADO, COMPACTADO, MANO DE OBRA, EQUIPO Y HERRAMIENTA.</t>
  </si>
  <si>
    <t>PAVIMENTO DE EMPEDRADO DE 20 CM DE ESPESOR TERMINADO, CON PIEDRA PARA EMPEDRADO ASENTADO CON CONCRETO PREMEZCLADO F'C=200 KG/CM2, RN, TMA 19 MM, TD, INCLUYE: MATERIALES, DESPERDICIO, EQUIPO, MANO DE OBRA, AGUA PARA COMPACTACION.</t>
  </si>
  <si>
    <t>SUMINISTRO Y COLOCACIÓN DE TAPA DE POLICONCRETO PARA REGISTRO DE 40X40 CM, INCLUYE MATERIAL, MANO DE OBRA, HERRAMIENTA Y EQUIPO.</t>
  </si>
  <si>
    <t>SUMINISTRO, FABRICACIÓN Y COLOCACIÓN DE HERRERÍA A BASE DE PERFILES ESTRUCTURALES (ÁNGULOS, PTR, CANAL CPS, SOLERAS, PLACAS, REDONDOS SÓLIDOS, CUADRADOS SÓLIDOS, TEE, ETC) DE DIFERENTES MEDIDAS Y CALIBRES, INCLUYE: TRAZO, SOLDADURA, CORTES, AJUSTES, MATERIALES MENORES Y DE CONSUMO, DESCALIBRES, DESPERDICIOS, LIMPIEZA, FONDO ANTICORROSIVO, FLETES, HERRAMIENTAS, MANO DE OBRA Y ACARREO DE MATERIALES AL SITIO DE SU UTILIZACIÓN.</t>
  </si>
  <si>
    <t>SUMINISTRO Y COLOCACIÓN DE CONCRETO PREMEZCLADO F'C=200 KG/CM2, R.N., T.MA. 19 MM EN RAMPA PEATONAL DE 10 CM DE ESPESOR PROMEDIO EN ESQUINAS DE VIALIDAD CON PENDIENTE MÁXIMA DEL 6%, CON ACABADO ESCOBILLADO, INCLUYE: CIMBRA, DESCIMBRA, COLADO, CURADO, MATERIALES, MANO DE OBRA, EQUIPO Y HERRAMIENTA.</t>
  </si>
  <si>
    <t>ESTAMPADO DE LOGOTIPO DE DISCAPACITADOS EN RAMPA PEATONAL , INCLUYE: MOLDE DE NEOPRENO, DESMOLDANTE, SELLADOR, MANO DE OBRA Y HERRAMIENTA.</t>
  </si>
  <si>
    <t>PINTURA COLOR AMARILLO O BLANCA DE TRAFICO BASE SOLVENTE CON APLICACIÓN DE PRIMARIO PARA ASEGURAR EL CORRECTO ANCLAJE DE LA  PINTURA Y DE MICROESFERA REFLEJANTE 800 GR/LT, APLICADA CON MAQUINA PINTARRAYA, INCLUYE: TRAZO, SEÑALAMIENTOS, MANO DE OBRA, PREPARACIÓN Y LIMPIEZA AL FINAL DE LA OBRA.</t>
  </si>
  <si>
    <t>REGISTRO DOMICILIARIO EN BANQUETA DE 0.00-1.10 M DE PROFUNDIDAD, CON DIAMETRO INTERIOR DE 0.70 A 0.40 M, EN MURO CON BLOCK 11-14-28, ASENTADO CON MORTERO DE CEMENTO - ARENA DE RIO EN PROP. 1:4 Y TERMINADO PULIDO EN INTERIOR CON MORTERO DE CEMENTO - ARENA DE RIO CON TAPA DE FO.FO. DE 40 CM DE DIAMETRO HECHO EN OBRA A MANO, INCLUYE: SUMINISTRO, COLOCACION, HERRAMIENTA, EQUIPO, DESPERDICIO, ACARREO A 1ER. ESTACION (20 M), LIMPIEZA DEL LUGAR, RETIRO DE MATERIAL SOBRANTE Y TODO AQUELLO QUE SE REQUIERA PARA SU CORRECTA INSTALACION Y EJECUCION P.U.O.T.</t>
  </si>
  <si>
    <t>DEMOLICIÓN POR MEDIOS MECÁNICOS DE CAJA DE VÁLVULAS Y/O POZOS DE VISITA, INCLUYE: MANO DE OBRA, ACARREOS, EQUIPO  Y HERRAMIENTA.</t>
  </si>
  <si>
    <t>FORJADO DE BANCO Y MEDIA CAÑA CON UNA ALTURA VARIABLE DE 15 CM A 25 CM, LONGITUD VARIABLE MEDIDA A PAÑOS INTERNOS, A BASE DE BLOCK 11 X 14 X 28 CM, ASENTADO Y JUNTEADO CON MORTERO CEMENTO-ARENA EN PROPORCIÓN 1:3, APLANADO DE BANCO ACABADO PULIDO CON MORTERO CEMENTO-ARENA EN PROPORCIÓN 1:3 DE 2.50 CM DE ESPESOR; INCLUYE: ACARREOS, MANO DE OBRA, EQUIPO Y HERRAMIENTA.</t>
  </si>
  <si>
    <t>SUMINISTRO Y COLOCACION DE SUELO CEMENTO 10:1 CON MATERIAL DE BANCO, COMPACTADO CON EQUIPO DE IMPACTO, INCLUYE: MATERIALES, MANO DE OBRA, HERRAMIENTA, EQUIPO, DESPERDICIO, ACARREO A 1er ESTACION (20.00 M), LIMPIEZA DEL LUGAR, RETIRO DE MATERIAL SOBRANTE.</t>
  </si>
  <si>
    <t>SUMINISTRO, FABRICACIÓN Y COLOCACIÓN DE HERRERÍA A BASE DE PERFILES ESTRUCTURALES (ÁNGULOS, PTR, SOLERAS, CANALES, PLACAS, REDONDOS SÓLIDOS, CUADRADOS SÓLIDOS, TEE, ETC) DE DIFERENTES MEDIDAS Y CALIBRES, INCLUYE: PINTURA ESMALTE ALQUIDALICO, TRAZO, SOLDADURA, CORTES, AJUSTES, MATERIALES MENORES Y DE CONSUMO, DESCALIBRES, DESPERDICIOS, LIMPIEZA, FLETES, HERRAMIENTAS, MANO DE OBRA Y ACARREO DE MATERIALES AL SITIO DE SU UTILIZACIÓN.</t>
  </si>
  <si>
    <t>SUMINISTRO E INSTALACIÓN DE TEE DE 4" X 2"  DE DIÁMETRO DE FO.FO., INCLUYE: 50 % DE TORNILLOS Y EMPAQUES, MATERIAL, ACARREOS, MANO DE OBRA, EQUIPO Y HERRAMIENTA.</t>
  </si>
  <si>
    <t>SUMINISTRO E INSTALACIÓN DE CRUZ DE 4" X 4"  DE DIÁMETRO DE  FO.FO., INCLUYE: 50 % DE TORNILLOS Y EMPAQUES, MATERIAL, ACARREOS, MANO DE OBRA, EQUIPO Y HERRAMIENTA.</t>
  </si>
  <si>
    <t>SUMINISTRO E INSTALACIÓN DE EXTREMIDAD DE 4"  DE DIÁMETRO  FO.FO., INCLUYE: 50 % DE TORNILLOS Y EMPAQUES, MATERIAL, ACARREOS, MANO DE OBRA, EQUIPO Y HERRAMIENTA.</t>
  </si>
  <si>
    <t>SUMINISTRO E INSTALACIÓN DE VÁLVULA REDUCTORA DE PRESIÓN DE 4"  VÁSTAGO FIJO HIDROSTÁTICA, INCLUYE: 50 % DE TORNILLOS Y EMPAQUES, MATERIAL, ACARREOS, MANO DE OBRA, EQUIPO Y HERRAMIENTA.</t>
  </si>
  <si>
    <t>SUMINISTRO E INSTALACIÓN DE JUNTA GIBAULT COMPLETA DE 100 MM ( 4"   ) DE DIAMETRO DE FO.FO., INCLUYE: MATERIAL, ACARREOS, MANO DE OBRA, EQUIPO Y HERRAMIENTA.</t>
  </si>
  <si>
    <t>SUMINISTRO Y COLOCACION DE VALVULA DE VASTAGO FIJO EN FIERRO FUNDIDO DE 2" DE DIAMETRO, INCLUYE: SUMINISTRO, COLOCACION, HERRAMIENTA, EQUIPO, PRUEBA, DESPERDICIO, ACARREO A 1ER ESTACION (20 M), LIMPIEZA DEL LUGAR.</t>
  </si>
  <si>
    <t>SUMINISTRO Y COLOCACION DE VALVULA DE ADMISION Y EXPULSION DE AIRE DE 2" DE DIAMETRO, INCLUYE: SUMINISTRO, COLOCACION, HERRAMIENTA, EQUIPO, PRUEBA, DESPERDICIO, ACARREO A 1ER ESTACION (20 M).</t>
  </si>
  <si>
    <t>DEMOLICIÓN DE PAVIMENTO DE CONCRETO HIDRÁULICO PREMEZCLADO, INCLUYE: MANO DE OBRA, HERRAMIENTA, EQUIPO Y ACARREOS AL SITIO DE APILE INDICADO POR LA SUPERVISIÓN PARA SU RETIRO POSTERIOR, INCLUYE ABUNDAMIENTO.</t>
  </si>
  <si>
    <t>DEMOLICIÓN DE PAVIMENTO DE EMPEDRADO DE 20 CM DE ESPESOR TERMINADO, CON PIEDRA PARA EMPEDRADO ASENTADO CON CONCRETO PREMEZCLADO F'C=200 KG/CM2 POR MEDIOS  MECANICOS, INCLUYE: MANO DE OBRA, MAQUINARIA Y EQUIPO.</t>
  </si>
  <si>
    <t>DESMONTAJE DE BROCAL CON TAPA DE 1.20 X 1.20 M EN POZO DE VISITA EXISTENTE, INCLUYE: MANO DE OBRA, PARA EL DESMONTAJE DE LA MISMA Y PODER TRABAJAR LIBREMENTE EN LA CONEXIÓN DE LA LINEA NUEVA AL POZO DE VISITA EXISTENTE, HERRAMIENTA Y EQUIPO.</t>
  </si>
  <si>
    <t>DEMOLICIÓN DE CONCRETO SIMPLE, POR MEDIOS MANUALES, INCLUYE: ACARREO DEL MATERIAL A BANCO DE OBRA PARA SU POSTERIOR RETIRO Y LIMPIEZA DEL ÁREA DE LOS TRABAJOS, MANO DE OBRA, EQUIPO Y HERRAMIENTA.</t>
  </si>
  <si>
    <t>APLANADO DE 2.50 CM DE ESPESOR EN MURO, CON MORTERO CEMENTO-ARENA 1:3,  ACABADO PULIDO O APALILLADO, INCLUYE: MATERIALES, ACARREOS, DESPERDICIOS, MANO DE OBRA, PLOMEADO, NIVELADO, REGLEADO, RECORTES, MANO DE OBRA, EQUIPO Y HERRAMIENTA.</t>
  </si>
  <si>
    <t xml:space="preserve">RAYA SEPARADORA EN ORILLA DE CALZADA SENCILLA EN COLOR BLANCA Y/O AMARILLA DE 10 CM CON PINTURA TERMOPLÁSTICA, CON PINTURA TERMOPLÁSTICA, CON APLICACIÓN DE PRIMARIO PARA ASEGURAR EL CORRECTO ANCLAJE DE LA PINTURA Y DE MICROESFERA REFLEJANTE 330 GR/M2, APLICADA CON MAQUINA PINTARRAYA, INCLUYE: TRAZO, SEÑALAMIENTOS, MANO DE OBRA, PREPARACIÓN  Y LIMPIEZA AL FINAL DE LA OBRA. </t>
  </si>
  <si>
    <t>LÍNEA DE ALTO EN COLOR BLANCA Y/O AMARILLA DE 60 CM CON PINTURA TERMOPLÁSTICA, CON APLICACIÓN DE PRIMARIO PARA ASEGURAR EL CORRECTO ANCLAJE DE LA PINTURA Y DE MICROESFERA REFLEJANTE 330 GR/M2, APLICADA CON MAQUINA PINTARRAYA, INCLUYE: HERRAMIENTA, SUMINISTRO DE PINTURA, TRAZO, SEÑALAMIENTOS, MANO DE OBRA, PREPARACIÓN  Y LIMPIEZA AL FINAL DE LA OBRA.</t>
  </si>
  <si>
    <t>EXCAVACIÓN POR MEDIOS MECÁNICOS EN MATERIAL TIPO II, DE -2.01 A -4.00 M DE PROFUNDIDAD, INCLUYE: AFINE DE  PLANTILLA Y TALUDES, ACARREO DEL MATERIAL A BANCO DE OBRA PARA SU POSTERIOR RETIRO, MANO DE OBRA, EQUIPO Y HERRAMIENTA. (MEDIDO EN TERRENO NATURAL POR SECCIÓN).</t>
  </si>
  <si>
    <t>APLANADO DE 2.50 CM DE ESPESOR EN MURO, CON MORTERO CEMENTO-ARENA 1:3 CON IMPERMEABILIZANTE INTEGRAL A RAZÓN DE 0.20 KG/M2, ACABADO PULIDO, INCLUYE: MATERIALES, ACARREOS, DESPERDICIOS, MANO DE OBRA, PLOMEADO, NIVELADO, REGLEADO, RECORTES, MANO DE OBRA, EQUIPO Y HERRAMIENTA.</t>
  </si>
  <si>
    <t>SUMINISTRO E INSTALACIÓN DE ABRAZADERA DE BRONCE DE 6" X 1/2", INCLUYE: MATERIAL, MANO DE OBRA, EQUIPO Y HERRAMIENTA.</t>
  </si>
  <si>
    <t>CONCRETO HECHO EN OBRA DE F'C= 150 KG/CM2, T.MA. 3/4", R.N., INCLUYE: HERRAMIENTA, ELABORACIÓN DE CONCRETO, ACARREOS, COLADO, VIBRADO, EQUIPO Y MANO DE OBRA.</t>
  </si>
  <si>
    <t>APLANADO DE 2.50 CM DE ESPESOR EN MURO, CON MORTERO CEMENTO-ARENA 1:3, CON IMPERMEABILIZANTE INTEGRAL A RAZÓN DE 0.20 KG/M2, ACABADO PULIDO O APALILLADO, INCLUYE: MATERIALES, ACARREOS, DESPERDICIOS, MANO DE OBRA, PLOMEADO, NIVELADO, REGLEADO, RECORTES, MANO DE OBRA, EQUIPO Y HERRAMIENTA.</t>
  </si>
  <si>
    <t>SUMINISTRO E INSTALACIÓN DE CODOS DE 45°, 22° Ó 11° X 102 MM (4") DE DIÁMETRO DE FO.FO., INCLUYE: 50 % DE TORNILLOS Y EMPAQUES, MATERIAL, ACARREOS, MANO DE OBRA, EQUIPO Y HERRAMIENTA.</t>
  </si>
  <si>
    <t xml:space="preserve">Pavimentación con concreto hidráulico, sustitución de líneas de agua potable y red de drenaje, en la calle Violeta entre calle Gardenia y calle Rosa; y en la calle Rosa desde Violeta hasta Av. Bugambilias, colonia la Floresta del Colli, municipio de Zapopan, Jalisco. </t>
  </si>
  <si>
    <t xml:space="preserve">DOPI-MUN-R33-PAV-CI-033-2022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</si>
</sst>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b/>
      <sz val="10"/>
      <name val="Arial"/>
      <family val="2"/>
    </font>
    <font>
      <sz val="10"/>
      <color indexed="6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10"/>
      <color indexed="64"/>
      <name val="Arial"/>
      <family val="2"/>
    </font>
    <font>
      <sz val="8"/>
      <name val="Arial"/>
      <family val="2"/>
    </font>
    <font>
      <b/>
      <sz val="10"/>
      <color rgb="FF0070C0"/>
      <name val="Arial"/>
      <family val="2"/>
    </font>
    <font>
      <sz val="10"/>
      <name val="Arial"/>
      <family val="2"/>
    </font>
    <font>
      <b/>
      <sz val="11"/>
      <name val="Arial"/>
      <family val="2"/>
    </font>
    <font>
      <b/>
      <sz val="12"/>
      <name val="Arial"/>
      <family val="2"/>
    </font>
    <font>
      <sz val="11"/>
      <name val="Arial"/>
      <family val="2"/>
    </font>
    <font>
      <sz val="10"/>
      <color theme="8" tint="-0.249977111117893"/>
      <name val="Arial"/>
      <family val="2"/>
    </font>
    <font>
      <sz val="8"/>
      <color rgb="FF000000"/>
      <name val="Arial"/>
      <family val="2"/>
    </font>
    <font>
      <sz val="10"/>
      <color rgb="FF000000"/>
      <name val="Arial"/>
      <family val="2"/>
    </font>
    <font>
      <sz val="10"/>
      <color rgb="FFFF0000"/>
      <name val="Arial"/>
      <family val="2"/>
    </font>
    <font>
      <sz val="10"/>
      <name val="Arial"/>
      <family val="2"/>
    </font>
    <font>
      <sz val="8"/>
      <name val="Calibri"/>
      <family val="2"/>
      <scheme val="minor"/>
    </font>
    <font>
      <b/>
      <sz val="2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7">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15"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1" fillId="0" borderId="0"/>
    <xf numFmtId="0" fontId="2" fillId="0" borderId="0"/>
    <xf numFmtId="0" fontId="23"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1" fillId="0" borderId="0"/>
  </cellStyleXfs>
  <cellXfs count="143">
    <xf numFmtId="0" fontId="0" fillId="0" borderId="0" xfId="0"/>
    <xf numFmtId="0" fontId="4" fillId="0" borderId="2" xfId="2" applyNumberFormat="1" applyFont="1" applyBorder="1" applyAlignment="1">
      <alignment horizontal="justify" vertical="top" wrapText="1"/>
    </xf>
    <xf numFmtId="0" fontId="4" fillId="0" borderId="5" xfId="2" applyNumberFormat="1" applyFont="1" applyBorder="1" applyAlignment="1">
      <alignment horizontal="justify" vertical="top" wrapText="1"/>
    </xf>
    <xf numFmtId="0" fontId="9" fillId="0" borderId="0" xfId="2" applyFont="1" applyFill="1" applyBorder="1" applyAlignment="1">
      <alignment horizontal="justify" wrapText="1"/>
    </xf>
    <xf numFmtId="49" fontId="4" fillId="2" borderId="0" xfId="2" applyNumberFormat="1" applyFont="1" applyFill="1" applyBorder="1" applyAlignment="1">
      <alignment horizontal="center" vertical="center" wrapText="1"/>
    </xf>
    <xf numFmtId="0" fontId="6" fillId="0" borderId="0" xfId="3" applyFill="1"/>
    <xf numFmtId="0" fontId="6" fillId="0" borderId="0" xfId="3" applyFill="1" applyAlignment="1">
      <alignment wrapText="1"/>
    </xf>
    <xf numFmtId="0" fontId="6" fillId="0" borderId="0" xfId="3" applyFont="1" applyFill="1" applyAlignment="1">
      <alignment wrapText="1"/>
    </xf>
    <xf numFmtId="0" fontId="11" fillId="0" borderId="0" xfId="3" applyFont="1" applyFill="1"/>
    <xf numFmtId="0" fontId="3" fillId="0" borderId="1" xfId="2" applyFont="1" applyBorder="1" applyAlignment="1">
      <alignment vertical="top" wrapText="1"/>
    </xf>
    <xf numFmtId="0" fontId="3" fillId="0" borderId="2" xfId="2" applyNumberFormat="1" applyFont="1" applyBorder="1" applyAlignment="1">
      <alignment vertical="top" wrapText="1"/>
    </xf>
    <xf numFmtId="0" fontId="6" fillId="0" borderId="0" xfId="3" applyFill="1" applyBorder="1"/>
    <xf numFmtId="0" fontId="3" fillId="0" borderId="4" xfId="2" applyFont="1" applyBorder="1" applyAlignment="1">
      <alignment vertical="top" wrapText="1"/>
    </xf>
    <xf numFmtId="0" fontId="3" fillId="0" borderId="5" xfId="2" applyNumberFormat="1" applyFont="1" applyBorder="1" applyAlignment="1">
      <alignment vertical="top" wrapText="1"/>
    </xf>
    <xf numFmtId="165" fontId="7" fillId="0" borderId="5" xfId="2" applyNumberFormat="1" applyFont="1" applyFill="1" applyBorder="1" applyAlignment="1">
      <alignment vertical="top"/>
    </xf>
    <xf numFmtId="0" fontId="3" fillId="0" borderId="0" xfId="2" applyFont="1" applyBorder="1" applyAlignment="1">
      <alignment horizontal="center" vertical="top"/>
    </xf>
    <xf numFmtId="2" fontId="3" fillId="0" borderId="0" xfId="2" applyNumberFormat="1" applyFont="1" applyBorder="1" applyAlignment="1">
      <alignment horizontal="right" vertical="top"/>
    </xf>
    <xf numFmtId="0" fontId="4" fillId="0" borderId="5" xfId="2" applyNumberFormat="1" applyFont="1" applyBorder="1" applyAlignment="1">
      <alignment horizontal="center" vertical="top" wrapText="1"/>
    </xf>
    <xf numFmtId="14" fontId="3" fillId="0" borderId="0" xfId="2" applyNumberFormat="1" applyFont="1" applyFill="1" applyBorder="1" applyAlignment="1">
      <alignment horizontal="justify" vertical="top" wrapText="1"/>
    </xf>
    <xf numFmtId="0" fontId="8" fillId="0" borderId="5" xfId="2" applyFont="1" applyFill="1" applyBorder="1" applyAlignment="1">
      <alignment horizontal="left"/>
    </xf>
    <xf numFmtId="0" fontId="3" fillId="0" borderId="7" xfId="2" applyFont="1" applyBorder="1" applyAlignment="1">
      <alignment horizontal="center" vertical="top"/>
    </xf>
    <xf numFmtId="2" fontId="3" fillId="0" borderId="7" xfId="2" applyNumberFormat="1" applyFont="1" applyBorder="1" applyAlignment="1">
      <alignment horizontal="right" vertical="top"/>
    </xf>
    <xf numFmtId="14" fontId="3" fillId="0" borderId="7" xfId="2" applyNumberFormat="1" applyFont="1" applyFill="1" applyBorder="1" applyAlignment="1">
      <alignment horizontal="justify" vertical="top" wrapText="1"/>
    </xf>
    <xf numFmtId="0" fontId="3" fillId="0" borderId="5" xfId="2" applyNumberFormat="1" applyFont="1" applyBorder="1" applyAlignment="1">
      <alignment vertical="top"/>
    </xf>
    <xf numFmtId="0" fontId="4" fillId="0" borderId="2" xfId="5" applyNumberFormat="1" applyFont="1" applyBorder="1" applyAlignment="1">
      <alignment horizontal="center" vertical="top" wrapText="1"/>
    </xf>
    <xf numFmtId="0" fontId="3" fillId="0" borderId="6" xfId="2" applyFont="1" applyBorder="1" applyAlignment="1">
      <alignment vertical="top" wrapText="1"/>
    </xf>
    <xf numFmtId="0" fontId="9" fillId="0" borderId="0" xfId="2" applyFont="1" applyFill="1" applyBorder="1" applyAlignment="1">
      <alignment horizontal="center"/>
    </xf>
    <xf numFmtId="0" fontId="9" fillId="0" borderId="0" xfId="2" applyFont="1" applyFill="1" applyBorder="1" applyAlignment="1">
      <alignment horizontal="centerContinuous"/>
    </xf>
    <xf numFmtId="4" fontId="9" fillId="0" borderId="0" xfId="2" applyNumberFormat="1" applyFont="1" applyFill="1" applyBorder="1" applyAlignment="1">
      <alignment horizontal="center"/>
    </xf>
    <xf numFmtId="0" fontId="10" fillId="0" borderId="0" xfId="3" applyFont="1" applyFill="1" applyBorder="1" applyAlignment="1">
      <alignment horizontal="right" vertical="top"/>
    </xf>
    <xf numFmtId="0" fontId="11" fillId="0" borderId="0" xfId="3" applyFont="1" applyFill="1" applyBorder="1" applyAlignment="1">
      <alignment vertical="top" wrapText="1"/>
    </xf>
    <xf numFmtId="49" fontId="12" fillId="0" borderId="0" xfId="3" applyNumberFormat="1" applyFont="1" applyFill="1" applyBorder="1" applyAlignment="1">
      <alignment horizontal="center" vertical="center" wrapText="1"/>
    </xf>
    <xf numFmtId="0" fontId="12" fillId="0" borderId="0" xfId="3" applyFont="1" applyFill="1" applyBorder="1" applyAlignment="1">
      <alignment vertical="top" wrapText="1"/>
    </xf>
    <xf numFmtId="164" fontId="12" fillId="0" borderId="0" xfId="3" applyNumberFormat="1" applyFont="1" applyFill="1" applyBorder="1" applyAlignment="1">
      <alignment horizontal="right" vertical="top" wrapText="1"/>
    </xf>
    <xf numFmtId="49" fontId="12" fillId="3" borderId="0" xfId="3" applyNumberFormat="1" applyFont="1" applyFill="1" applyBorder="1" applyAlignment="1">
      <alignment horizontal="center" vertical="center" wrapText="1"/>
    </xf>
    <xf numFmtId="0" fontId="14" fillId="2" borderId="0" xfId="3" applyFont="1" applyFill="1" applyBorder="1" applyAlignment="1">
      <alignment horizontal="center" vertical="center" wrapText="1"/>
    </xf>
    <xf numFmtId="0" fontId="14" fillId="2" borderId="0" xfId="3" applyFont="1" applyFill="1" applyBorder="1" applyAlignment="1">
      <alignment horizontal="justify" vertical="top"/>
    </xf>
    <xf numFmtId="0" fontId="14" fillId="2" borderId="0" xfId="3" applyFont="1" applyFill="1" applyBorder="1" applyAlignment="1">
      <alignment horizontal="center" vertical="top" wrapText="1"/>
    </xf>
    <xf numFmtId="44" fontId="14" fillId="2" borderId="0" xfId="1" applyFont="1" applyFill="1" applyBorder="1" applyAlignment="1">
      <alignment horizontal="center" vertical="top" wrapText="1"/>
    </xf>
    <xf numFmtId="164" fontId="14" fillId="2" borderId="0" xfId="3" applyNumberFormat="1" applyFont="1" applyFill="1" applyBorder="1" applyAlignment="1">
      <alignment horizontal="left" vertical="top" wrapText="1"/>
    </xf>
    <xf numFmtId="0" fontId="19" fillId="0" borderId="0" xfId="3" applyFont="1" applyFill="1" applyAlignment="1">
      <alignment wrapText="1"/>
    </xf>
    <xf numFmtId="2" fontId="14" fillId="0" borderId="0" xfId="3" applyNumberFormat="1" applyFont="1" applyFill="1" applyBorder="1" applyAlignment="1">
      <alignment horizontal="justify" vertical="top"/>
    </xf>
    <xf numFmtId="0" fontId="14" fillId="0" borderId="0" xfId="3" applyFont="1" applyFill="1" applyBorder="1" applyAlignment="1">
      <alignment horizontal="center" vertical="center" wrapText="1"/>
    </xf>
    <xf numFmtId="44" fontId="14" fillId="0" borderId="0" xfId="3" applyNumberFormat="1" applyFont="1" applyFill="1" applyBorder="1" applyAlignment="1">
      <alignment horizontal="justify" vertical="top"/>
    </xf>
    <xf numFmtId="0" fontId="5" fillId="2" borderId="0" xfId="5" applyNumberFormat="1" applyFont="1" applyFill="1" applyBorder="1" applyAlignment="1">
      <alignment vertical="center" wrapText="1"/>
    </xf>
    <xf numFmtId="164" fontId="16" fillId="2" borderId="0" xfId="1" applyNumberFormat="1" applyFont="1" applyFill="1" applyBorder="1" applyAlignment="1">
      <alignment horizontal="right" vertical="top" wrapText="1"/>
    </xf>
    <xf numFmtId="44" fontId="11" fillId="0" borderId="0" xfId="1" applyFont="1" applyFill="1" applyBorder="1" applyAlignment="1">
      <alignment horizontal="center" vertical="top" wrapText="1"/>
    </xf>
    <xf numFmtId="0" fontId="14" fillId="0" borderId="0" xfId="3" applyNumberFormat="1" applyFont="1" applyFill="1" applyBorder="1" applyAlignment="1">
      <alignment horizontal="center" vertical="center" wrapText="1"/>
    </xf>
    <xf numFmtId="0" fontId="14" fillId="0" borderId="0" xfId="3" applyNumberFormat="1" applyFont="1" applyFill="1" applyBorder="1" applyAlignment="1">
      <alignment horizontal="justify" vertical="top"/>
    </xf>
    <xf numFmtId="44" fontId="5" fillId="3" borderId="0" xfId="1" applyFont="1" applyFill="1" applyBorder="1" applyAlignment="1">
      <alignment horizontal="center" vertical="top" wrapText="1"/>
    </xf>
    <xf numFmtId="164" fontId="14" fillId="0" borderId="0" xfId="1" applyNumberFormat="1" applyFont="1" applyFill="1" applyBorder="1" applyAlignment="1">
      <alignment horizontal="right" vertical="top"/>
    </xf>
    <xf numFmtId="0" fontId="19" fillId="0" borderId="0" xfId="3" applyFont="1" applyFill="1" applyAlignment="1">
      <alignment wrapText="1"/>
    </xf>
    <xf numFmtId="49" fontId="13" fillId="0" borderId="0" xfId="0" applyNumberFormat="1" applyFont="1" applyAlignment="1">
      <alignment horizontal="center" vertical="top"/>
    </xf>
    <xf numFmtId="0" fontId="13" fillId="0" borderId="0" xfId="0" applyFont="1" applyFill="1" applyAlignment="1">
      <alignment horizontal="justify" vertical="top" wrapText="1"/>
    </xf>
    <xf numFmtId="4" fontId="13" fillId="0" borderId="0" xfId="0" applyNumberFormat="1" applyFont="1" applyFill="1" applyAlignment="1">
      <alignment horizontal="right" vertical="top"/>
    </xf>
    <xf numFmtId="0" fontId="20" fillId="0" borderId="0" xfId="0" applyNumberFormat="1" applyFont="1" applyFill="1" applyBorder="1" applyAlignment="1">
      <alignment horizontal="center" vertical="top" wrapText="1"/>
    </xf>
    <xf numFmtId="0" fontId="13" fillId="0" borderId="0" xfId="0" applyFont="1" applyFill="1" applyAlignment="1">
      <alignment horizontal="center" vertical="top"/>
    </xf>
    <xf numFmtId="164" fontId="13" fillId="0" borderId="0" xfId="0" applyNumberFormat="1" applyFont="1" applyFill="1" applyAlignment="1">
      <alignment horizontal="right" vertical="justify"/>
    </xf>
    <xf numFmtId="2" fontId="12" fillId="3" borderId="0" xfId="3" applyNumberFormat="1" applyFont="1" applyFill="1" applyBorder="1" applyAlignment="1">
      <alignment vertical="top"/>
    </xf>
    <xf numFmtId="0" fontId="22" fillId="0" borderId="0" xfId="3" applyFont="1" applyFill="1" applyAlignment="1">
      <alignment wrapText="1"/>
    </xf>
    <xf numFmtId="0" fontId="2" fillId="0" borderId="0" xfId="3" applyFont="1" applyFill="1" applyAlignment="1">
      <alignment wrapText="1"/>
    </xf>
    <xf numFmtId="4" fontId="2" fillId="0" borderId="0" xfId="3" applyNumberFormat="1" applyFont="1" applyFill="1"/>
    <xf numFmtId="4" fontId="2" fillId="0" borderId="0" xfId="3" applyNumberFormat="1" applyFont="1" applyFill="1" applyBorder="1"/>
    <xf numFmtId="164" fontId="5" fillId="2" borderId="0" xfId="3" applyNumberFormat="1" applyFont="1" applyFill="1" applyBorder="1" applyAlignment="1">
      <alignment horizontal="right" vertical="top" wrapText="1"/>
    </xf>
    <xf numFmtId="2" fontId="5" fillId="3" borderId="0" xfId="3" applyNumberFormat="1" applyFont="1" applyFill="1" applyBorder="1" applyAlignment="1">
      <alignment vertical="top"/>
    </xf>
    <xf numFmtId="4" fontId="5" fillId="0" borderId="0" xfId="3" applyNumberFormat="1" applyFont="1" applyFill="1" applyBorder="1" applyAlignment="1">
      <alignment horizontal="right" vertical="top" wrapText="1"/>
    </xf>
    <xf numFmtId="164" fontId="5" fillId="0" borderId="0" xfId="1" applyNumberFormat="1" applyFont="1" applyFill="1" applyBorder="1" applyAlignment="1">
      <alignment horizontal="right" vertical="top"/>
    </xf>
    <xf numFmtId="44" fontId="19" fillId="0" borderId="0" xfId="3" applyNumberFormat="1" applyFont="1" applyFill="1" applyAlignment="1">
      <alignment wrapText="1"/>
    </xf>
    <xf numFmtId="49" fontId="12" fillId="2" borderId="0" xfId="3" applyNumberFormat="1" applyFont="1" applyFill="1" applyBorder="1" applyAlignment="1">
      <alignment horizontal="center" vertical="center" wrapText="1"/>
    </xf>
    <xf numFmtId="2" fontId="12" fillId="2" borderId="0" xfId="3" applyNumberFormat="1" applyFont="1" applyFill="1" applyBorder="1" applyAlignment="1">
      <alignment vertical="top"/>
    </xf>
    <xf numFmtId="2" fontId="5" fillId="2" borderId="0" xfId="3" applyNumberFormat="1" applyFont="1" applyFill="1" applyBorder="1" applyAlignment="1">
      <alignment vertical="top"/>
    </xf>
    <xf numFmtId="44" fontId="5" fillId="2" borderId="0" xfId="1" applyFont="1" applyFill="1" applyBorder="1" applyAlignment="1">
      <alignment horizontal="center" vertical="top" wrapText="1"/>
    </xf>
    <xf numFmtId="44" fontId="2" fillId="0" borderId="0" xfId="1" applyFont="1" applyFill="1" applyAlignment="1">
      <alignment vertical="top"/>
    </xf>
    <xf numFmtId="44" fontId="2" fillId="0" borderId="0" xfId="1" applyFont="1" applyFill="1" applyBorder="1" applyAlignment="1">
      <alignment vertical="top"/>
    </xf>
    <xf numFmtId="44" fontId="2" fillId="0" borderId="0" xfId="1" applyFont="1" applyFill="1" applyAlignment="1">
      <alignment vertical="top" wrapText="1"/>
    </xf>
    <xf numFmtId="44" fontId="5" fillId="0" borderId="0" xfId="1" applyFont="1" applyFill="1" applyAlignment="1">
      <alignment vertical="top" wrapText="1"/>
    </xf>
    <xf numFmtId="44" fontId="6" fillId="0" borderId="0" xfId="3" applyNumberFormat="1" applyFont="1" applyFill="1" applyAlignment="1">
      <alignment wrapText="1"/>
    </xf>
    <xf numFmtId="0" fontId="3" fillId="0" borderId="3" xfId="2" applyFont="1" applyFill="1" applyBorder="1" applyAlignment="1">
      <alignment horizontal="center" vertical="top"/>
    </xf>
    <xf numFmtId="2" fontId="3" fillId="0" borderId="3" xfId="2" applyNumberFormat="1" applyFont="1" applyFill="1" applyBorder="1" applyAlignment="1">
      <alignment horizontal="right" vertical="top"/>
    </xf>
    <xf numFmtId="14" fontId="3" fillId="0" borderId="3" xfId="2" applyNumberFormat="1" applyFont="1" applyFill="1" applyBorder="1" applyAlignment="1">
      <alignment horizontal="justify" vertical="top" wrapText="1"/>
    </xf>
    <xf numFmtId="0" fontId="3" fillId="0" borderId="0" xfId="2" applyFont="1" applyFill="1" applyBorder="1" applyAlignment="1">
      <alignment horizontal="center" vertical="top"/>
    </xf>
    <xf numFmtId="2" fontId="3" fillId="0" borderId="0" xfId="2" applyNumberFormat="1" applyFont="1" applyFill="1" applyBorder="1" applyAlignment="1">
      <alignment horizontal="right" vertical="top"/>
    </xf>
    <xf numFmtId="0" fontId="5" fillId="2" borderId="0" xfId="5" applyFont="1" applyFill="1" applyBorder="1" applyAlignment="1">
      <alignment horizontal="right" vertical="top"/>
    </xf>
    <xf numFmtId="0" fontId="17" fillId="2" borderId="0" xfId="5" applyNumberFormat="1" applyFont="1" applyFill="1" applyBorder="1" applyAlignment="1">
      <alignment vertical="center" wrapText="1"/>
    </xf>
    <xf numFmtId="49" fontId="12" fillId="3" borderId="0" xfId="3" applyNumberFormat="1" applyFont="1" applyFill="1" applyAlignment="1">
      <alignment horizontal="center" vertical="center" wrapText="1"/>
    </xf>
    <xf numFmtId="2" fontId="12" fillId="3" borderId="0" xfId="3" applyNumberFormat="1" applyFont="1" applyFill="1" applyAlignment="1">
      <alignment vertical="top"/>
    </xf>
    <xf numFmtId="0" fontId="19" fillId="0" borderId="0" xfId="3" applyFont="1" applyAlignment="1">
      <alignment wrapText="1"/>
    </xf>
    <xf numFmtId="0" fontId="13" fillId="0" borderId="0" xfId="0" applyFont="1" applyAlignment="1">
      <alignment horizontal="justify" vertical="top" wrapText="1"/>
    </xf>
    <xf numFmtId="0" fontId="13" fillId="0" borderId="0" xfId="0" applyFont="1" applyAlignment="1">
      <alignment horizontal="center" vertical="top"/>
    </xf>
    <xf numFmtId="4" fontId="13" fillId="0" borderId="0" xfId="0" applyNumberFormat="1" applyFont="1" applyAlignment="1">
      <alignment horizontal="right" vertical="top"/>
    </xf>
    <xf numFmtId="164" fontId="13" fillId="0" borderId="0" xfId="0" applyNumberFormat="1" applyFont="1" applyAlignment="1">
      <alignment horizontal="right" vertical="justify"/>
    </xf>
    <xf numFmtId="0" fontId="20" fillId="0" borderId="0" xfId="0" applyFont="1" applyAlignment="1">
      <alignment horizontal="center" vertical="top" wrapText="1"/>
    </xf>
    <xf numFmtId="2" fontId="12" fillId="0" borderId="0" xfId="3" applyNumberFormat="1" applyFont="1" applyAlignment="1">
      <alignment horizontal="left" vertical="center" wrapText="1"/>
    </xf>
    <xf numFmtId="0" fontId="6" fillId="0" borderId="0" xfId="3" applyFill="1" applyAlignment="1"/>
    <xf numFmtId="49" fontId="2" fillId="0" borderId="0" xfId="0" applyNumberFormat="1" applyFont="1" applyFill="1" applyAlignment="1">
      <alignment horizontal="center" vertical="top"/>
    </xf>
    <xf numFmtId="0" fontId="2" fillId="0" borderId="0" xfId="0" applyFont="1" applyFill="1" applyAlignment="1">
      <alignment horizontal="justify" vertical="top" wrapText="1"/>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right" vertical="justify"/>
    </xf>
    <xf numFmtId="0" fontId="21" fillId="0" borderId="0" xfId="0" applyNumberFormat="1" applyFont="1" applyFill="1" applyBorder="1" applyAlignment="1">
      <alignment horizontal="center" vertical="top" wrapText="1"/>
    </xf>
    <xf numFmtId="44" fontId="6" fillId="0" borderId="0" xfId="1" applyFont="1" applyFill="1" applyBorder="1" applyAlignment="1">
      <alignment horizontal="center" vertical="top" wrapText="1"/>
    </xf>
    <xf numFmtId="0" fontId="2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164" fontId="16" fillId="0" borderId="0" xfId="1" applyNumberFormat="1" applyFont="1" applyFill="1" applyBorder="1" applyAlignment="1">
      <alignment horizontal="right" vertical="center" wrapText="1"/>
    </xf>
    <xf numFmtId="2" fontId="12" fillId="0" borderId="0" xfId="3" applyNumberFormat="1" applyFont="1" applyFill="1" applyAlignment="1">
      <alignment vertical="center" wrapText="1"/>
    </xf>
    <xf numFmtId="164" fontId="5" fillId="0" borderId="7" xfId="2" applyNumberFormat="1" applyFont="1" applyBorder="1" applyAlignment="1">
      <alignment horizontal="right" vertical="center"/>
    </xf>
    <xf numFmtId="164" fontId="5" fillId="0" borderId="3"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164" fontId="5" fillId="0" borderId="0" xfId="2" applyNumberFormat="1" applyFont="1" applyBorder="1" applyAlignment="1">
      <alignment horizontal="right" vertical="center"/>
    </xf>
    <xf numFmtId="0" fontId="2" fillId="0" borderId="0" xfId="0" applyFont="1" applyAlignment="1">
      <alignment horizontal="justify" vertical="top" wrapText="1"/>
    </xf>
    <xf numFmtId="0" fontId="5" fillId="0" borderId="1" xfId="2" applyFont="1" applyFill="1" applyBorder="1" applyAlignment="1">
      <alignment horizontal="center" vertical="top" wrapText="1"/>
    </xf>
    <xf numFmtId="0" fontId="5" fillId="0" borderId="3" xfId="2" applyFont="1" applyFill="1" applyBorder="1" applyAlignment="1">
      <alignment horizontal="center" vertical="top" wrapText="1"/>
    </xf>
    <xf numFmtId="0" fontId="5" fillId="0" borderId="14" xfId="2" applyFont="1" applyFill="1" applyBorder="1" applyAlignment="1">
      <alignment horizontal="center" vertical="top" wrapText="1"/>
    </xf>
    <xf numFmtId="0" fontId="5" fillId="2" borderId="0" xfId="5" applyNumberFormat="1" applyFont="1" applyFill="1" applyBorder="1" applyAlignment="1">
      <alignment horizontal="center" vertical="center" wrapText="1"/>
    </xf>
    <xf numFmtId="0" fontId="17" fillId="2" borderId="0" xfId="5" applyNumberFormat="1" applyFont="1" applyFill="1" applyBorder="1" applyAlignment="1">
      <alignment horizontal="center" vertical="center" wrapText="1"/>
    </xf>
    <xf numFmtId="44" fontId="2" fillId="0" borderId="0" xfId="1" applyFont="1" applyFill="1" applyAlignment="1">
      <alignment horizontal="center" vertical="top"/>
    </xf>
    <xf numFmtId="0" fontId="25" fillId="0" borderId="4"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12" xfId="2" applyFont="1" applyFill="1" applyBorder="1" applyAlignment="1">
      <alignment horizontal="center" vertical="center" wrapText="1"/>
    </xf>
    <xf numFmtId="2" fontId="18" fillId="0" borderId="5" xfId="4" applyNumberFormat="1" applyFont="1" applyFill="1" applyBorder="1" applyAlignment="1">
      <alignment horizontal="justify" vertical="top" wrapText="1"/>
    </xf>
    <xf numFmtId="2" fontId="18" fillId="0" borderId="8" xfId="4" applyNumberFormat="1" applyFont="1" applyFill="1" applyBorder="1" applyAlignment="1">
      <alignment horizontal="justify" vertical="top" wrapText="1"/>
    </xf>
    <xf numFmtId="0" fontId="3" fillId="0" borderId="5" xfId="2" applyNumberFormat="1" applyFont="1" applyBorder="1" applyAlignment="1">
      <alignment horizontal="justify" vertical="top" wrapText="1"/>
    </xf>
    <xf numFmtId="0" fontId="3" fillId="0" borderId="8" xfId="2" applyNumberFormat="1" applyFont="1" applyBorder="1" applyAlignment="1">
      <alignment horizontal="justify" vertical="top" wrapText="1"/>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1" xfId="2" applyFont="1" applyFill="1" applyBorder="1" applyAlignment="1">
      <alignment horizontal="center" vertical="center"/>
    </xf>
    <xf numFmtId="0" fontId="3" fillId="0" borderId="4" xfId="2" applyFont="1" applyBorder="1" applyAlignment="1">
      <alignment horizontal="center" vertical="top"/>
    </xf>
    <xf numFmtId="0" fontId="3" fillId="0" borderId="0" xfId="2" applyFont="1" applyBorder="1" applyAlignment="1">
      <alignment horizontal="center" vertical="top"/>
    </xf>
    <xf numFmtId="0" fontId="3" fillId="0" borderId="12" xfId="2" applyFont="1" applyBorder="1" applyAlignment="1">
      <alignment horizontal="center" vertical="top"/>
    </xf>
    <xf numFmtId="0" fontId="3" fillId="0" borderId="6" xfId="2" applyFont="1" applyBorder="1" applyAlignment="1">
      <alignment horizontal="center" vertical="top"/>
    </xf>
    <xf numFmtId="0" fontId="3" fillId="0" borderId="7" xfId="2" applyFont="1" applyBorder="1" applyAlignment="1">
      <alignment horizontal="center" vertical="top"/>
    </xf>
    <xf numFmtId="0" fontId="3" fillId="0" borderId="13" xfId="2" applyFont="1" applyBorder="1" applyAlignment="1">
      <alignment horizontal="center" vertical="top"/>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14" xfId="2" applyFont="1" applyBorder="1" applyAlignment="1">
      <alignment horizontal="center" vertical="top" wrapText="1"/>
    </xf>
    <xf numFmtId="2" fontId="12" fillId="0" borderId="0" xfId="3" applyNumberFormat="1" applyFont="1" applyFill="1" applyBorder="1" applyAlignment="1">
      <alignment horizontal="left" vertical="top"/>
    </xf>
    <xf numFmtId="2" fontId="12" fillId="3" borderId="0" xfId="3" applyNumberFormat="1" applyFont="1" applyFill="1" applyBorder="1" applyAlignment="1">
      <alignment horizontal="left" vertical="top"/>
    </xf>
    <xf numFmtId="0" fontId="6" fillId="0" borderId="0" xfId="3" applyFill="1" applyAlignment="1">
      <alignment horizontal="center"/>
    </xf>
    <xf numFmtId="0" fontId="25" fillId="0" borderId="5" xfId="5" applyNumberFormat="1" applyFont="1" applyBorder="1" applyAlignment="1">
      <alignment horizontal="center" vertical="center" wrapText="1"/>
    </xf>
    <xf numFmtId="0" fontId="25" fillId="0" borderId="8" xfId="5" applyNumberFormat="1" applyFont="1" applyBorder="1" applyAlignment="1">
      <alignment horizontal="center" vertical="center" wrapText="1"/>
    </xf>
    <xf numFmtId="49" fontId="4" fillId="2" borderId="0" xfId="2" applyNumberFormat="1" applyFont="1" applyFill="1" applyBorder="1" applyAlignment="1">
      <alignment horizontal="center" vertical="center"/>
    </xf>
    <xf numFmtId="44" fontId="2" fillId="0" borderId="0" xfId="1" applyFont="1" applyFill="1" applyBorder="1" applyAlignment="1">
      <alignment horizontal="center" vertical="center"/>
    </xf>
    <xf numFmtId="0" fontId="6" fillId="0" borderId="0" xfId="3" applyFill="1" applyBorder="1" applyAlignment="1">
      <alignment horizontal="center" vertical="center"/>
    </xf>
  </cellXfs>
  <cellStyles count="17">
    <cellStyle name="Millares 2" xfId="7" xr:uid="{00000000-0005-0000-0000-000000000000}"/>
    <cellStyle name="Millares 2 2" xfId="9" xr:uid="{00000000-0005-0000-0000-000001000000}"/>
    <cellStyle name="Millares 2 3" xfId="13" xr:uid="{00000000-0005-0000-0000-000002000000}"/>
    <cellStyle name="Millares 3" xfId="15" xr:uid="{00000000-0005-0000-0000-000003000000}"/>
    <cellStyle name="Moneda" xfId="1" builtinId="4"/>
    <cellStyle name="Moneda 2" xfId="8" xr:uid="{00000000-0005-0000-0000-000005000000}"/>
    <cellStyle name="Normal" xfId="0" builtinId="0"/>
    <cellStyle name="Normal 2" xfId="4" xr:uid="{00000000-0005-0000-0000-000007000000}"/>
    <cellStyle name="Normal 2 2" xfId="5" xr:uid="{00000000-0005-0000-0000-000008000000}"/>
    <cellStyle name="Normal 2 3" xfId="16" xr:uid="{00000000-0005-0000-0000-000009000000}"/>
    <cellStyle name="Normal 3" xfId="3" xr:uid="{00000000-0005-0000-0000-00000A000000}"/>
    <cellStyle name="Normal 3 2" xfId="2" xr:uid="{00000000-0005-0000-0000-00000B000000}"/>
    <cellStyle name="Normal 4" xfId="6" xr:uid="{00000000-0005-0000-0000-00000C000000}"/>
    <cellStyle name="Normal 4 2" xfId="11" xr:uid="{00000000-0005-0000-0000-00000D000000}"/>
    <cellStyle name="Normal 5" xfId="10" xr:uid="{00000000-0005-0000-0000-00000E000000}"/>
    <cellStyle name="Normal 6" xfId="12" xr:uid="{00000000-0005-0000-0000-00000F000000}"/>
    <cellStyle name="Porcentaje 2" xfId="14" xr:uid="{00000000-0005-0000-0000-000010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15852</xdr:colOff>
      <xdr:row>1</xdr:row>
      <xdr:rowOff>220592</xdr:rowOff>
    </xdr:from>
    <xdr:to>
      <xdr:col>7</xdr:col>
      <xdr:colOff>918</xdr:colOff>
      <xdr:row>4</xdr:row>
      <xdr:rowOff>181440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1972528" y="534357"/>
          <a:ext cx="1277744" cy="734054"/>
        </a:xfrm>
        <a:prstGeom prst="rect">
          <a:avLst/>
        </a:prstGeom>
      </xdr:spPr>
    </xdr:pic>
    <xdr:clientData/>
  </xdr:twoCellAnchor>
  <xdr:twoCellAnchor editAs="oneCell">
    <xdr:from>
      <xdr:col>0</xdr:col>
      <xdr:colOff>0</xdr:colOff>
      <xdr:row>0</xdr:row>
      <xdr:rowOff>64892</xdr:rowOff>
    </xdr:from>
    <xdr:to>
      <xdr:col>1</xdr:col>
      <xdr:colOff>2627</xdr:colOff>
      <xdr:row>4</xdr:row>
      <xdr:rowOff>162050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K203"/>
  <sheetViews>
    <sheetView showGridLines="0" showZeros="0" tabSelected="1" view="pageBreakPreview" topLeftCell="A172" zoomScaleNormal="85" zoomScaleSheetLayoutView="100" workbookViewId="0">
      <selection activeCell="D20" sqref="D20"/>
    </sheetView>
  </sheetViews>
  <sheetFormatPr baseColWidth="10" defaultColWidth="9.140625" defaultRowHeight="12.75" customHeight="1" x14ac:dyDescent="0.25"/>
  <cols>
    <col min="1" max="1" width="15.42578125" style="8" customWidth="1"/>
    <col min="2" max="2" width="74.7109375" style="5" customWidth="1"/>
    <col min="3" max="3" width="9.140625" style="5" customWidth="1"/>
    <col min="4" max="4" width="13.85546875" style="61" customWidth="1"/>
    <col min="5" max="5" width="16" style="5" customWidth="1"/>
    <col min="6" max="6" width="50.28515625" customWidth="1"/>
    <col min="7" max="7" width="19.42578125" style="5" customWidth="1"/>
    <col min="8" max="8" width="14" style="72" bestFit="1" customWidth="1"/>
    <col min="9" max="9" width="15.85546875" style="72" bestFit="1" customWidth="1"/>
    <col min="10" max="10" width="12.28515625" style="5" bestFit="1" customWidth="1"/>
    <col min="11" max="11" width="11.140625" style="5" bestFit="1" customWidth="1"/>
    <col min="12" max="16384" width="9.140625" style="5"/>
  </cols>
  <sheetData>
    <row r="1" spans="1:9" s="11" customFormat="1" ht="20.25" customHeight="1" x14ac:dyDescent="0.2">
      <c r="A1" s="9"/>
      <c r="B1" s="1" t="s">
        <v>0</v>
      </c>
      <c r="C1" s="110" t="s">
        <v>19</v>
      </c>
      <c r="D1" s="111"/>
      <c r="E1" s="111"/>
      <c r="F1" s="112"/>
      <c r="G1" s="10"/>
      <c r="H1" s="73"/>
      <c r="I1" s="73"/>
    </row>
    <row r="2" spans="1:9" s="11" customFormat="1" ht="20.25" customHeight="1" x14ac:dyDescent="0.2">
      <c r="A2" s="12"/>
      <c r="B2" s="2" t="s">
        <v>1</v>
      </c>
      <c r="C2" s="116" t="s">
        <v>313</v>
      </c>
      <c r="D2" s="117"/>
      <c r="E2" s="117"/>
      <c r="F2" s="118"/>
      <c r="G2" s="13"/>
      <c r="H2" s="73"/>
      <c r="I2" s="73"/>
    </row>
    <row r="3" spans="1:9" s="11" customFormat="1" ht="20.25" customHeight="1" thickBot="1" x14ac:dyDescent="0.25">
      <c r="A3" s="12"/>
      <c r="B3" s="2" t="s">
        <v>2</v>
      </c>
      <c r="C3" s="116"/>
      <c r="D3" s="117"/>
      <c r="E3" s="117"/>
      <c r="F3" s="118"/>
      <c r="G3" s="13"/>
      <c r="H3" s="73"/>
      <c r="I3" s="73"/>
    </row>
    <row r="4" spans="1:9" s="11" customFormat="1" ht="20.25" customHeight="1" x14ac:dyDescent="0.2">
      <c r="A4" s="12"/>
      <c r="B4" s="1" t="s">
        <v>3</v>
      </c>
      <c r="C4" s="77"/>
      <c r="D4" s="78"/>
      <c r="E4" s="106" t="s">
        <v>20</v>
      </c>
      <c r="F4" s="79"/>
      <c r="G4" s="14"/>
      <c r="H4" s="73"/>
      <c r="I4" s="73"/>
    </row>
    <row r="5" spans="1:9" s="11" customFormat="1" ht="20.25" customHeight="1" x14ac:dyDescent="0.2">
      <c r="A5" s="12"/>
      <c r="B5" s="119" t="s">
        <v>312</v>
      </c>
      <c r="C5" s="80"/>
      <c r="D5" s="81"/>
      <c r="E5" s="107" t="s">
        <v>21</v>
      </c>
      <c r="F5" s="18"/>
      <c r="G5" s="17"/>
      <c r="H5" s="73"/>
      <c r="I5" s="73"/>
    </row>
    <row r="6" spans="1:9" s="11" customFormat="1" ht="20.25" customHeight="1" x14ac:dyDescent="0.35">
      <c r="A6" s="12"/>
      <c r="B6" s="119"/>
      <c r="C6" s="15"/>
      <c r="D6" s="16"/>
      <c r="E6" s="108" t="s">
        <v>4</v>
      </c>
      <c r="F6" s="18"/>
      <c r="G6" s="19"/>
      <c r="H6" s="73"/>
      <c r="I6" s="73"/>
    </row>
    <row r="7" spans="1:9" s="11" customFormat="1" ht="20.25" customHeight="1" thickBot="1" x14ac:dyDescent="0.25">
      <c r="A7" s="12"/>
      <c r="B7" s="120"/>
      <c r="C7" s="20"/>
      <c r="D7" s="21"/>
      <c r="E7" s="105" t="s">
        <v>22</v>
      </c>
      <c r="F7" s="22"/>
      <c r="G7" s="23"/>
      <c r="H7" s="73"/>
      <c r="I7" s="73"/>
    </row>
    <row r="8" spans="1:9" s="11" customFormat="1" ht="12.75" customHeight="1" x14ac:dyDescent="0.2">
      <c r="A8" s="12"/>
      <c r="B8" s="2" t="s">
        <v>5</v>
      </c>
      <c r="C8" s="132" t="s">
        <v>6</v>
      </c>
      <c r="D8" s="133"/>
      <c r="E8" s="133"/>
      <c r="F8" s="134"/>
      <c r="G8" s="24" t="s">
        <v>7</v>
      </c>
      <c r="H8" s="73"/>
      <c r="I8" s="73"/>
    </row>
    <row r="9" spans="1:9" s="11" customFormat="1" ht="15" customHeight="1" x14ac:dyDescent="0.2">
      <c r="A9" s="12"/>
      <c r="B9" s="121"/>
      <c r="C9" s="126"/>
      <c r="D9" s="127"/>
      <c r="E9" s="127"/>
      <c r="F9" s="128"/>
      <c r="G9" s="138" t="s">
        <v>164</v>
      </c>
      <c r="H9" s="73"/>
      <c r="I9" s="73"/>
    </row>
    <row r="10" spans="1:9" s="11" customFormat="1" ht="15.75" customHeight="1" thickBot="1" x14ac:dyDescent="0.25">
      <c r="A10" s="25"/>
      <c r="B10" s="122"/>
      <c r="C10" s="129"/>
      <c r="D10" s="130"/>
      <c r="E10" s="130"/>
      <c r="F10" s="131"/>
      <c r="G10" s="139"/>
      <c r="H10" s="73"/>
      <c r="I10" s="73"/>
    </row>
    <row r="11" spans="1:9" s="11" customFormat="1" ht="3" customHeight="1" thickBot="1" x14ac:dyDescent="0.25">
      <c r="A11" s="26"/>
      <c r="B11" s="3"/>
      <c r="C11" s="27"/>
      <c r="D11" s="28"/>
      <c r="E11" s="26"/>
      <c r="F11" s="27"/>
      <c r="G11" s="27"/>
      <c r="H11" s="73"/>
      <c r="I11" s="73"/>
    </row>
    <row r="12" spans="1:9" s="11" customFormat="1" ht="15.75" customHeight="1" thickBot="1" x14ac:dyDescent="0.25">
      <c r="A12" s="123" t="s">
        <v>92</v>
      </c>
      <c r="B12" s="124"/>
      <c r="C12" s="124"/>
      <c r="D12" s="124"/>
      <c r="E12" s="124"/>
      <c r="F12" s="124"/>
      <c r="G12" s="125"/>
      <c r="H12" s="73"/>
      <c r="I12" s="73"/>
    </row>
    <row r="13" spans="1:9" s="11" customFormat="1" ht="3" customHeight="1" x14ac:dyDescent="0.2">
      <c r="A13" s="29"/>
      <c r="B13" s="30"/>
      <c r="C13" s="30"/>
      <c r="D13" s="62"/>
      <c r="H13" s="73"/>
      <c r="I13" s="73"/>
    </row>
    <row r="14" spans="1:9" s="142" customFormat="1" ht="24" x14ac:dyDescent="0.25">
      <c r="A14" s="140" t="s">
        <v>8</v>
      </c>
      <c r="B14" s="4" t="s">
        <v>9</v>
      </c>
      <c r="C14" s="140" t="s">
        <v>10</v>
      </c>
      <c r="D14" s="140" t="s">
        <v>11</v>
      </c>
      <c r="E14" s="4" t="s">
        <v>12</v>
      </c>
      <c r="F14" s="4" t="s">
        <v>13</v>
      </c>
      <c r="G14" s="4" t="s">
        <v>14</v>
      </c>
      <c r="H14" s="141"/>
      <c r="I14" s="141"/>
    </row>
    <row r="15" spans="1:9" ht="60.75" customHeight="1" x14ac:dyDescent="0.2">
      <c r="A15" s="93"/>
      <c r="B15" s="104" t="str">
        <f>+B5</f>
        <v xml:space="preserve">Pavimentación con concreto hidráulico, sustitución de líneas de agua potable y red de drenaje, en la calle Violeta entre calle Gardenia y calle Rosa; y en la calle Rosa desde Violeta hasta Av. Bugambilias, colonia la Floresta del Colli, municipio de Zapopan, Jalisco. </v>
      </c>
      <c r="C15" s="93"/>
      <c r="D15" s="93"/>
      <c r="E15" s="93"/>
      <c r="F15" s="93"/>
      <c r="G15" s="93"/>
    </row>
    <row r="16" spans="1:9" x14ac:dyDescent="0.2">
      <c r="A16" s="34" t="s">
        <v>15</v>
      </c>
      <c r="B16" s="136" t="s">
        <v>89</v>
      </c>
      <c r="C16" s="136"/>
      <c r="D16" s="136"/>
      <c r="E16" s="136"/>
      <c r="F16" s="136"/>
      <c r="G16" s="49">
        <f>ROUND(SUM(G17,G29,G34),2)</f>
        <v>0</v>
      </c>
      <c r="H16" s="115"/>
      <c r="I16" s="115"/>
    </row>
    <row r="17" spans="1:9" s="40" customFormat="1" x14ac:dyDescent="0.2">
      <c r="A17" s="35" t="s">
        <v>23</v>
      </c>
      <c r="B17" s="36" t="s">
        <v>27</v>
      </c>
      <c r="C17" s="37"/>
      <c r="D17" s="63"/>
      <c r="E17" s="38"/>
      <c r="F17" s="39"/>
      <c r="G17" s="38">
        <f>ROUND(SUM(G18:G28),2)</f>
        <v>0</v>
      </c>
      <c r="H17" s="115"/>
      <c r="I17" s="115"/>
    </row>
    <row r="18" spans="1:9" s="51" customFormat="1" ht="51" x14ac:dyDescent="0.2">
      <c r="A18" s="94" t="s">
        <v>153</v>
      </c>
      <c r="B18" s="95" t="s">
        <v>32</v>
      </c>
      <c r="C18" s="96" t="s">
        <v>33</v>
      </c>
      <c r="D18" s="97">
        <v>2451.3200000000002</v>
      </c>
      <c r="E18" s="98">
        <v>0</v>
      </c>
      <c r="F18" s="99"/>
      <c r="G18" s="100">
        <f t="shared" ref="G18:G28" si="0">ROUND(PRODUCT(D18,E18),2)</f>
        <v>0</v>
      </c>
      <c r="H18" s="74"/>
      <c r="I18" s="74"/>
    </row>
    <row r="19" spans="1:9" s="51" customFormat="1" ht="63.75" x14ac:dyDescent="0.2">
      <c r="A19" s="94" t="s">
        <v>166</v>
      </c>
      <c r="B19" s="95" t="s">
        <v>273</v>
      </c>
      <c r="C19" s="96" t="s">
        <v>34</v>
      </c>
      <c r="D19" s="97">
        <v>1031.6400000000001</v>
      </c>
      <c r="E19" s="98">
        <v>0</v>
      </c>
      <c r="F19" s="99"/>
      <c r="G19" s="100">
        <f t="shared" si="0"/>
        <v>0</v>
      </c>
      <c r="H19" s="74"/>
      <c r="I19" s="74"/>
    </row>
    <row r="20" spans="1:9" s="51" customFormat="1" ht="51" x14ac:dyDescent="0.2">
      <c r="A20" s="94" t="s">
        <v>163</v>
      </c>
      <c r="B20" s="95" t="s">
        <v>277</v>
      </c>
      <c r="C20" s="96" t="s">
        <v>35</v>
      </c>
      <c r="D20" s="97">
        <v>6</v>
      </c>
      <c r="E20" s="98">
        <v>0</v>
      </c>
      <c r="F20" s="99"/>
      <c r="G20" s="100">
        <f t="shared" si="0"/>
        <v>0</v>
      </c>
      <c r="H20" s="74"/>
      <c r="I20" s="74"/>
    </row>
    <row r="21" spans="1:9" s="51" customFormat="1" ht="51" x14ac:dyDescent="0.2">
      <c r="A21" s="94" t="s">
        <v>167</v>
      </c>
      <c r="B21" s="95" t="s">
        <v>278</v>
      </c>
      <c r="C21" s="96" t="s">
        <v>35</v>
      </c>
      <c r="D21" s="97">
        <v>3</v>
      </c>
      <c r="E21" s="98">
        <v>0</v>
      </c>
      <c r="F21" s="99"/>
      <c r="G21" s="100">
        <f t="shared" si="0"/>
        <v>0</v>
      </c>
      <c r="H21" s="74"/>
      <c r="I21" s="74"/>
    </row>
    <row r="22" spans="1:9" s="51" customFormat="1" ht="51" x14ac:dyDescent="0.2">
      <c r="A22" s="94" t="s">
        <v>161</v>
      </c>
      <c r="B22" s="95" t="s">
        <v>279</v>
      </c>
      <c r="C22" s="96" t="s">
        <v>35</v>
      </c>
      <c r="D22" s="97">
        <v>9</v>
      </c>
      <c r="E22" s="98">
        <v>0</v>
      </c>
      <c r="F22" s="99"/>
      <c r="G22" s="100">
        <f t="shared" si="0"/>
        <v>0</v>
      </c>
      <c r="H22" s="74"/>
      <c r="I22" s="74"/>
    </row>
    <row r="23" spans="1:9" s="51" customFormat="1" ht="51" x14ac:dyDescent="0.2">
      <c r="A23" s="94" t="s">
        <v>160</v>
      </c>
      <c r="B23" s="95" t="s">
        <v>302</v>
      </c>
      <c r="C23" s="96" t="s">
        <v>34</v>
      </c>
      <c r="D23" s="97">
        <v>5</v>
      </c>
      <c r="E23" s="98">
        <v>0</v>
      </c>
      <c r="F23" s="99"/>
      <c r="G23" s="100">
        <f t="shared" si="0"/>
        <v>0</v>
      </c>
      <c r="H23" s="74"/>
      <c r="I23" s="74"/>
    </row>
    <row r="24" spans="1:9" s="51" customFormat="1" ht="51" x14ac:dyDescent="0.2">
      <c r="A24" s="94" t="s">
        <v>168</v>
      </c>
      <c r="B24" s="95" t="s">
        <v>299</v>
      </c>
      <c r="C24" s="96" t="s">
        <v>34</v>
      </c>
      <c r="D24" s="97">
        <v>5</v>
      </c>
      <c r="E24" s="98">
        <v>0</v>
      </c>
      <c r="F24" s="99"/>
      <c r="G24" s="100">
        <f t="shared" si="0"/>
        <v>0</v>
      </c>
      <c r="H24" s="74"/>
      <c r="I24" s="74"/>
    </row>
    <row r="25" spans="1:9" s="51" customFormat="1" ht="51" x14ac:dyDescent="0.2">
      <c r="A25" s="94" t="s">
        <v>162</v>
      </c>
      <c r="B25" s="95" t="s">
        <v>300</v>
      </c>
      <c r="C25" s="96" t="s">
        <v>34</v>
      </c>
      <c r="D25" s="97">
        <v>95</v>
      </c>
      <c r="E25" s="98">
        <v>0</v>
      </c>
      <c r="F25" s="99"/>
      <c r="G25" s="100">
        <f t="shared" si="0"/>
        <v>0</v>
      </c>
      <c r="H25" s="74"/>
      <c r="I25" s="74"/>
    </row>
    <row r="26" spans="1:9" s="51" customFormat="1" ht="51" x14ac:dyDescent="0.2">
      <c r="A26" s="94" t="s">
        <v>169</v>
      </c>
      <c r="B26" s="95" t="s">
        <v>301</v>
      </c>
      <c r="C26" s="96" t="s">
        <v>35</v>
      </c>
      <c r="D26" s="97">
        <v>2</v>
      </c>
      <c r="E26" s="98">
        <v>0</v>
      </c>
      <c r="F26" s="99"/>
      <c r="G26" s="100">
        <f t="shared" si="0"/>
        <v>0</v>
      </c>
      <c r="H26" s="74"/>
      <c r="I26" s="74"/>
    </row>
    <row r="27" spans="1:9" s="51" customFormat="1" ht="38.25" x14ac:dyDescent="0.2">
      <c r="A27" s="94" t="s">
        <v>170</v>
      </c>
      <c r="B27" s="95" t="s">
        <v>39</v>
      </c>
      <c r="C27" s="96" t="s">
        <v>34</v>
      </c>
      <c r="D27" s="97">
        <v>1378.51</v>
      </c>
      <c r="E27" s="98">
        <v>0</v>
      </c>
      <c r="F27" s="99"/>
      <c r="G27" s="100">
        <f t="shared" si="0"/>
        <v>0</v>
      </c>
      <c r="H27" s="74"/>
      <c r="I27" s="74"/>
    </row>
    <row r="28" spans="1:9" s="51" customFormat="1" ht="51" x14ac:dyDescent="0.2">
      <c r="A28" s="94" t="s">
        <v>171</v>
      </c>
      <c r="B28" s="95" t="s">
        <v>37</v>
      </c>
      <c r="C28" s="96" t="s">
        <v>38</v>
      </c>
      <c r="D28" s="97">
        <v>27018.74</v>
      </c>
      <c r="E28" s="98">
        <v>0</v>
      </c>
      <c r="F28" s="99"/>
      <c r="G28" s="100">
        <f t="shared" si="0"/>
        <v>0</v>
      </c>
      <c r="H28" s="74"/>
      <c r="I28" s="74"/>
    </row>
    <row r="29" spans="1:9" s="51" customFormat="1" x14ac:dyDescent="0.2">
      <c r="A29" s="35" t="s">
        <v>24</v>
      </c>
      <c r="B29" s="36" t="s">
        <v>51</v>
      </c>
      <c r="C29" s="37"/>
      <c r="D29" s="63"/>
      <c r="E29" s="38"/>
      <c r="F29" s="39"/>
      <c r="G29" s="38">
        <f>ROUND(SUM(G30:G33),2)</f>
        <v>0</v>
      </c>
      <c r="H29" s="74"/>
      <c r="I29" s="74"/>
    </row>
    <row r="30" spans="1:9" s="51" customFormat="1" ht="63.75" x14ac:dyDescent="0.2">
      <c r="A30" s="94" t="s">
        <v>158</v>
      </c>
      <c r="B30" s="95" t="s">
        <v>113</v>
      </c>
      <c r="C30" s="96" t="s">
        <v>33</v>
      </c>
      <c r="D30" s="97">
        <v>2451.3200000000002</v>
      </c>
      <c r="E30" s="98">
        <v>0</v>
      </c>
      <c r="F30" s="99"/>
      <c r="G30" s="100">
        <f>ROUND(PRODUCT(D30,E30),2)</f>
        <v>0</v>
      </c>
      <c r="H30" s="74"/>
      <c r="I30" s="74"/>
    </row>
    <row r="31" spans="1:9" s="51" customFormat="1" ht="63.75" x14ac:dyDescent="0.2">
      <c r="A31" s="94" t="s">
        <v>159</v>
      </c>
      <c r="B31" s="95" t="s">
        <v>98</v>
      </c>
      <c r="C31" s="96" t="s">
        <v>33</v>
      </c>
      <c r="D31" s="97">
        <v>2451.3200000000002</v>
      </c>
      <c r="E31" s="98">
        <v>0</v>
      </c>
      <c r="F31" s="99"/>
      <c r="G31" s="100">
        <f t="shared" ref="G31:G32" si="1">ROUND(PRODUCT(D31,E31),2)</f>
        <v>0</v>
      </c>
      <c r="H31" s="74"/>
      <c r="I31" s="74"/>
    </row>
    <row r="32" spans="1:9" s="51" customFormat="1" ht="51" x14ac:dyDescent="0.2">
      <c r="A32" s="94" t="s">
        <v>172</v>
      </c>
      <c r="B32" s="95" t="s">
        <v>280</v>
      </c>
      <c r="C32" s="96" t="s">
        <v>34</v>
      </c>
      <c r="D32" s="97">
        <v>490.27</v>
      </c>
      <c r="E32" s="98">
        <v>0</v>
      </c>
      <c r="F32" s="99"/>
      <c r="G32" s="100">
        <f t="shared" si="1"/>
        <v>0</v>
      </c>
      <c r="H32" s="74"/>
      <c r="I32" s="74"/>
    </row>
    <row r="33" spans="1:9" s="51" customFormat="1" ht="76.5" x14ac:dyDescent="0.2">
      <c r="A33" s="94" t="s">
        <v>157</v>
      </c>
      <c r="B33" s="95" t="s">
        <v>108</v>
      </c>
      <c r="C33" s="96" t="s">
        <v>34</v>
      </c>
      <c r="D33" s="97">
        <v>490.27</v>
      </c>
      <c r="F33" s="99"/>
      <c r="G33" s="100">
        <f>ROUND(PRODUCT(D33,E35),2)</f>
        <v>0</v>
      </c>
      <c r="H33" s="74"/>
      <c r="I33" s="74"/>
    </row>
    <row r="34" spans="1:9" s="51" customFormat="1" x14ac:dyDescent="0.2">
      <c r="A34" s="35" t="s">
        <v>50</v>
      </c>
      <c r="B34" s="36" t="s">
        <v>52</v>
      </c>
      <c r="C34" s="37"/>
      <c r="D34" s="63"/>
      <c r="E34" s="38"/>
      <c r="F34" s="39"/>
      <c r="G34" s="38">
        <f>ROUND(SUM(G35:G44),2)</f>
        <v>0</v>
      </c>
      <c r="H34" s="74"/>
      <c r="I34" s="74"/>
    </row>
    <row r="35" spans="1:9" s="51" customFormat="1" ht="51" x14ac:dyDescent="0.2">
      <c r="A35" s="94" t="s">
        <v>154</v>
      </c>
      <c r="B35" s="95" t="s">
        <v>105</v>
      </c>
      <c r="C35" s="96" t="s">
        <v>33</v>
      </c>
      <c r="D35" s="97">
        <v>2451.3200000000002</v>
      </c>
      <c r="E35" s="98">
        <v>0</v>
      </c>
      <c r="F35" s="99"/>
      <c r="G35" s="100">
        <f t="shared" ref="G35:G44" si="2">ROUND(PRODUCT(D35,E35),2)</f>
        <v>0</v>
      </c>
      <c r="H35" s="74"/>
      <c r="I35" s="74"/>
    </row>
    <row r="36" spans="1:9" s="51" customFormat="1" ht="51" x14ac:dyDescent="0.2">
      <c r="A36" s="94" t="s">
        <v>173</v>
      </c>
      <c r="B36" s="95" t="s">
        <v>104</v>
      </c>
      <c r="C36" s="96" t="s">
        <v>33</v>
      </c>
      <c r="D36" s="97">
        <v>50</v>
      </c>
      <c r="E36" s="98">
        <v>0</v>
      </c>
      <c r="F36" s="99"/>
      <c r="G36" s="100">
        <f t="shared" si="2"/>
        <v>0</v>
      </c>
      <c r="H36" s="74"/>
      <c r="I36" s="74"/>
    </row>
    <row r="37" spans="1:9" s="51" customFormat="1" ht="51" x14ac:dyDescent="0.2">
      <c r="A37" s="94" t="s">
        <v>155</v>
      </c>
      <c r="B37" s="95" t="s">
        <v>106</v>
      </c>
      <c r="C37" s="96" t="s">
        <v>33</v>
      </c>
      <c r="D37" s="97">
        <v>50</v>
      </c>
      <c r="E37" s="98">
        <v>0</v>
      </c>
      <c r="F37" s="99"/>
      <c r="G37" s="100">
        <f t="shared" si="2"/>
        <v>0</v>
      </c>
      <c r="H37" s="74"/>
      <c r="I37" s="74"/>
    </row>
    <row r="38" spans="1:9" s="51" customFormat="1" ht="51" x14ac:dyDescent="0.2">
      <c r="A38" s="94" t="s">
        <v>150</v>
      </c>
      <c r="B38" s="95" t="s">
        <v>281</v>
      </c>
      <c r="C38" s="96" t="s">
        <v>33</v>
      </c>
      <c r="D38" s="97">
        <v>15</v>
      </c>
      <c r="E38" s="98">
        <v>0</v>
      </c>
      <c r="F38" s="99"/>
      <c r="G38" s="100">
        <f t="shared" si="2"/>
        <v>0</v>
      </c>
      <c r="H38" s="74"/>
      <c r="I38" s="74"/>
    </row>
    <row r="39" spans="1:9" s="51" customFormat="1" ht="114.75" x14ac:dyDescent="0.2">
      <c r="A39" s="94" t="s">
        <v>156</v>
      </c>
      <c r="B39" s="95" t="s">
        <v>93</v>
      </c>
      <c r="C39" s="96" t="s">
        <v>35</v>
      </c>
      <c r="D39" s="97">
        <v>290</v>
      </c>
      <c r="E39" s="98">
        <v>0</v>
      </c>
      <c r="F39" s="99"/>
      <c r="G39" s="100">
        <f t="shared" si="2"/>
        <v>0</v>
      </c>
      <c r="H39" s="74"/>
      <c r="I39" s="74"/>
    </row>
    <row r="40" spans="1:9" s="51" customFormat="1" ht="63.75" x14ac:dyDescent="0.2">
      <c r="A40" s="94" t="s">
        <v>174</v>
      </c>
      <c r="B40" s="95" t="s">
        <v>274</v>
      </c>
      <c r="C40" s="96" t="s">
        <v>54</v>
      </c>
      <c r="D40" s="97">
        <v>1020.35</v>
      </c>
      <c r="E40" s="98">
        <v>0</v>
      </c>
      <c r="F40" s="99"/>
      <c r="G40" s="100">
        <f t="shared" si="2"/>
        <v>0</v>
      </c>
      <c r="H40" s="74"/>
      <c r="I40" s="74"/>
    </row>
    <row r="41" spans="1:9" s="51" customFormat="1" ht="38.25" x14ac:dyDescent="0.2">
      <c r="A41" s="94" t="s">
        <v>175</v>
      </c>
      <c r="B41" s="95" t="s">
        <v>40</v>
      </c>
      <c r="C41" s="96" t="s">
        <v>41</v>
      </c>
      <c r="D41" s="97">
        <v>1200</v>
      </c>
      <c r="E41" s="98">
        <v>0</v>
      </c>
      <c r="F41" s="99"/>
      <c r="G41" s="100">
        <f t="shared" si="2"/>
        <v>0</v>
      </c>
      <c r="H41" s="74"/>
      <c r="I41" s="74"/>
    </row>
    <row r="42" spans="1:9" s="51" customFormat="1" ht="63.75" x14ac:dyDescent="0.2">
      <c r="A42" s="94" t="s">
        <v>176</v>
      </c>
      <c r="B42" s="95" t="s">
        <v>53</v>
      </c>
      <c r="C42" s="96" t="s">
        <v>41</v>
      </c>
      <c r="D42" s="97">
        <v>1200</v>
      </c>
      <c r="E42" s="98">
        <v>0</v>
      </c>
      <c r="F42" s="99"/>
      <c r="G42" s="100">
        <f t="shared" si="2"/>
        <v>0</v>
      </c>
      <c r="H42" s="74"/>
      <c r="I42" s="74"/>
    </row>
    <row r="43" spans="1:9" s="51" customFormat="1" ht="51" x14ac:dyDescent="0.2">
      <c r="A43" s="94" t="s">
        <v>177</v>
      </c>
      <c r="B43" s="95" t="s">
        <v>114</v>
      </c>
      <c r="C43" s="96" t="s">
        <v>41</v>
      </c>
      <c r="D43" s="97">
        <v>262.5</v>
      </c>
      <c r="E43" s="98">
        <v>0</v>
      </c>
      <c r="F43" s="99"/>
      <c r="G43" s="100">
        <f t="shared" si="2"/>
        <v>0</v>
      </c>
      <c r="H43" s="74"/>
      <c r="I43" s="74"/>
    </row>
    <row r="44" spans="1:9" s="51" customFormat="1" ht="51" x14ac:dyDescent="0.2">
      <c r="A44" s="94" t="s">
        <v>178</v>
      </c>
      <c r="B44" s="95" t="s">
        <v>107</v>
      </c>
      <c r="C44" s="96" t="s">
        <v>41</v>
      </c>
      <c r="D44" s="97">
        <v>410</v>
      </c>
      <c r="E44" s="98">
        <v>0</v>
      </c>
      <c r="F44" s="99"/>
      <c r="G44" s="100">
        <f t="shared" si="2"/>
        <v>0</v>
      </c>
      <c r="H44" s="74"/>
      <c r="I44" s="74"/>
    </row>
    <row r="45" spans="1:9" s="51" customFormat="1" x14ac:dyDescent="0.2">
      <c r="A45" s="34" t="s">
        <v>26</v>
      </c>
      <c r="B45" s="58" t="s">
        <v>101</v>
      </c>
      <c r="C45" s="58"/>
      <c r="D45" s="64"/>
      <c r="E45" s="58"/>
      <c r="F45" s="58"/>
      <c r="G45" s="49">
        <f>ROUND(SUM(G46:G64),2)</f>
        <v>0</v>
      </c>
      <c r="H45" s="74"/>
      <c r="I45" s="74"/>
    </row>
    <row r="46" spans="1:9" s="40" customFormat="1" ht="51" x14ac:dyDescent="0.2">
      <c r="A46" s="94" t="s">
        <v>179</v>
      </c>
      <c r="B46" s="95" t="s">
        <v>32</v>
      </c>
      <c r="C46" s="96" t="s">
        <v>33</v>
      </c>
      <c r="D46" s="97">
        <v>615</v>
      </c>
      <c r="E46" s="98">
        <v>0</v>
      </c>
      <c r="F46" s="99"/>
      <c r="G46" s="100">
        <f>ROUND(PRODUCT(D46,E46),2)</f>
        <v>0</v>
      </c>
      <c r="H46" s="74"/>
      <c r="I46" s="74"/>
    </row>
    <row r="47" spans="1:9" s="51" customFormat="1" ht="51" x14ac:dyDescent="0.2">
      <c r="A47" s="94" t="s">
        <v>180</v>
      </c>
      <c r="B47" s="95" t="s">
        <v>36</v>
      </c>
      <c r="C47" s="96" t="s">
        <v>34</v>
      </c>
      <c r="D47" s="97">
        <v>26.4</v>
      </c>
      <c r="E47" s="98">
        <v>0</v>
      </c>
      <c r="F47" s="99"/>
      <c r="G47" s="100">
        <f t="shared" ref="G47:G64" si="3">ROUND(PRODUCT(D47,E47),2)</f>
        <v>0</v>
      </c>
      <c r="H47" s="74"/>
      <c r="I47" s="74"/>
    </row>
    <row r="48" spans="1:9" s="51" customFormat="1" ht="51" x14ac:dyDescent="0.2">
      <c r="A48" s="94" t="s">
        <v>181</v>
      </c>
      <c r="B48" s="95" t="s">
        <v>125</v>
      </c>
      <c r="C48" s="96" t="s">
        <v>34</v>
      </c>
      <c r="D48" s="97">
        <v>14</v>
      </c>
      <c r="E48" s="98">
        <v>0</v>
      </c>
      <c r="F48" s="99"/>
      <c r="G48" s="100">
        <f t="shared" si="3"/>
        <v>0</v>
      </c>
      <c r="H48" s="74"/>
      <c r="I48" s="74"/>
    </row>
    <row r="49" spans="1:9" s="51" customFormat="1" ht="63.75" x14ac:dyDescent="0.2">
      <c r="A49" s="94" t="s">
        <v>182</v>
      </c>
      <c r="B49" s="95" t="s">
        <v>119</v>
      </c>
      <c r="C49" s="96" t="s">
        <v>34</v>
      </c>
      <c r="D49" s="97">
        <v>192.25</v>
      </c>
      <c r="E49" s="98">
        <v>0</v>
      </c>
      <c r="F49" s="99"/>
      <c r="G49" s="100">
        <f t="shared" si="3"/>
        <v>0</v>
      </c>
      <c r="H49" s="74"/>
      <c r="I49" s="74"/>
    </row>
    <row r="50" spans="1:9" s="51" customFormat="1" ht="63.75" x14ac:dyDescent="0.2">
      <c r="A50" s="94" t="s">
        <v>183</v>
      </c>
      <c r="B50" s="95" t="s">
        <v>113</v>
      </c>
      <c r="C50" s="96" t="s">
        <v>33</v>
      </c>
      <c r="D50" s="97">
        <v>410</v>
      </c>
      <c r="E50" s="98">
        <v>0</v>
      </c>
      <c r="F50" s="99"/>
      <c r="G50" s="100">
        <f t="shared" si="3"/>
        <v>0</v>
      </c>
      <c r="H50" s="74"/>
      <c r="I50" s="74"/>
    </row>
    <row r="51" spans="1:9" s="51" customFormat="1" ht="51" x14ac:dyDescent="0.2">
      <c r="A51" s="94" t="s">
        <v>184</v>
      </c>
      <c r="B51" s="95" t="s">
        <v>42</v>
      </c>
      <c r="C51" s="96" t="s">
        <v>33</v>
      </c>
      <c r="D51" s="97">
        <v>410</v>
      </c>
      <c r="E51" s="98">
        <v>0</v>
      </c>
      <c r="F51" s="99"/>
      <c r="G51" s="100">
        <f t="shared" si="3"/>
        <v>0</v>
      </c>
      <c r="H51" s="74"/>
      <c r="I51" s="74"/>
    </row>
    <row r="52" spans="1:9" s="51" customFormat="1" ht="63.75" x14ac:dyDescent="0.2">
      <c r="A52" s="94" t="s">
        <v>151</v>
      </c>
      <c r="B52" s="95" t="s">
        <v>43</v>
      </c>
      <c r="C52" s="96" t="s">
        <v>33</v>
      </c>
      <c r="D52" s="97">
        <v>205</v>
      </c>
      <c r="E52" s="98">
        <v>0</v>
      </c>
      <c r="F52" s="99"/>
      <c r="G52" s="100">
        <f t="shared" si="3"/>
        <v>0</v>
      </c>
      <c r="H52" s="74"/>
      <c r="I52" s="74"/>
    </row>
    <row r="53" spans="1:9" s="51" customFormat="1" ht="38.25" x14ac:dyDescent="0.2">
      <c r="A53" s="94" t="s">
        <v>152</v>
      </c>
      <c r="B53" s="109" t="s">
        <v>40</v>
      </c>
      <c r="C53" s="96" t="s">
        <v>41</v>
      </c>
      <c r="D53" s="97">
        <v>650</v>
      </c>
      <c r="E53" s="98">
        <v>0</v>
      </c>
      <c r="F53" s="99"/>
      <c r="G53" s="100">
        <f t="shared" si="3"/>
        <v>0</v>
      </c>
      <c r="H53" s="74"/>
      <c r="I53" s="74"/>
    </row>
    <row r="54" spans="1:9" s="51" customFormat="1" ht="51" x14ac:dyDescent="0.2">
      <c r="A54" s="94" t="s">
        <v>185</v>
      </c>
      <c r="B54" s="95" t="s">
        <v>303</v>
      </c>
      <c r="C54" s="96" t="s">
        <v>33</v>
      </c>
      <c r="D54" s="97">
        <v>20</v>
      </c>
      <c r="E54" s="98">
        <v>0</v>
      </c>
      <c r="F54" s="99"/>
      <c r="G54" s="100">
        <f t="shared" si="3"/>
        <v>0</v>
      </c>
      <c r="H54" s="74"/>
      <c r="I54" s="74"/>
    </row>
    <row r="55" spans="1:9" s="51" customFormat="1" ht="51" x14ac:dyDescent="0.2">
      <c r="A55" s="94" t="s">
        <v>186</v>
      </c>
      <c r="B55" s="109" t="s">
        <v>44</v>
      </c>
      <c r="C55" s="96" t="s">
        <v>33</v>
      </c>
      <c r="D55" s="97">
        <v>525.6</v>
      </c>
      <c r="E55" s="98">
        <v>0</v>
      </c>
      <c r="F55" s="99"/>
      <c r="G55" s="100">
        <f t="shared" si="3"/>
        <v>0</v>
      </c>
      <c r="H55" s="74"/>
      <c r="I55" s="74"/>
    </row>
    <row r="56" spans="1:9" s="51" customFormat="1" ht="25.5" x14ac:dyDescent="0.2">
      <c r="A56" s="94" t="s">
        <v>187</v>
      </c>
      <c r="B56" s="95" t="s">
        <v>282</v>
      </c>
      <c r="C56" s="96" t="s">
        <v>35</v>
      </c>
      <c r="D56" s="97">
        <v>70</v>
      </c>
      <c r="E56" s="98">
        <v>0</v>
      </c>
      <c r="F56" s="99"/>
      <c r="G56" s="100">
        <f t="shared" si="3"/>
        <v>0</v>
      </c>
      <c r="H56" s="74"/>
      <c r="I56" s="74"/>
    </row>
    <row r="57" spans="1:9" s="51" customFormat="1" ht="63.75" x14ac:dyDescent="0.2">
      <c r="A57" s="94" t="s">
        <v>188</v>
      </c>
      <c r="B57" s="109" t="s">
        <v>115</v>
      </c>
      <c r="C57" s="96" t="s">
        <v>41</v>
      </c>
      <c r="D57" s="97">
        <v>60</v>
      </c>
      <c r="E57" s="98">
        <v>0</v>
      </c>
      <c r="F57" s="99"/>
      <c r="G57" s="100">
        <f t="shared" si="3"/>
        <v>0</v>
      </c>
      <c r="H57" s="74"/>
      <c r="I57" s="74"/>
    </row>
    <row r="58" spans="1:9" s="51" customFormat="1" ht="89.25" x14ac:dyDescent="0.2">
      <c r="A58" s="94" t="s">
        <v>189</v>
      </c>
      <c r="B58" s="95" t="s">
        <v>283</v>
      </c>
      <c r="C58" s="96" t="s">
        <v>54</v>
      </c>
      <c r="D58" s="97">
        <v>300</v>
      </c>
      <c r="E58" s="98">
        <v>0</v>
      </c>
      <c r="F58" s="99"/>
      <c r="G58" s="100">
        <f t="shared" si="3"/>
        <v>0</v>
      </c>
      <c r="H58" s="74"/>
      <c r="I58" s="74"/>
    </row>
    <row r="59" spans="1:9" s="51" customFormat="1" ht="38.25" x14ac:dyDescent="0.2">
      <c r="A59" s="94" t="s">
        <v>190</v>
      </c>
      <c r="B59" s="109" t="s">
        <v>39</v>
      </c>
      <c r="C59" s="96" t="s">
        <v>34</v>
      </c>
      <c r="D59" s="97">
        <v>52.52</v>
      </c>
      <c r="E59" s="98">
        <v>0</v>
      </c>
      <c r="F59" s="99"/>
      <c r="G59" s="100">
        <f t="shared" si="3"/>
        <v>0</v>
      </c>
      <c r="H59" s="74"/>
      <c r="I59" s="74"/>
    </row>
    <row r="60" spans="1:9" s="51" customFormat="1" ht="51" x14ac:dyDescent="0.2">
      <c r="A60" s="94" t="s">
        <v>148</v>
      </c>
      <c r="B60" s="109" t="s">
        <v>37</v>
      </c>
      <c r="C60" s="96" t="s">
        <v>38</v>
      </c>
      <c r="D60" s="97">
        <v>1029.3900000000001</v>
      </c>
      <c r="E60" s="98">
        <v>0</v>
      </c>
      <c r="F60" s="99"/>
      <c r="G60" s="100">
        <f t="shared" si="3"/>
        <v>0</v>
      </c>
      <c r="H60" s="74"/>
      <c r="I60" s="74"/>
    </row>
    <row r="61" spans="1:9" s="51" customFormat="1" ht="63.75" x14ac:dyDescent="0.2">
      <c r="A61" s="94" t="s">
        <v>191</v>
      </c>
      <c r="B61" s="95" t="s">
        <v>284</v>
      </c>
      <c r="C61" s="96" t="s">
        <v>33</v>
      </c>
      <c r="D61" s="97">
        <v>115.6</v>
      </c>
      <c r="E61" s="98">
        <v>0</v>
      </c>
      <c r="F61" s="99"/>
      <c r="G61" s="100">
        <f t="shared" si="3"/>
        <v>0</v>
      </c>
      <c r="H61" s="74"/>
      <c r="I61" s="74"/>
    </row>
    <row r="62" spans="1:9" s="51" customFormat="1" ht="38.25" x14ac:dyDescent="0.2">
      <c r="A62" s="94" t="s">
        <v>192</v>
      </c>
      <c r="B62" s="95" t="s">
        <v>285</v>
      </c>
      <c r="C62" s="96" t="s">
        <v>35</v>
      </c>
      <c r="D62" s="97">
        <v>10</v>
      </c>
      <c r="E62" s="98">
        <v>0</v>
      </c>
      <c r="F62" s="99"/>
      <c r="G62" s="100">
        <f t="shared" si="3"/>
        <v>0</v>
      </c>
      <c r="H62" s="74"/>
      <c r="I62" s="74"/>
    </row>
    <row r="63" spans="1:9" s="51" customFormat="1" ht="102" x14ac:dyDescent="0.2">
      <c r="A63" s="94" t="s">
        <v>193</v>
      </c>
      <c r="B63" s="109" t="s">
        <v>100</v>
      </c>
      <c r="C63" s="96" t="s">
        <v>35</v>
      </c>
      <c r="D63" s="97">
        <v>40</v>
      </c>
      <c r="E63" s="98">
        <v>0</v>
      </c>
      <c r="F63" s="99"/>
      <c r="G63" s="100">
        <f t="shared" si="3"/>
        <v>0</v>
      </c>
      <c r="H63" s="74"/>
      <c r="I63" s="74"/>
    </row>
    <row r="64" spans="1:9" s="51" customFormat="1" ht="114.75" x14ac:dyDescent="0.2">
      <c r="A64" s="94" t="s">
        <v>194</v>
      </c>
      <c r="B64" s="109" t="s">
        <v>126</v>
      </c>
      <c r="C64" s="96" t="s">
        <v>35</v>
      </c>
      <c r="D64" s="97">
        <v>250</v>
      </c>
      <c r="E64" s="98">
        <v>0</v>
      </c>
      <c r="F64" s="99"/>
      <c r="G64" s="100">
        <f t="shared" si="3"/>
        <v>0</v>
      </c>
      <c r="H64" s="74"/>
      <c r="I64" s="74"/>
    </row>
    <row r="65" spans="1:9" x14ac:dyDescent="0.2">
      <c r="A65" s="34" t="s">
        <v>28</v>
      </c>
      <c r="B65" s="58" t="s">
        <v>90</v>
      </c>
      <c r="C65" s="58"/>
      <c r="D65" s="64"/>
      <c r="E65" s="58"/>
      <c r="F65" s="58"/>
      <c r="G65" s="49">
        <f>ROUND(SUM(G66:G70),2)</f>
        <v>0</v>
      </c>
      <c r="H65" s="74"/>
      <c r="I65" s="74"/>
    </row>
    <row r="66" spans="1:9" s="51" customFormat="1" ht="51" x14ac:dyDescent="0.2">
      <c r="A66" s="94" t="s">
        <v>195</v>
      </c>
      <c r="B66" s="109" t="s">
        <v>59</v>
      </c>
      <c r="C66" s="96" t="s">
        <v>35</v>
      </c>
      <c r="D66" s="97">
        <v>20</v>
      </c>
      <c r="E66" s="98">
        <v>0</v>
      </c>
      <c r="F66" s="99"/>
      <c r="G66" s="100">
        <f t="shared" ref="G66:G70" si="4">ROUND(PRODUCT(D66,E66),2)</f>
        <v>0</v>
      </c>
      <c r="H66" s="74"/>
      <c r="I66" s="74"/>
    </row>
    <row r="67" spans="1:9" s="51" customFormat="1" ht="51" x14ac:dyDescent="0.2">
      <c r="A67" s="94" t="s">
        <v>140</v>
      </c>
      <c r="B67" s="109" t="s">
        <v>55</v>
      </c>
      <c r="C67" s="96" t="s">
        <v>35</v>
      </c>
      <c r="D67" s="97">
        <v>30</v>
      </c>
      <c r="E67" s="98">
        <v>0</v>
      </c>
      <c r="F67" s="99"/>
      <c r="G67" s="100">
        <f t="shared" si="4"/>
        <v>0</v>
      </c>
      <c r="H67" s="74"/>
      <c r="I67" s="74"/>
    </row>
    <row r="68" spans="1:9" s="51" customFormat="1" ht="51" x14ac:dyDescent="0.2">
      <c r="A68" s="94" t="s">
        <v>139</v>
      </c>
      <c r="B68" s="109" t="s">
        <v>56</v>
      </c>
      <c r="C68" s="96" t="s">
        <v>35</v>
      </c>
      <c r="D68" s="97">
        <v>20</v>
      </c>
      <c r="E68" s="98">
        <v>0</v>
      </c>
      <c r="F68" s="99"/>
      <c r="G68" s="100">
        <f t="shared" si="4"/>
        <v>0</v>
      </c>
      <c r="H68" s="74"/>
      <c r="I68" s="74"/>
    </row>
    <row r="69" spans="1:9" s="51" customFormat="1" ht="51" x14ac:dyDescent="0.2">
      <c r="A69" s="94" t="s">
        <v>196</v>
      </c>
      <c r="B69" s="109" t="s">
        <v>57</v>
      </c>
      <c r="C69" s="96" t="s">
        <v>33</v>
      </c>
      <c r="D69" s="97">
        <v>47.25</v>
      </c>
      <c r="E69" s="98">
        <v>0</v>
      </c>
      <c r="F69" s="99"/>
      <c r="G69" s="100">
        <f t="shared" si="4"/>
        <v>0</v>
      </c>
      <c r="H69" s="74"/>
      <c r="I69" s="74"/>
    </row>
    <row r="70" spans="1:9" s="51" customFormat="1" ht="38.25" x14ac:dyDescent="0.2">
      <c r="A70" s="94" t="s">
        <v>197</v>
      </c>
      <c r="B70" s="109" t="s">
        <v>275</v>
      </c>
      <c r="C70" s="96" t="s">
        <v>34</v>
      </c>
      <c r="D70" s="97">
        <v>5</v>
      </c>
      <c r="E70" s="98">
        <v>0</v>
      </c>
      <c r="F70" s="99"/>
      <c r="G70" s="100">
        <f t="shared" si="4"/>
        <v>0</v>
      </c>
      <c r="H70" s="74"/>
      <c r="I70" s="74"/>
    </row>
    <row r="71" spans="1:9" s="40" customFormat="1" x14ac:dyDescent="0.2">
      <c r="A71" s="34" t="s">
        <v>29</v>
      </c>
      <c r="B71" s="58" t="s">
        <v>45</v>
      </c>
      <c r="C71" s="58"/>
      <c r="D71" s="64"/>
      <c r="E71" s="58"/>
      <c r="F71" s="58"/>
      <c r="G71" s="49">
        <f>ROUND(SUM(G72,G81),2)</f>
        <v>0</v>
      </c>
      <c r="H71" s="74"/>
      <c r="I71" s="74"/>
    </row>
    <row r="72" spans="1:9" s="40" customFormat="1" x14ac:dyDescent="0.2">
      <c r="A72" s="35" t="s">
        <v>46</v>
      </c>
      <c r="B72" s="36" t="s">
        <v>47</v>
      </c>
      <c r="C72" s="37"/>
      <c r="D72" s="63"/>
      <c r="E72" s="38"/>
      <c r="F72" s="39"/>
      <c r="G72" s="38">
        <f>ROUND(SUM(G73:G80),2)</f>
        <v>0</v>
      </c>
      <c r="H72" s="74"/>
      <c r="I72" s="74"/>
    </row>
    <row r="73" spans="1:9" s="51" customFormat="1" ht="89.25" x14ac:dyDescent="0.2">
      <c r="A73" s="94" t="s">
        <v>141</v>
      </c>
      <c r="B73" s="109" t="s">
        <v>128</v>
      </c>
      <c r="C73" s="96" t="s">
        <v>41</v>
      </c>
      <c r="D73" s="97">
        <v>205</v>
      </c>
      <c r="E73" s="98">
        <v>0</v>
      </c>
      <c r="F73" s="99"/>
      <c r="G73" s="100">
        <f t="shared" ref="G73:G80" si="5">ROUND(PRODUCT(D73,E73),2)</f>
        <v>0</v>
      </c>
      <c r="H73" s="74"/>
      <c r="I73" s="74"/>
    </row>
    <row r="74" spans="1:9" s="51" customFormat="1" ht="89.25" x14ac:dyDescent="0.2">
      <c r="A74" s="94" t="s">
        <v>138</v>
      </c>
      <c r="B74" s="109" t="s">
        <v>97</v>
      </c>
      <c r="C74" s="96" t="s">
        <v>41</v>
      </c>
      <c r="D74" s="97">
        <v>200</v>
      </c>
      <c r="E74" s="98">
        <v>0</v>
      </c>
      <c r="F74" s="99"/>
      <c r="G74" s="100">
        <f t="shared" si="5"/>
        <v>0</v>
      </c>
      <c r="H74" s="74"/>
      <c r="I74" s="74"/>
    </row>
    <row r="75" spans="1:9" s="51" customFormat="1" ht="89.25" x14ac:dyDescent="0.2">
      <c r="A75" s="94" t="s">
        <v>198</v>
      </c>
      <c r="B75" s="95" t="s">
        <v>304</v>
      </c>
      <c r="C75" s="96" t="s">
        <v>41</v>
      </c>
      <c r="D75" s="97">
        <v>410</v>
      </c>
      <c r="E75" s="98">
        <v>0</v>
      </c>
      <c r="F75" s="99"/>
      <c r="G75" s="100">
        <f t="shared" si="5"/>
        <v>0</v>
      </c>
      <c r="H75" s="74"/>
      <c r="I75" s="74"/>
    </row>
    <row r="76" spans="1:9" s="51" customFormat="1" ht="102" x14ac:dyDescent="0.2">
      <c r="A76" s="94" t="s">
        <v>199</v>
      </c>
      <c r="B76" s="109" t="s">
        <v>127</v>
      </c>
      <c r="C76" s="96" t="s">
        <v>33</v>
      </c>
      <c r="D76" s="97">
        <v>20</v>
      </c>
      <c r="E76" s="98">
        <v>0</v>
      </c>
      <c r="F76" s="99"/>
      <c r="G76" s="100">
        <f t="shared" si="5"/>
        <v>0</v>
      </c>
      <c r="H76" s="74"/>
      <c r="I76" s="74"/>
    </row>
    <row r="77" spans="1:9" s="51" customFormat="1" ht="63.75" x14ac:dyDescent="0.2">
      <c r="A77" s="94" t="s">
        <v>200</v>
      </c>
      <c r="B77" s="95" t="s">
        <v>286</v>
      </c>
      <c r="C77" s="96" t="s">
        <v>33</v>
      </c>
      <c r="D77" s="97">
        <v>20</v>
      </c>
      <c r="E77" s="98">
        <v>0</v>
      </c>
      <c r="F77" s="99"/>
      <c r="G77" s="100">
        <f t="shared" si="5"/>
        <v>0</v>
      </c>
      <c r="H77" s="74"/>
      <c r="I77" s="74"/>
    </row>
    <row r="78" spans="1:9" s="51" customFormat="1" ht="63.75" x14ac:dyDescent="0.2">
      <c r="A78" s="94" t="s">
        <v>201</v>
      </c>
      <c r="B78" s="109" t="s">
        <v>58</v>
      </c>
      <c r="C78" s="96" t="s">
        <v>35</v>
      </c>
      <c r="D78" s="97">
        <v>15</v>
      </c>
      <c r="E78" s="98">
        <v>0</v>
      </c>
      <c r="F78" s="99"/>
      <c r="G78" s="100">
        <f t="shared" si="5"/>
        <v>0</v>
      </c>
      <c r="H78" s="74"/>
      <c r="I78" s="74"/>
    </row>
    <row r="79" spans="1:9" s="51" customFormat="1" ht="76.5" x14ac:dyDescent="0.2">
      <c r="A79" s="94" t="s">
        <v>202</v>
      </c>
      <c r="B79" s="109" t="s">
        <v>305</v>
      </c>
      <c r="C79" s="96" t="s">
        <v>41</v>
      </c>
      <c r="D79" s="97">
        <v>70</v>
      </c>
      <c r="E79" s="98">
        <v>0</v>
      </c>
      <c r="F79" s="99"/>
      <c r="G79" s="100">
        <f t="shared" si="5"/>
        <v>0</v>
      </c>
      <c r="H79" s="74"/>
      <c r="I79" s="74"/>
    </row>
    <row r="80" spans="1:9" s="51" customFormat="1" ht="63.75" x14ac:dyDescent="0.2">
      <c r="A80" s="94" t="s">
        <v>203</v>
      </c>
      <c r="B80" s="109" t="s">
        <v>129</v>
      </c>
      <c r="C80" s="96" t="s">
        <v>35</v>
      </c>
      <c r="D80" s="97">
        <v>10</v>
      </c>
      <c r="E80" s="98">
        <v>0</v>
      </c>
      <c r="F80" s="99"/>
      <c r="G80" s="100">
        <f t="shared" si="5"/>
        <v>0</v>
      </c>
      <c r="H80" s="74"/>
      <c r="I80" s="74"/>
    </row>
    <row r="81" spans="1:11" s="40" customFormat="1" x14ac:dyDescent="0.2">
      <c r="A81" s="35" t="s">
        <v>48</v>
      </c>
      <c r="B81" s="36" t="s">
        <v>91</v>
      </c>
      <c r="C81" s="37"/>
      <c r="D81" s="63"/>
      <c r="E81" s="38"/>
      <c r="F81" s="39"/>
      <c r="G81" s="38">
        <f>ROUND(SUM(G82:G85),2)</f>
        <v>0</v>
      </c>
      <c r="H81" s="74"/>
      <c r="I81" s="74"/>
    </row>
    <row r="82" spans="1:11" s="51" customFormat="1" ht="102" x14ac:dyDescent="0.2">
      <c r="A82" s="94" t="s">
        <v>204</v>
      </c>
      <c r="B82" s="109" t="s">
        <v>112</v>
      </c>
      <c r="C82" s="96" t="s">
        <v>35</v>
      </c>
      <c r="D82" s="97">
        <v>35</v>
      </c>
      <c r="E82" s="98">
        <v>0</v>
      </c>
      <c r="F82" s="99"/>
      <c r="G82" s="100">
        <f t="shared" ref="G82:G85" si="6">ROUND(PRODUCT(D82,E82),2)</f>
        <v>0</v>
      </c>
      <c r="H82" s="74"/>
      <c r="I82" s="74"/>
    </row>
    <row r="83" spans="1:11" s="51" customFormat="1" ht="127.5" x14ac:dyDescent="0.2">
      <c r="A83" s="94" t="s">
        <v>205</v>
      </c>
      <c r="B83" s="109" t="s">
        <v>130</v>
      </c>
      <c r="C83" s="96" t="s">
        <v>35</v>
      </c>
      <c r="D83" s="97">
        <v>1</v>
      </c>
      <c r="E83" s="98">
        <v>0</v>
      </c>
      <c r="F83" s="99"/>
      <c r="G83" s="100">
        <f t="shared" si="6"/>
        <v>0</v>
      </c>
      <c r="H83" s="74"/>
      <c r="I83" s="74"/>
      <c r="J83" s="67"/>
      <c r="K83" s="67"/>
    </row>
    <row r="84" spans="1:11" s="51" customFormat="1" ht="102" x14ac:dyDescent="0.2">
      <c r="A84" s="94" t="s">
        <v>206</v>
      </c>
      <c r="B84" s="109" t="s">
        <v>131</v>
      </c>
      <c r="C84" s="96" t="s">
        <v>35</v>
      </c>
      <c r="D84" s="97">
        <v>1</v>
      </c>
      <c r="E84" s="98">
        <v>0</v>
      </c>
      <c r="F84" s="99"/>
      <c r="G84" s="100">
        <f t="shared" si="6"/>
        <v>0</v>
      </c>
      <c r="H84" s="74"/>
      <c r="I84" s="74"/>
      <c r="K84" s="67"/>
    </row>
    <row r="85" spans="1:11" s="51" customFormat="1" ht="63.75" x14ac:dyDescent="0.2">
      <c r="A85" s="94" t="s">
        <v>207</v>
      </c>
      <c r="B85" s="109" t="s">
        <v>132</v>
      </c>
      <c r="C85" s="96" t="s">
        <v>35</v>
      </c>
      <c r="D85" s="97">
        <v>2</v>
      </c>
      <c r="E85" s="98">
        <v>0</v>
      </c>
      <c r="F85" s="99"/>
      <c r="G85" s="100">
        <f t="shared" si="6"/>
        <v>0</v>
      </c>
      <c r="H85" s="74"/>
      <c r="I85" s="74"/>
    </row>
    <row r="86" spans="1:11" x14ac:dyDescent="0.2">
      <c r="A86" s="34" t="s">
        <v>30</v>
      </c>
      <c r="B86" s="58" t="s">
        <v>134</v>
      </c>
      <c r="C86" s="58"/>
      <c r="D86" s="64"/>
      <c r="E86" s="58"/>
      <c r="F86" s="58"/>
      <c r="G86" s="49">
        <f>ROUND(SUM(G87,G98,G107),2)</f>
        <v>0</v>
      </c>
      <c r="H86" s="74"/>
      <c r="I86" s="74"/>
    </row>
    <row r="87" spans="1:11" s="51" customFormat="1" x14ac:dyDescent="0.2">
      <c r="A87" s="35" t="s">
        <v>83</v>
      </c>
      <c r="B87" s="36" t="s">
        <v>60</v>
      </c>
      <c r="C87" s="37"/>
      <c r="D87" s="63"/>
      <c r="E87" s="38"/>
      <c r="F87" s="39"/>
      <c r="G87" s="38">
        <f>ROUND(SUM(G88:G97),2)</f>
        <v>0</v>
      </c>
      <c r="H87" s="74"/>
      <c r="I87" s="74"/>
    </row>
    <row r="88" spans="1:11" s="51" customFormat="1" ht="38.25" x14ac:dyDescent="0.2">
      <c r="A88" s="94" t="s">
        <v>208</v>
      </c>
      <c r="B88" s="109" t="s">
        <v>66</v>
      </c>
      <c r="C88" s="96" t="s">
        <v>41</v>
      </c>
      <c r="D88" s="97">
        <v>205</v>
      </c>
      <c r="E88" s="98">
        <v>0</v>
      </c>
      <c r="F88" s="99"/>
      <c r="G88" s="100">
        <f t="shared" ref="G88:G97" si="7">ROUND(PRODUCT(D88,E88),2)</f>
        <v>0</v>
      </c>
      <c r="H88" s="74"/>
      <c r="I88" s="74"/>
    </row>
    <row r="89" spans="1:11" s="51" customFormat="1" ht="51" x14ac:dyDescent="0.2">
      <c r="A89" s="94" t="s">
        <v>209</v>
      </c>
      <c r="B89" s="109" t="s">
        <v>96</v>
      </c>
      <c r="C89" s="96" t="s">
        <v>34</v>
      </c>
      <c r="D89" s="97">
        <v>344.4</v>
      </c>
      <c r="E89" s="98">
        <v>0</v>
      </c>
      <c r="F89" s="99"/>
      <c r="G89" s="100">
        <f t="shared" si="7"/>
        <v>0</v>
      </c>
      <c r="H89" s="74"/>
      <c r="I89" s="74"/>
    </row>
    <row r="90" spans="1:11" s="51" customFormat="1" ht="56.25" customHeight="1" x14ac:dyDescent="0.2">
      <c r="A90" s="94" t="s">
        <v>142</v>
      </c>
      <c r="B90" s="109" t="s">
        <v>306</v>
      </c>
      <c r="C90" s="96" t="s">
        <v>34</v>
      </c>
      <c r="D90" s="97">
        <v>344.4</v>
      </c>
      <c r="E90" s="98">
        <v>0</v>
      </c>
      <c r="F90" s="99"/>
      <c r="G90" s="100">
        <f t="shared" si="7"/>
        <v>0</v>
      </c>
      <c r="H90" s="74"/>
      <c r="I90" s="74"/>
    </row>
    <row r="91" spans="1:11" s="51" customFormat="1" ht="25.5" x14ac:dyDescent="0.2">
      <c r="A91" s="94" t="s">
        <v>137</v>
      </c>
      <c r="B91" s="109" t="s">
        <v>67</v>
      </c>
      <c r="C91" s="96" t="s">
        <v>34</v>
      </c>
      <c r="D91" s="97">
        <v>8.1999999999999993</v>
      </c>
      <c r="E91" s="98">
        <v>0</v>
      </c>
      <c r="F91" s="99"/>
      <c r="G91" s="100">
        <f t="shared" si="7"/>
        <v>0</v>
      </c>
      <c r="H91" s="74"/>
      <c r="I91" s="74"/>
    </row>
    <row r="92" spans="1:11" s="51" customFormat="1" ht="51" x14ac:dyDescent="0.2">
      <c r="A92" s="94" t="s">
        <v>210</v>
      </c>
      <c r="B92" s="109" t="s">
        <v>116</v>
      </c>
      <c r="C92" s="96" t="s">
        <v>34</v>
      </c>
      <c r="D92" s="97">
        <v>8.1999999999999993</v>
      </c>
      <c r="E92" s="98">
        <v>0</v>
      </c>
      <c r="F92" s="99"/>
      <c r="G92" s="100">
        <f t="shared" si="7"/>
        <v>0</v>
      </c>
      <c r="H92" s="74"/>
      <c r="I92" s="74"/>
    </row>
    <row r="93" spans="1:11" s="51" customFormat="1" ht="38.25" x14ac:dyDescent="0.2">
      <c r="A93" s="94" t="s">
        <v>211</v>
      </c>
      <c r="B93" s="109" t="s">
        <v>68</v>
      </c>
      <c r="C93" s="96" t="s">
        <v>41</v>
      </c>
      <c r="D93" s="97">
        <v>205</v>
      </c>
      <c r="E93" s="98">
        <v>0</v>
      </c>
      <c r="F93" s="99"/>
      <c r="G93" s="100">
        <f t="shared" si="7"/>
        <v>0</v>
      </c>
      <c r="H93" s="74"/>
      <c r="I93" s="74"/>
    </row>
    <row r="94" spans="1:11" s="59" customFormat="1" ht="38.25" x14ac:dyDescent="0.2">
      <c r="A94" s="94" t="s">
        <v>212</v>
      </c>
      <c r="B94" s="109" t="s">
        <v>70</v>
      </c>
      <c r="C94" s="96" t="s">
        <v>35</v>
      </c>
      <c r="D94" s="97">
        <v>14</v>
      </c>
      <c r="E94" s="98">
        <v>0</v>
      </c>
      <c r="F94" s="101"/>
      <c r="G94" s="100">
        <f t="shared" si="7"/>
        <v>0</v>
      </c>
      <c r="H94" s="74"/>
      <c r="I94" s="74"/>
    </row>
    <row r="95" spans="1:11" s="51" customFormat="1" ht="76.5" x14ac:dyDescent="0.2">
      <c r="A95" s="94" t="s">
        <v>213</v>
      </c>
      <c r="B95" s="109" t="s">
        <v>99</v>
      </c>
      <c r="C95" s="96" t="s">
        <v>34</v>
      </c>
      <c r="D95" s="97">
        <v>688.8</v>
      </c>
      <c r="E95" s="98">
        <v>0</v>
      </c>
      <c r="F95" s="99"/>
      <c r="G95" s="100">
        <f t="shared" si="7"/>
        <v>0</v>
      </c>
      <c r="H95" s="74"/>
      <c r="I95" s="74"/>
    </row>
    <row r="96" spans="1:11" s="51" customFormat="1" ht="38.25" x14ac:dyDescent="0.2">
      <c r="A96" s="94" t="s">
        <v>214</v>
      </c>
      <c r="B96" s="109" t="s">
        <v>39</v>
      </c>
      <c r="C96" s="96" t="s">
        <v>34</v>
      </c>
      <c r="D96" s="97">
        <v>895.44</v>
      </c>
      <c r="E96" s="98">
        <v>0</v>
      </c>
      <c r="F96" s="99"/>
      <c r="G96" s="100">
        <f t="shared" si="7"/>
        <v>0</v>
      </c>
      <c r="H96" s="74"/>
      <c r="I96" s="74"/>
    </row>
    <row r="97" spans="1:9" s="51" customFormat="1" ht="51" x14ac:dyDescent="0.2">
      <c r="A97" s="94" t="s">
        <v>215</v>
      </c>
      <c r="B97" s="109" t="s">
        <v>37</v>
      </c>
      <c r="C97" s="96" t="s">
        <v>38</v>
      </c>
      <c r="D97" s="97">
        <v>17550.62</v>
      </c>
      <c r="E97" s="98">
        <v>0</v>
      </c>
      <c r="F97" s="99"/>
      <c r="G97" s="100">
        <f t="shared" si="7"/>
        <v>0</v>
      </c>
      <c r="H97" s="74"/>
      <c r="I97" s="74"/>
    </row>
    <row r="98" spans="1:9" s="51" customFormat="1" x14ac:dyDescent="0.2">
      <c r="A98" s="35" t="s">
        <v>84</v>
      </c>
      <c r="B98" s="36" t="s">
        <v>61</v>
      </c>
      <c r="C98" s="37"/>
      <c r="D98" s="63"/>
      <c r="E98" s="38"/>
      <c r="F98" s="39"/>
      <c r="G98" s="38">
        <f>ROUND(SUM(G99:G106),2)</f>
        <v>0</v>
      </c>
      <c r="H98" s="74"/>
      <c r="I98" s="74"/>
    </row>
    <row r="99" spans="1:9" s="51" customFormat="1" ht="51" x14ac:dyDescent="0.2">
      <c r="A99" s="94" t="s">
        <v>216</v>
      </c>
      <c r="B99" s="109" t="s">
        <v>96</v>
      </c>
      <c r="C99" s="96" t="s">
        <v>34</v>
      </c>
      <c r="D99" s="97">
        <v>915.6</v>
      </c>
      <c r="E99" s="98">
        <v>0</v>
      </c>
      <c r="F99" s="99"/>
      <c r="G99" s="100">
        <f>ROUND(PRODUCT(D99,E99),2)</f>
        <v>0</v>
      </c>
      <c r="H99" s="74"/>
      <c r="I99" s="74"/>
    </row>
    <row r="100" spans="1:9" s="51" customFormat="1" ht="38.25" x14ac:dyDescent="0.2">
      <c r="A100" s="94" t="s">
        <v>217</v>
      </c>
      <c r="B100" s="109" t="s">
        <v>71</v>
      </c>
      <c r="C100" s="96" t="s">
        <v>41</v>
      </c>
      <c r="D100" s="97">
        <v>381.5</v>
      </c>
      <c r="E100" s="98">
        <v>0</v>
      </c>
      <c r="F100" s="99"/>
      <c r="G100" s="100">
        <f t="shared" ref="G100:G106" si="8">ROUND(PRODUCT(D100,E100),2)</f>
        <v>0</v>
      </c>
      <c r="H100" s="74"/>
      <c r="I100" s="74"/>
    </row>
    <row r="101" spans="1:9" s="51" customFormat="1" ht="25.5" x14ac:dyDescent="0.2">
      <c r="A101" s="94" t="s">
        <v>143</v>
      </c>
      <c r="B101" s="109" t="s">
        <v>72</v>
      </c>
      <c r="C101" s="96" t="s">
        <v>35</v>
      </c>
      <c r="D101" s="97">
        <v>210</v>
      </c>
      <c r="E101" s="98">
        <v>0</v>
      </c>
      <c r="F101" s="99"/>
      <c r="G101" s="100">
        <f t="shared" si="8"/>
        <v>0</v>
      </c>
      <c r="H101" s="74"/>
      <c r="I101" s="74"/>
    </row>
    <row r="102" spans="1:9" s="51" customFormat="1" ht="25.5" x14ac:dyDescent="0.2">
      <c r="A102" s="94" t="s">
        <v>218</v>
      </c>
      <c r="B102" s="109" t="s">
        <v>73</v>
      </c>
      <c r="C102" s="96" t="s">
        <v>35</v>
      </c>
      <c r="D102" s="97">
        <v>70</v>
      </c>
      <c r="E102" s="98">
        <v>0</v>
      </c>
      <c r="F102" s="99"/>
      <c r="G102" s="100">
        <f t="shared" si="8"/>
        <v>0</v>
      </c>
      <c r="H102" s="74"/>
      <c r="I102" s="74"/>
    </row>
    <row r="103" spans="1:9" s="51" customFormat="1" ht="140.25" x14ac:dyDescent="0.2">
      <c r="A103" s="94" t="s">
        <v>219</v>
      </c>
      <c r="B103" s="109" t="s">
        <v>117</v>
      </c>
      <c r="C103" s="96" t="s">
        <v>35</v>
      </c>
      <c r="D103" s="97">
        <v>10</v>
      </c>
      <c r="E103" s="98">
        <v>0</v>
      </c>
      <c r="F103" s="99"/>
      <c r="G103" s="100">
        <f t="shared" si="8"/>
        <v>0</v>
      </c>
      <c r="H103" s="74"/>
      <c r="I103" s="74"/>
    </row>
    <row r="104" spans="1:9" s="51" customFormat="1" ht="140.25" x14ac:dyDescent="0.2">
      <c r="A104" s="94" t="s">
        <v>220</v>
      </c>
      <c r="B104" s="109" t="s">
        <v>118</v>
      </c>
      <c r="C104" s="96" t="s">
        <v>35</v>
      </c>
      <c r="D104" s="97">
        <v>40</v>
      </c>
      <c r="E104" s="98">
        <v>0</v>
      </c>
      <c r="F104" s="99"/>
      <c r="G104" s="100">
        <f t="shared" si="8"/>
        <v>0</v>
      </c>
      <c r="H104" s="74"/>
      <c r="I104" s="74"/>
    </row>
    <row r="105" spans="1:9" s="51" customFormat="1" ht="114.75" x14ac:dyDescent="0.2">
      <c r="A105" s="94" t="s">
        <v>221</v>
      </c>
      <c r="B105" s="95" t="s">
        <v>287</v>
      </c>
      <c r="C105" s="96" t="s">
        <v>35</v>
      </c>
      <c r="D105" s="97">
        <v>20</v>
      </c>
      <c r="E105" s="98">
        <v>0</v>
      </c>
      <c r="F105" s="99"/>
      <c r="G105" s="100">
        <f t="shared" si="8"/>
        <v>0</v>
      </c>
      <c r="H105" s="74"/>
      <c r="I105" s="74"/>
    </row>
    <row r="106" spans="1:9" s="51" customFormat="1" ht="63.75" x14ac:dyDescent="0.2">
      <c r="A106" s="94" t="s">
        <v>222</v>
      </c>
      <c r="B106" s="109" t="s">
        <v>119</v>
      </c>
      <c r="C106" s="96" t="s">
        <v>34</v>
      </c>
      <c r="D106" s="97">
        <v>915.6</v>
      </c>
      <c r="E106" s="98">
        <v>0</v>
      </c>
      <c r="F106" s="99"/>
      <c r="G106" s="100">
        <f t="shared" si="8"/>
        <v>0</v>
      </c>
      <c r="H106" s="74"/>
      <c r="I106" s="74"/>
    </row>
    <row r="107" spans="1:9" s="51" customFormat="1" x14ac:dyDescent="0.2">
      <c r="A107" s="35" t="s">
        <v>85</v>
      </c>
      <c r="B107" s="36" t="s">
        <v>110</v>
      </c>
      <c r="C107" s="37"/>
      <c r="D107" s="63"/>
      <c r="E107" s="38"/>
      <c r="F107" s="39"/>
      <c r="G107" s="38">
        <f>ROUND(SUM(G108:G121),2)</f>
        <v>0</v>
      </c>
      <c r="H107" s="74"/>
      <c r="I107" s="74"/>
    </row>
    <row r="108" spans="1:9" s="51" customFormat="1" ht="25.5" x14ac:dyDescent="0.2">
      <c r="A108" s="94" t="s">
        <v>222</v>
      </c>
      <c r="B108" s="95" t="s">
        <v>288</v>
      </c>
      <c r="C108" s="96" t="s">
        <v>34</v>
      </c>
      <c r="D108" s="97">
        <v>19.850000000000001</v>
      </c>
      <c r="E108" s="98">
        <v>0</v>
      </c>
      <c r="F108" s="99"/>
      <c r="G108" s="100">
        <f t="shared" ref="G108:G121" si="9">ROUND(PRODUCT(D108,E108),2)</f>
        <v>0</v>
      </c>
      <c r="H108" s="74"/>
      <c r="I108" s="74"/>
    </row>
    <row r="109" spans="1:9" s="51" customFormat="1" ht="51" x14ac:dyDescent="0.2">
      <c r="A109" s="94" t="s">
        <v>223</v>
      </c>
      <c r="B109" s="109" t="s">
        <v>96</v>
      </c>
      <c r="C109" s="96" t="s">
        <v>34</v>
      </c>
      <c r="D109" s="97">
        <v>19.850000000000001</v>
      </c>
      <c r="E109" s="98">
        <v>0</v>
      </c>
      <c r="F109" s="99"/>
      <c r="G109" s="100">
        <f t="shared" si="9"/>
        <v>0</v>
      </c>
      <c r="H109" s="74"/>
      <c r="I109" s="74"/>
    </row>
    <row r="110" spans="1:9" s="51" customFormat="1" ht="38.25" x14ac:dyDescent="0.2">
      <c r="A110" s="94" t="s">
        <v>136</v>
      </c>
      <c r="B110" s="109" t="s">
        <v>111</v>
      </c>
      <c r="C110" s="96" t="s">
        <v>34</v>
      </c>
      <c r="D110" s="97">
        <v>5.67</v>
      </c>
      <c r="E110" s="98">
        <v>0</v>
      </c>
      <c r="F110" s="99"/>
      <c r="G110" s="100">
        <f t="shared" si="9"/>
        <v>0</v>
      </c>
      <c r="H110" s="74"/>
      <c r="I110" s="74"/>
    </row>
    <row r="111" spans="1:9" s="51" customFormat="1" ht="38.25" x14ac:dyDescent="0.2">
      <c r="A111" s="94" t="s">
        <v>224</v>
      </c>
      <c r="B111" s="109" t="s">
        <v>95</v>
      </c>
      <c r="C111" s="96" t="s">
        <v>33</v>
      </c>
      <c r="D111" s="97">
        <v>6.62</v>
      </c>
      <c r="E111" s="98">
        <v>0</v>
      </c>
      <c r="F111" s="99"/>
      <c r="G111" s="100">
        <f t="shared" si="9"/>
        <v>0</v>
      </c>
      <c r="H111" s="74"/>
      <c r="I111" s="74"/>
    </row>
    <row r="112" spans="1:9" s="51" customFormat="1" ht="63.75" x14ac:dyDescent="0.2">
      <c r="A112" s="94" t="s">
        <v>225</v>
      </c>
      <c r="B112" s="95" t="s">
        <v>307</v>
      </c>
      <c r="C112" s="96" t="s">
        <v>33</v>
      </c>
      <c r="D112" s="97">
        <v>7</v>
      </c>
      <c r="E112" s="98">
        <v>0</v>
      </c>
      <c r="F112" s="99"/>
      <c r="G112" s="100">
        <f t="shared" si="9"/>
        <v>0</v>
      </c>
      <c r="H112" s="74"/>
      <c r="I112" s="74"/>
    </row>
    <row r="113" spans="1:9" s="51" customFormat="1" ht="76.5" x14ac:dyDescent="0.2">
      <c r="A113" s="94" t="s">
        <v>149</v>
      </c>
      <c r="B113" s="95" t="s">
        <v>289</v>
      </c>
      <c r="C113" s="96" t="s">
        <v>41</v>
      </c>
      <c r="D113" s="97">
        <v>8.4</v>
      </c>
      <c r="E113" s="98">
        <v>0</v>
      </c>
      <c r="F113" s="99"/>
      <c r="G113" s="100">
        <f t="shared" si="9"/>
        <v>0</v>
      </c>
      <c r="H113" s="74"/>
      <c r="I113" s="74"/>
    </row>
    <row r="114" spans="1:9" s="51" customFormat="1" ht="63.75" x14ac:dyDescent="0.2">
      <c r="A114" s="94" t="s">
        <v>226</v>
      </c>
      <c r="B114" s="109" t="s">
        <v>69</v>
      </c>
      <c r="C114" s="96" t="s">
        <v>35</v>
      </c>
      <c r="D114" s="97">
        <v>7</v>
      </c>
      <c r="E114" s="98">
        <v>0</v>
      </c>
      <c r="F114" s="99"/>
      <c r="G114" s="100">
        <f t="shared" si="9"/>
        <v>0</v>
      </c>
      <c r="H114" s="74"/>
      <c r="I114" s="74"/>
    </row>
    <row r="115" spans="1:9" s="51" customFormat="1" ht="76.5" x14ac:dyDescent="0.2">
      <c r="A115" s="94" t="s">
        <v>227</v>
      </c>
      <c r="B115" s="109" t="s">
        <v>99</v>
      </c>
      <c r="C115" s="96" t="s">
        <v>34</v>
      </c>
      <c r="D115" s="97">
        <v>19.850000000000001</v>
      </c>
      <c r="E115" s="98">
        <v>0</v>
      </c>
      <c r="F115" s="99"/>
      <c r="G115" s="100">
        <f t="shared" si="9"/>
        <v>0</v>
      </c>
      <c r="H115" s="74"/>
      <c r="I115" s="74"/>
    </row>
    <row r="116" spans="1:9" s="51" customFormat="1" ht="51" x14ac:dyDescent="0.2">
      <c r="A116" s="94" t="s">
        <v>228</v>
      </c>
      <c r="B116" s="109" t="s">
        <v>80</v>
      </c>
      <c r="C116" s="96" t="s">
        <v>33</v>
      </c>
      <c r="D116" s="97">
        <v>5.67</v>
      </c>
      <c r="E116" s="98">
        <v>0</v>
      </c>
      <c r="F116" s="99"/>
      <c r="G116" s="100">
        <f t="shared" si="9"/>
        <v>0</v>
      </c>
      <c r="H116" s="74"/>
      <c r="I116" s="74"/>
    </row>
    <row r="117" spans="1:9" s="51" customFormat="1" ht="38.25" x14ac:dyDescent="0.2">
      <c r="A117" s="94" t="s">
        <v>229</v>
      </c>
      <c r="B117" s="109" t="s">
        <v>81</v>
      </c>
      <c r="C117" s="96" t="s">
        <v>54</v>
      </c>
      <c r="D117" s="97">
        <v>400</v>
      </c>
      <c r="E117" s="98">
        <v>0</v>
      </c>
      <c r="F117" s="99"/>
      <c r="G117" s="100">
        <f t="shared" si="9"/>
        <v>0</v>
      </c>
      <c r="H117" s="74"/>
      <c r="I117" s="74"/>
    </row>
    <row r="118" spans="1:9" s="51" customFormat="1" ht="38.25" x14ac:dyDescent="0.2">
      <c r="A118" s="94" t="s">
        <v>230</v>
      </c>
      <c r="B118" s="109" t="s">
        <v>124</v>
      </c>
      <c r="C118" s="96" t="s">
        <v>34</v>
      </c>
      <c r="D118" s="97">
        <v>1.5</v>
      </c>
      <c r="E118" s="98">
        <v>0</v>
      </c>
      <c r="F118" s="99"/>
      <c r="G118" s="100">
        <f t="shared" si="9"/>
        <v>0</v>
      </c>
      <c r="H118" s="74"/>
      <c r="I118" s="74"/>
    </row>
    <row r="119" spans="1:9" s="51" customFormat="1" ht="51" x14ac:dyDescent="0.2">
      <c r="A119" s="94" t="s">
        <v>231</v>
      </c>
      <c r="B119" s="95" t="s">
        <v>290</v>
      </c>
      <c r="C119" s="96" t="s">
        <v>34</v>
      </c>
      <c r="D119" s="97">
        <v>7</v>
      </c>
      <c r="E119" s="98">
        <v>0</v>
      </c>
      <c r="F119" s="99"/>
      <c r="G119" s="100">
        <f t="shared" si="9"/>
        <v>0</v>
      </c>
      <c r="H119" s="74"/>
      <c r="I119" s="74"/>
    </row>
    <row r="120" spans="1:9" s="51" customFormat="1" ht="38.25" x14ac:dyDescent="0.2">
      <c r="A120" s="94" t="s">
        <v>232</v>
      </c>
      <c r="B120" s="109" t="s">
        <v>39</v>
      </c>
      <c r="C120" s="96" t="s">
        <v>34</v>
      </c>
      <c r="D120" s="97">
        <v>51.6</v>
      </c>
      <c r="E120" s="98">
        <v>0</v>
      </c>
      <c r="F120" s="99"/>
      <c r="G120" s="100">
        <f t="shared" si="9"/>
        <v>0</v>
      </c>
      <c r="H120" s="74"/>
      <c r="I120" s="74"/>
    </row>
    <row r="121" spans="1:9" s="51" customFormat="1" ht="51" x14ac:dyDescent="0.2">
      <c r="A121" s="94" t="s">
        <v>233</v>
      </c>
      <c r="B121" s="109" t="s">
        <v>37</v>
      </c>
      <c r="C121" s="96" t="s">
        <v>38</v>
      </c>
      <c r="D121" s="97">
        <v>1011.3</v>
      </c>
      <c r="E121" s="98">
        <v>0</v>
      </c>
      <c r="F121" s="99"/>
      <c r="G121" s="100">
        <f t="shared" si="9"/>
        <v>0</v>
      </c>
      <c r="H121" s="74"/>
      <c r="I121" s="74"/>
    </row>
    <row r="122" spans="1:9" x14ac:dyDescent="0.2">
      <c r="A122" s="34" t="s">
        <v>86</v>
      </c>
      <c r="B122" s="58" t="s">
        <v>62</v>
      </c>
      <c r="C122" s="58"/>
      <c r="D122" s="64"/>
      <c r="E122" s="58"/>
      <c r="F122" s="58"/>
      <c r="G122" s="49">
        <f>ROUND(SUM(G123,G133,G144,G159),2)</f>
        <v>0</v>
      </c>
      <c r="H122" s="74"/>
      <c r="I122" s="74"/>
    </row>
    <row r="123" spans="1:9" s="51" customFormat="1" x14ac:dyDescent="0.2">
      <c r="A123" s="35" t="s">
        <v>87</v>
      </c>
      <c r="B123" s="36" t="s">
        <v>60</v>
      </c>
      <c r="C123" s="37"/>
      <c r="D123" s="63"/>
      <c r="E123" s="38"/>
      <c r="F123" s="39"/>
      <c r="G123" s="38">
        <f>ROUND(SUM(G124:G132),2)</f>
        <v>0</v>
      </c>
      <c r="H123" s="74"/>
      <c r="I123" s="74"/>
    </row>
    <row r="124" spans="1:9" s="51" customFormat="1" ht="38.25" x14ac:dyDescent="0.2">
      <c r="A124" s="94" t="s">
        <v>234</v>
      </c>
      <c r="B124" s="109" t="s">
        <v>82</v>
      </c>
      <c r="C124" s="96" t="s">
        <v>41</v>
      </c>
      <c r="D124" s="97">
        <v>205</v>
      </c>
      <c r="E124" s="98">
        <v>0</v>
      </c>
      <c r="F124" s="99"/>
      <c r="G124" s="100">
        <f t="shared" ref="G124:G132" si="10">ROUND(PRODUCT(D124,E124),2)</f>
        <v>0</v>
      </c>
      <c r="H124" s="74"/>
      <c r="I124" s="74"/>
    </row>
    <row r="125" spans="1:9" s="51" customFormat="1" ht="51" x14ac:dyDescent="0.2">
      <c r="A125" s="94" t="s">
        <v>146</v>
      </c>
      <c r="B125" s="109" t="s">
        <v>96</v>
      </c>
      <c r="C125" s="96" t="s">
        <v>34</v>
      </c>
      <c r="D125" s="97">
        <v>344.4</v>
      </c>
      <c r="E125" s="98">
        <v>0</v>
      </c>
      <c r="F125" s="99"/>
      <c r="G125" s="100">
        <f t="shared" si="10"/>
        <v>0</v>
      </c>
      <c r="H125" s="74"/>
      <c r="I125" s="74"/>
    </row>
    <row r="126" spans="1:9" s="51" customFormat="1" ht="63.75" x14ac:dyDescent="0.2">
      <c r="A126" s="94" t="s">
        <v>145</v>
      </c>
      <c r="B126" s="95" t="s">
        <v>113</v>
      </c>
      <c r="C126" s="96" t="s">
        <v>33</v>
      </c>
      <c r="D126" s="97">
        <v>164</v>
      </c>
      <c r="E126" s="98">
        <v>0</v>
      </c>
      <c r="F126" s="99"/>
      <c r="G126" s="100">
        <f t="shared" si="10"/>
        <v>0</v>
      </c>
      <c r="H126" s="74"/>
      <c r="I126" s="74"/>
    </row>
    <row r="127" spans="1:9" s="51" customFormat="1" ht="25.5" x14ac:dyDescent="0.2">
      <c r="A127" s="94" t="s">
        <v>144</v>
      </c>
      <c r="B127" s="109" t="s">
        <v>67</v>
      </c>
      <c r="C127" s="96" t="s">
        <v>34</v>
      </c>
      <c r="D127" s="97">
        <v>8.1999999999999993</v>
      </c>
      <c r="E127" s="98">
        <v>0</v>
      </c>
      <c r="F127" s="99"/>
      <c r="G127" s="100">
        <f t="shared" si="10"/>
        <v>0</v>
      </c>
      <c r="H127" s="74"/>
      <c r="I127" s="74"/>
    </row>
    <row r="128" spans="1:9" s="51" customFormat="1" ht="51" x14ac:dyDescent="0.2">
      <c r="A128" s="94" t="s">
        <v>235</v>
      </c>
      <c r="B128" s="109" t="s">
        <v>116</v>
      </c>
      <c r="C128" s="96" t="s">
        <v>34</v>
      </c>
      <c r="D128" s="97">
        <v>8.1999999999999993</v>
      </c>
      <c r="E128" s="98">
        <v>0</v>
      </c>
      <c r="F128" s="99"/>
      <c r="G128" s="100">
        <f t="shared" si="10"/>
        <v>0</v>
      </c>
      <c r="H128" s="74"/>
      <c r="I128" s="74"/>
    </row>
    <row r="129" spans="1:9" s="51" customFormat="1" ht="51" x14ac:dyDescent="0.2">
      <c r="A129" s="94" t="s">
        <v>236</v>
      </c>
      <c r="B129" s="109" t="s">
        <v>74</v>
      </c>
      <c r="C129" s="96" t="s">
        <v>41</v>
      </c>
      <c r="D129" s="97">
        <v>205</v>
      </c>
      <c r="E129" s="98">
        <v>0</v>
      </c>
      <c r="F129" s="99"/>
      <c r="G129" s="100">
        <f t="shared" si="10"/>
        <v>0</v>
      </c>
      <c r="H129" s="74"/>
      <c r="I129" s="74"/>
    </row>
    <row r="130" spans="1:9" s="51" customFormat="1" ht="63.75" x14ac:dyDescent="0.2">
      <c r="A130" s="94" t="s">
        <v>237</v>
      </c>
      <c r="B130" s="109" t="s">
        <v>119</v>
      </c>
      <c r="C130" s="96" t="s">
        <v>34</v>
      </c>
      <c r="D130" s="97">
        <v>303.39999999999998</v>
      </c>
      <c r="E130" s="98">
        <v>0</v>
      </c>
      <c r="F130" s="99"/>
      <c r="G130" s="100">
        <f t="shared" si="10"/>
        <v>0</v>
      </c>
      <c r="H130" s="74"/>
      <c r="I130" s="74"/>
    </row>
    <row r="131" spans="1:9" s="60" customFormat="1" ht="38.25" x14ac:dyDescent="0.2">
      <c r="A131" s="94" t="s">
        <v>238</v>
      </c>
      <c r="B131" s="109" t="s">
        <v>39</v>
      </c>
      <c r="C131" s="96" t="s">
        <v>34</v>
      </c>
      <c r="D131" s="97">
        <v>447.72</v>
      </c>
      <c r="E131" s="98">
        <v>0</v>
      </c>
      <c r="F131" s="102"/>
      <c r="G131" s="100">
        <f t="shared" si="10"/>
        <v>0</v>
      </c>
      <c r="H131" s="74"/>
      <c r="I131" s="74"/>
    </row>
    <row r="132" spans="1:9" s="51" customFormat="1" ht="51" x14ac:dyDescent="0.2">
      <c r="A132" s="94" t="s">
        <v>239</v>
      </c>
      <c r="B132" s="109" t="s">
        <v>37</v>
      </c>
      <c r="C132" s="96" t="s">
        <v>38</v>
      </c>
      <c r="D132" s="97">
        <v>8775.31</v>
      </c>
      <c r="E132" s="98">
        <v>0</v>
      </c>
      <c r="F132" s="99"/>
      <c r="G132" s="100">
        <f t="shared" si="10"/>
        <v>0</v>
      </c>
      <c r="H132" s="74"/>
      <c r="I132" s="74"/>
    </row>
    <row r="133" spans="1:9" s="51" customFormat="1" x14ac:dyDescent="0.2">
      <c r="A133" s="35" t="s">
        <v>88</v>
      </c>
      <c r="B133" s="36" t="s">
        <v>63</v>
      </c>
      <c r="C133" s="37"/>
      <c r="D133" s="63"/>
      <c r="E133" s="38"/>
      <c r="F133" s="39"/>
      <c r="G133" s="38">
        <f>ROUND(SUM(G134:G143),2)</f>
        <v>0</v>
      </c>
      <c r="H133" s="74"/>
      <c r="I133" s="74"/>
    </row>
    <row r="134" spans="1:9" s="51" customFormat="1" ht="51" x14ac:dyDescent="0.2">
      <c r="A134" s="94" t="s">
        <v>240</v>
      </c>
      <c r="B134" s="109" t="s">
        <v>96</v>
      </c>
      <c r="C134" s="96" t="s">
        <v>34</v>
      </c>
      <c r="D134" s="97">
        <v>610.4</v>
      </c>
      <c r="E134" s="98">
        <v>0</v>
      </c>
      <c r="F134" s="99"/>
      <c r="G134" s="100">
        <f>ROUND(PRODUCT(D134,E134),2)</f>
        <v>0</v>
      </c>
      <c r="H134" s="74"/>
      <c r="I134" s="74"/>
    </row>
    <row r="135" spans="1:9" s="51" customFormat="1" ht="38.25" x14ac:dyDescent="0.2">
      <c r="A135" s="94" t="s">
        <v>241</v>
      </c>
      <c r="B135" s="109" t="s">
        <v>76</v>
      </c>
      <c r="C135" s="96" t="s">
        <v>41</v>
      </c>
      <c r="D135" s="97">
        <v>381.5</v>
      </c>
      <c r="E135" s="98">
        <v>0</v>
      </c>
      <c r="F135" s="99"/>
      <c r="G135" s="100">
        <f t="shared" ref="G135:G143" si="11">ROUND(PRODUCT(D135,E135),2)</f>
        <v>0</v>
      </c>
      <c r="H135" s="74"/>
      <c r="I135" s="74"/>
    </row>
    <row r="136" spans="1:9" s="51" customFormat="1" ht="25.5" x14ac:dyDescent="0.2">
      <c r="A136" s="94" t="s">
        <v>242</v>
      </c>
      <c r="B136" s="109" t="s">
        <v>120</v>
      </c>
      <c r="C136" s="96" t="s">
        <v>35</v>
      </c>
      <c r="D136" s="97">
        <v>70</v>
      </c>
      <c r="E136" s="98">
        <v>0</v>
      </c>
      <c r="F136" s="99"/>
      <c r="G136" s="100">
        <f t="shared" si="11"/>
        <v>0</v>
      </c>
      <c r="H136" s="74"/>
      <c r="I136" s="74"/>
    </row>
    <row r="137" spans="1:9" s="51" customFormat="1" ht="25.5" x14ac:dyDescent="0.2">
      <c r="A137" s="94" t="s">
        <v>243</v>
      </c>
      <c r="B137" s="109" t="s">
        <v>121</v>
      </c>
      <c r="C137" s="96" t="s">
        <v>35</v>
      </c>
      <c r="D137" s="97">
        <v>70</v>
      </c>
      <c r="E137" s="98">
        <v>0</v>
      </c>
      <c r="F137" s="99"/>
      <c r="G137" s="100">
        <f t="shared" si="11"/>
        <v>0</v>
      </c>
      <c r="H137" s="74"/>
      <c r="I137" s="74"/>
    </row>
    <row r="138" spans="1:9" s="51" customFormat="1" ht="25.5" x14ac:dyDescent="0.2">
      <c r="A138" s="94" t="s">
        <v>244</v>
      </c>
      <c r="B138" s="109" t="s">
        <v>75</v>
      </c>
      <c r="C138" s="96" t="s">
        <v>35</v>
      </c>
      <c r="D138" s="97">
        <v>140</v>
      </c>
      <c r="E138" s="98">
        <v>0</v>
      </c>
      <c r="F138" s="99"/>
      <c r="G138" s="100">
        <f t="shared" si="11"/>
        <v>0</v>
      </c>
      <c r="H138" s="74"/>
      <c r="I138" s="74"/>
    </row>
    <row r="139" spans="1:9" s="51" customFormat="1" ht="25.5" x14ac:dyDescent="0.2">
      <c r="A139" s="94" t="s">
        <v>245</v>
      </c>
      <c r="B139" s="109" t="s">
        <v>308</v>
      </c>
      <c r="C139" s="96" t="s">
        <v>35</v>
      </c>
      <c r="D139" s="97">
        <v>70</v>
      </c>
      <c r="E139" s="98">
        <v>0</v>
      </c>
      <c r="F139" s="99"/>
      <c r="G139" s="100">
        <f t="shared" si="11"/>
        <v>0</v>
      </c>
      <c r="H139" s="74"/>
      <c r="I139" s="74"/>
    </row>
    <row r="140" spans="1:9" s="51" customFormat="1" ht="25.5" x14ac:dyDescent="0.2">
      <c r="A140" s="94" t="s">
        <v>246</v>
      </c>
      <c r="B140" s="95" t="s">
        <v>78</v>
      </c>
      <c r="C140" s="96" t="s">
        <v>35</v>
      </c>
      <c r="D140" s="97">
        <v>70</v>
      </c>
      <c r="E140" s="98">
        <v>0</v>
      </c>
      <c r="F140" s="99"/>
      <c r="G140" s="100">
        <f t="shared" si="11"/>
        <v>0</v>
      </c>
      <c r="H140" s="74"/>
      <c r="I140" s="74"/>
    </row>
    <row r="141" spans="1:9" s="51" customFormat="1" ht="25.5" x14ac:dyDescent="0.2">
      <c r="A141" s="94" t="s">
        <v>247</v>
      </c>
      <c r="B141" s="109" t="s">
        <v>122</v>
      </c>
      <c r="C141" s="96" t="s">
        <v>35</v>
      </c>
      <c r="D141" s="97">
        <v>70</v>
      </c>
      <c r="E141" s="98">
        <v>0</v>
      </c>
      <c r="F141" s="99"/>
      <c r="G141" s="100">
        <f t="shared" si="11"/>
        <v>0</v>
      </c>
      <c r="H141" s="74"/>
      <c r="I141" s="74"/>
    </row>
    <row r="142" spans="1:9" s="51" customFormat="1" ht="140.25" x14ac:dyDescent="0.2">
      <c r="A142" s="94" t="s">
        <v>248</v>
      </c>
      <c r="B142" s="109" t="s">
        <v>123</v>
      </c>
      <c r="C142" s="96" t="s">
        <v>35</v>
      </c>
      <c r="D142" s="97">
        <v>50</v>
      </c>
      <c r="E142" s="98">
        <v>0</v>
      </c>
      <c r="F142" s="99"/>
      <c r="G142" s="100">
        <f t="shared" si="11"/>
        <v>0</v>
      </c>
      <c r="H142" s="74"/>
      <c r="I142" s="74"/>
    </row>
    <row r="143" spans="1:9" s="51" customFormat="1" ht="63.75" x14ac:dyDescent="0.2">
      <c r="A143" s="94" t="s">
        <v>249</v>
      </c>
      <c r="B143" s="109" t="s">
        <v>119</v>
      </c>
      <c r="C143" s="96" t="s">
        <v>34</v>
      </c>
      <c r="D143" s="97">
        <v>610.4</v>
      </c>
      <c r="E143" s="98">
        <v>0</v>
      </c>
      <c r="F143" s="99"/>
      <c r="G143" s="100">
        <f t="shared" si="11"/>
        <v>0</v>
      </c>
      <c r="H143" s="74"/>
      <c r="I143" s="74"/>
    </row>
    <row r="144" spans="1:9" s="51" customFormat="1" x14ac:dyDescent="0.2">
      <c r="A144" s="35" t="s">
        <v>102</v>
      </c>
      <c r="B144" s="36" t="s">
        <v>64</v>
      </c>
      <c r="C144" s="37"/>
      <c r="D144" s="63"/>
      <c r="E144" s="38"/>
      <c r="F144" s="39"/>
      <c r="G144" s="38">
        <f>ROUND(SUM(G145:G158),2)</f>
        <v>0</v>
      </c>
      <c r="H144" s="74"/>
      <c r="I144" s="74"/>
    </row>
    <row r="145" spans="1:9" s="51" customFormat="1" ht="25.5" x14ac:dyDescent="0.2">
      <c r="A145" s="94" t="s">
        <v>250</v>
      </c>
      <c r="B145" s="95" t="s">
        <v>288</v>
      </c>
      <c r="C145" s="96" t="s">
        <v>34</v>
      </c>
      <c r="D145" s="97">
        <v>27</v>
      </c>
      <c r="E145" s="98">
        <v>0</v>
      </c>
      <c r="F145" s="99"/>
      <c r="G145" s="100">
        <f t="shared" ref="G145:G158" si="12">ROUND(PRODUCT(D145,E145),2)</f>
        <v>0</v>
      </c>
      <c r="H145" s="74"/>
      <c r="I145" s="74"/>
    </row>
    <row r="146" spans="1:9" s="51" customFormat="1" ht="51" x14ac:dyDescent="0.2">
      <c r="A146" s="94" t="s">
        <v>251</v>
      </c>
      <c r="B146" s="109" t="s">
        <v>96</v>
      </c>
      <c r="C146" s="96" t="s">
        <v>34</v>
      </c>
      <c r="D146" s="97">
        <v>27</v>
      </c>
      <c r="E146" s="98">
        <v>0</v>
      </c>
      <c r="F146" s="99"/>
      <c r="G146" s="100">
        <f t="shared" si="12"/>
        <v>0</v>
      </c>
      <c r="H146" s="74"/>
      <c r="I146" s="74"/>
    </row>
    <row r="147" spans="1:9" s="51" customFormat="1" ht="38.25" x14ac:dyDescent="0.2">
      <c r="A147" s="94" t="s">
        <v>252</v>
      </c>
      <c r="B147" s="109" t="s">
        <v>94</v>
      </c>
      <c r="C147" s="96" t="s">
        <v>34</v>
      </c>
      <c r="D147" s="97">
        <v>3.8879999999999999</v>
      </c>
      <c r="E147" s="98">
        <v>0</v>
      </c>
      <c r="F147" s="99"/>
      <c r="G147" s="100">
        <f t="shared" si="12"/>
        <v>0</v>
      </c>
      <c r="H147" s="74"/>
      <c r="I147" s="74"/>
    </row>
    <row r="148" spans="1:9" s="51" customFormat="1" ht="51" x14ac:dyDescent="0.2">
      <c r="A148" s="94" t="s">
        <v>253</v>
      </c>
      <c r="B148" s="109" t="s">
        <v>79</v>
      </c>
      <c r="C148" s="96" t="s">
        <v>33</v>
      </c>
      <c r="D148" s="97">
        <v>7.2</v>
      </c>
      <c r="E148" s="98">
        <v>0</v>
      </c>
      <c r="F148" s="99"/>
      <c r="G148" s="100">
        <f t="shared" si="12"/>
        <v>0</v>
      </c>
      <c r="H148" s="74"/>
      <c r="I148" s="74"/>
    </row>
    <row r="149" spans="1:9" s="51" customFormat="1" ht="51" x14ac:dyDescent="0.2">
      <c r="A149" s="94" t="s">
        <v>254</v>
      </c>
      <c r="B149" s="109" t="s">
        <v>80</v>
      </c>
      <c r="C149" s="96" t="s">
        <v>33</v>
      </c>
      <c r="D149" s="97">
        <v>27</v>
      </c>
      <c r="E149" s="98">
        <v>0</v>
      </c>
      <c r="F149" s="99"/>
      <c r="G149" s="100">
        <f t="shared" si="12"/>
        <v>0</v>
      </c>
      <c r="H149" s="74"/>
      <c r="I149" s="74"/>
    </row>
    <row r="150" spans="1:9" s="51" customFormat="1" ht="38.25" x14ac:dyDescent="0.2">
      <c r="A150" s="94" t="s">
        <v>255</v>
      </c>
      <c r="B150" s="109" t="s">
        <v>81</v>
      </c>
      <c r="C150" s="96" t="s">
        <v>54</v>
      </c>
      <c r="D150" s="97">
        <v>802.02</v>
      </c>
      <c r="E150" s="98">
        <v>0</v>
      </c>
      <c r="F150" s="99"/>
      <c r="G150" s="100">
        <f t="shared" si="12"/>
        <v>0</v>
      </c>
      <c r="H150" s="74"/>
      <c r="I150" s="74"/>
    </row>
    <row r="151" spans="1:9" s="51" customFormat="1" ht="38.25" x14ac:dyDescent="0.2">
      <c r="A151" s="94" t="s">
        <v>256</v>
      </c>
      <c r="B151" s="109" t="s">
        <v>124</v>
      </c>
      <c r="C151" s="96" t="s">
        <v>34</v>
      </c>
      <c r="D151" s="97">
        <v>3</v>
      </c>
      <c r="E151" s="98">
        <v>0</v>
      </c>
      <c r="F151" s="99"/>
      <c r="G151" s="100">
        <f t="shared" si="12"/>
        <v>0</v>
      </c>
      <c r="H151" s="74"/>
      <c r="I151" s="74"/>
    </row>
    <row r="152" spans="1:9" s="51" customFormat="1" ht="38.25" x14ac:dyDescent="0.2">
      <c r="A152" s="94" t="s">
        <v>257</v>
      </c>
      <c r="B152" s="109" t="s">
        <v>309</v>
      </c>
      <c r="C152" s="96" t="s">
        <v>34</v>
      </c>
      <c r="D152" s="97">
        <v>3</v>
      </c>
      <c r="E152" s="98">
        <v>0</v>
      </c>
      <c r="F152" s="99"/>
      <c r="G152" s="100">
        <f t="shared" si="12"/>
        <v>0</v>
      </c>
      <c r="H152" s="74"/>
      <c r="I152" s="74"/>
    </row>
    <row r="153" spans="1:9" s="51" customFormat="1" ht="38.25" x14ac:dyDescent="0.2">
      <c r="A153" s="94" t="s">
        <v>258</v>
      </c>
      <c r="B153" s="109" t="s">
        <v>95</v>
      </c>
      <c r="C153" s="96" t="s">
        <v>33</v>
      </c>
      <c r="D153" s="97">
        <v>28.8</v>
      </c>
      <c r="E153" s="98">
        <v>0</v>
      </c>
      <c r="F153" s="99"/>
      <c r="G153" s="100">
        <f t="shared" si="12"/>
        <v>0</v>
      </c>
      <c r="H153" s="74"/>
      <c r="I153" s="74"/>
    </row>
    <row r="154" spans="1:9" s="51" customFormat="1" ht="63.75" x14ac:dyDescent="0.2">
      <c r="A154" s="94" t="s">
        <v>147</v>
      </c>
      <c r="B154" s="95" t="s">
        <v>310</v>
      </c>
      <c r="C154" s="96" t="s">
        <v>33</v>
      </c>
      <c r="D154" s="97">
        <v>36</v>
      </c>
      <c r="E154" s="98">
        <v>0</v>
      </c>
      <c r="F154" s="99"/>
      <c r="G154" s="100">
        <f t="shared" si="12"/>
        <v>0</v>
      </c>
      <c r="H154" s="74"/>
      <c r="I154" s="74"/>
    </row>
    <row r="155" spans="1:9" s="51" customFormat="1" ht="89.25" x14ac:dyDescent="0.2">
      <c r="A155" s="94" t="s">
        <v>259</v>
      </c>
      <c r="B155" s="95" t="s">
        <v>291</v>
      </c>
      <c r="C155" s="96" t="s">
        <v>54</v>
      </c>
      <c r="D155" s="97">
        <v>450</v>
      </c>
      <c r="E155" s="98">
        <v>0</v>
      </c>
      <c r="F155" s="99"/>
      <c r="G155" s="100">
        <f t="shared" si="12"/>
        <v>0</v>
      </c>
      <c r="H155" s="74"/>
      <c r="I155" s="74"/>
    </row>
    <row r="156" spans="1:9" s="51" customFormat="1" ht="38.25" x14ac:dyDescent="0.2">
      <c r="A156" s="94" t="s">
        <v>260</v>
      </c>
      <c r="B156" s="109" t="s">
        <v>77</v>
      </c>
      <c r="C156" s="96" t="s">
        <v>35</v>
      </c>
      <c r="D156" s="97">
        <v>3</v>
      </c>
      <c r="E156" s="98">
        <v>0</v>
      </c>
      <c r="F156" s="99"/>
      <c r="G156" s="100">
        <f t="shared" si="12"/>
        <v>0</v>
      </c>
      <c r="H156" s="74"/>
      <c r="I156" s="74"/>
    </row>
    <row r="157" spans="1:9" s="51" customFormat="1" ht="38.25" x14ac:dyDescent="0.2">
      <c r="A157" s="94" t="s">
        <v>135</v>
      </c>
      <c r="B157" s="109" t="s">
        <v>39</v>
      </c>
      <c r="C157" s="96" t="s">
        <v>34</v>
      </c>
      <c r="D157" s="97">
        <v>70.2</v>
      </c>
      <c r="E157" s="98">
        <v>0</v>
      </c>
      <c r="F157" s="99"/>
      <c r="G157" s="100">
        <f t="shared" si="12"/>
        <v>0</v>
      </c>
      <c r="H157" s="74"/>
      <c r="I157" s="74"/>
    </row>
    <row r="158" spans="1:9" s="51" customFormat="1" ht="51" x14ac:dyDescent="0.2">
      <c r="A158" s="94" t="s">
        <v>261</v>
      </c>
      <c r="B158" s="109" t="s">
        <v>37</v>
      </c>
      <c r="C158" s="96" t="s">
        <v>38</v>
      </c>
      <c r="D158" s="97">
        <v>1375.92</v>
      </c>
      <c r="E158" s="98">
        <v>0</v>
      </c>
      <c r="F158" s="99"/>
      <c r="G158" s="100">
        <f t="shared" si="12"/>
        <v>0</v>
      </c>
      <c r="H158" s="74"/>
      <c r="I158" s="74"/>
    </row>
    <row r="159" spans="1:9" s="51" customFormat="1" x14ac:dyDescent="0.2">
      <c r="A159" s="35" t="s">
        <v>103</v>
      </c>
      <c r="B159" s="36" t="s">
        <v>65</v>
      </c>
      <c r="C159" s="37"/>
      <c r="D159" s="63"/>
      <c r="E159" s="38"/>
      <c r="F159" s="39"/>
      <c r="G159" s="38">
        <f>ROUND(SUM(G160:G169),2)</f>
        <v>0</v>
      </c>
      <c r="H159" s="74"/>
      <c r="I159" s="74"/>
    </row>
    <row r="160" spans="1:9" s="51" customFormat="1" ht="38.25" x14ac:dyDescent="0.2">
      <c r="A160" s="94" t="s">
        <v>262</v>
      </c>
      <c r="B160" s="109" t="s">
        <v>109</v>
      </c>
      <c r="C160" s="96" t="s">
        <v>35</v>
      </c>
      <c r="D160" s="97">
        <v>1</v>
      </c>
      <c r="E160" s="98">
        <v>0</v>
      </c>
      <c r="F160" s="99"/>
      <c r="G160" s="100">
        <f t="shared" ref="G160:G169" si="13">ROUND(PRODUCT(D160,E160),2)</f>
        <v>0</v>
      </c>
      <c r="H160" s="74"/>
      <c r="I160" s="74"/>
    </row>
    <row r="161" spans="1:9" s="51" customFormat="1" ht="38.25" x14ac:dyDescent="0.2">
      <c r="A161" s="94" t="s">
        <v>263</v>
      </c>
      <c r="B161" s="95" t="s">
        <v>292</v>
      </c>
      <c r="C161" s="96" t="s">
        <v>35</v>
      </c>
      <c r="D161" s="97">
        <v>1</v>
      </c>
      <c r="E161" s="98">
        <v>0</v>
      </c>
      <c r="F161" s="99"/>
      <c r="G161" s="100">
        <f t="shared" si="13"/>
        <v>0</v>
      </c>
      <c r="H161" s="74"/>
      <c r="I161" s="74"/>
    </row>
    <row r="162" spans="1:9" s="51" customFormat="1" ht="38.25" x14ac:dyDescent="0.2">
      <c r="A162" s="94" t="s">
        <v>264</v>
      </c>
      <c r="B162" s="95" t="s">
        <v>293</v>
      </c>
      <c r="C162" s="96" t="s">
        <v>35</v>
      </c>
      <c r="D162" s="97">
        <v>1</v>
      </c>
      <c r="E162" s="98">
        <v>0</v>
      </c>
      <c r="F162" s="99"/>
      <c r="G162" s="100">
        <f t="shared" si="13"/>
        <v>0</v>
      </c>
      <c r="H162" s="74"/>
      <c r="I162" s="74"/>
    </row>
    <row r="163" spans="1:9" s="59" customFormat="1" ht="38.25" x14ac:dyDescent="0.2">
      <c r="A163" s="94" t="s">
        <v>265</v>
      </c>
      <c r="B163" s="109" t="s">
        <v>311</v>
      </c>
      <c r="C163" s="96" t="s">
        <v>35</v>
      </c>
      <c r="D163" s="97">
        <v>4</v>
      </c>
      <c r="E163" s="98">
        <v>0</v>
      </c>
      <c r="F163" s="101"/>
      <c r="G163" s="100">
        <f t="shared" si="13"/>
        <v>0</v>
      </c>
      <c r="H163" s="74"/>
      <c r="I163" s="74"/>
    </row>
    <row r="164" spans="1:9" s="51" customFormat="1" ht="38.25" x14ac:dyDescent="0.2">
      <c r="A164" s="94" t="s">
        <v>266</v>
      </c>
      <c r="B164" s="95" t="s">
        <v>294</v>
      </c>
      <c r="C164" s="96" t="s">
        <v>35</v>
      </c>
      <c r="D164" s="97">
        <v>12</v>
      </c>
      <c r="E164" s="98">
        <v>0</v>
      </c>
      <c r="F164" s="99"/>
      <c r="G164" s="100">
        <f t="shared" si="13"/>
        <v>0</v>
      </c>
      <c r="H164" s="74"/>
      <c r="I164" s="74"/>
    </row>
    <row r="165" spans="1:9" s="51" customFormat="1" ht="38.25" x14ac:dyDescent="0.2">
      <c r="A165" s="94" t="s">
        <v>267</v>
      </c>
      <c r="B165" s="95" t="s">
        <v>295</v>
      </c>
      <c r="C165" s="96" t="s">
        <v>35</v>
      </c>
      <c r="D165" s="97">
        <v>12</v>
      </c>
      <c r="E165" s="98">
        <v>0</v>
      </c>
      <c r="F165" s="99"/>
      <c r="G165" s="100">
        <f t="shared" si="13"/>
        <v>0</v>
      </c>
      <c r="H165" s="74"/>
      <c r="I165" s="74"/>
    </row>
    <row r="166" spans="1:9" s="51" customFormat="1" ht="38.25" x14ac:dyDescent="0.2">
      <c r="A166" s="94" t="s">
        <v>268</v>
      </c>
      <c r="B166" s="95" t="s">
        <v>296</v>
      </c>
      <c r="C166" s="96" t="s">
        <v>35</v>
      </c>
      <c r="D166" s="97">
        <v>12</v>
      </c>
      <c r="E166" s="98">
        <v>0</v>
      </c>
      <c r="F166" s="99"/>
      <c r="G166" s="100">
        <f t="shared" si="13"/>
        <v>0</v>
      </c>
      <c r="H166" s="74"/>
      <c r="I166" s="74"/>
    </row>
    <row r="167" spans="1:9" s="51" customFormat="1" ht="51" x14ac:dyDescent="0.2">
      <c r="A167" s="94" t="s">
        <v>269</v>
      </c>
      <c r="B167" s="95" t="s">
        <v>297</v>
      </c>
      <c r="C167" s="96" t="s">
        <v>35</v>
      </c>
      <c r="D167" s="97">
        <v>3</v>
      </c>
      <c r="E167" s="98">
        <v>0</v>
      </c>
      <c r="F167" s="99"/>
      <c r="G167" s="100">
        <f t="shared" si="13"/>
        <v>0</v>
      </c>
      <c r="H167" s="74"/>
      <c r="I167" s="74"/>
    </row>
    <row r="168" spans="1:9" s="51" customFormat="1" ht="38.25" x14ac:dyDescent="0.2">
      <c r="A168" s="94" t="s">
        <v>270</v>
      </c>
      <c r="B168" s="95" t="s">
        <v>298</v>
      </c>
      <c r="C168" s="96" t="s">
        <v>35</v>
      </c>
      <c r="D168" s="97">
        <v>3</v>
      </c>
      <c r="E168" s="98">
        <v>0</v>
      </c>
      <c r="F168" s="99"/>
      <c r="G168" s="100">
        <f t="shared" si="13"/>
        <v>0</v>
      </c>
      <c r="H168" s="74"/>
      <c r="I168" s="74"/>
    </row>
    <row r="169" spans="1:9" s="51" customFormat="1" ht="51" x14ac:dyDescent="0.2">
      <c r="A169" s="94" t="s">
        <v>271</v>
      </c>
      <c r="B169" s="109" t="s">
        <v>276</v>
      </c>
      <c r="C169" s="96" t="s">
        <v>35</v>
      </c>
      <c r="D169" s="97">
        <v>3</v>
      </c>
      <c r="E169" s="98">
        <v>0</v>
      </c>
      <c r="F169" s="99"/>
      <c r="G169" s="100">
        <f t="shared" si="13"/>
        <v>0</v>
      </c>
      <c r="H169" s="74"/>
      <c r="I169" s="74"/>
    </row>
    <row r="170" spans="1:9" x14ac:dyDescent="0.2">
      <c r="A170" s="68" t="s">
        <v>133</v>
      </c>
      <c r="B170" s="69" t="s">
        <v>31</v>
      </c>
      <c r="C170" s="69"/>
      <c r="D170" s="70"/>
      <c r="E170" s="69"/>
      <c r="F170" s="69"/>
      <c r="G170" s="71">
        <f>ROUND(SUM(G171),2)</f>
        <v>0</v>
      </c>
      <c r="H170" s="74"/>
      <c r="I170" s="74"/>
    </row>
    <row r="171" spans="1:9" s="6" customFormat="1" ht="25.5" x14ac:dyDescent="0.2">
      <c r="A171" s="94" t="s">
        <v>272</v>
      </c>
      <c r="B171" s="109" t="s">
        <v>49</v>
      </c>
      <c r="C171" s="96" t="s">
        <v>33</v>
      </c>
      <c r="D171" s="97">
        <v>2451.3200000000002</v>
      </c>
      <c r="E171" s="98">
        <v>0</v>
      </c>
      <c r="F171" s="99"/>
      <c r="G171" s="100">
        <f>ROUND(PRODUCT(D171,E171),2)</f>
        <v>0</v>
      </c>
      <c r="H171" s="74"/>
      <c r="I171" s="74"/>
    </row>
    <row r="172" spans="1:9" x14ac:dyDescent="0.2">
      <c r="A172" s="137"/>
      <c r="B172" s="137"/>
      <c r="C172" s="137"/>
      <c r="D172" s="137"/>
      <c r="E172" s="137"/>
      <c r="F172" s="137"/>
      <c r="G172" s="137"/>
      <c r="H172" s="74"/>
      <c r="I172" s="74"/>
    </row>
    <row r="173" spans="1:9" s="86" customFormat="1" x14ac:dyDescent="0.2">
      <c r="A173" s="84"/>
      <c r="B173" s="85" t="s">
        <v>165</v>
      </c>
      <c r="C173" s="85"/>
      <c r="D173" s="85"/>
      <c r="E173" s="85"/>
      <c r="F173" s="85"/>
      <c r="G173" s="49"/>
      <c r="H173" s="74"/>
      <c r="I173" s="74"/>
    </row>
    <row r="174" spans="1:9" s="86" customFormat="1" ht="11.25" customHeight="1" x14ac:dyDescent="0.2">
      <c r="A174" s="52"/>
      <c r="B174" s="87"/>
      <c r="C174" s="88"/>
      <c r="D174" s="89"/>
      <c r="E174" s="90"/>
      <c r="F174" s="91"/>
      <c r="G174" s="46"/>
      <c r="H174" s="74"/>
      <c r="I174" s="74"/>
    </row>
    <row r="175" spans="1:9" s="86" customFormat="1" ht="54.75" customHeight="1" x14ac:dyDescent="0.2">
      <c r="A175" s="52"/>
      <c r="B175" s="92" t="str">
        <f>+B5</f>
        <v xml:space="preserve">Pavimentación con concreto hidráulico, sustitución de líneas de agua potable y red de drenaje, en la calle Violeta entre calle Gardenia y calle Rosa; y en la calle Rosa desde Violeta hasta Av. Bugambilias, colonia la Floresta del Colli, municipio de Zapopan, Jalisco. </v>
      </c>
      <c r="C175" s="88"/>
      <c r="D175" s="89"/>
      <c r="E175" s="90"/>
      <c r="F175" s="91"/>
      <c r="G175" s="103">
        <f>+G178+G182+G183+G184+G187+G191+G196</f>
        <v>0</v>
      </c>
      <c r="H175" s="74"/>
      <c r="I175" s="74"/>
    </row>
    <row r="176" spans="1:9" s="51" customFormat="1" x14ac:dyDescent="0.2">
      <c r="A176" s="52"/>
      <c r="B176" s="53"/>
      <c r="C176" s="56"/>
      <c r="D176" s="54"/>
      <c r="E176" s="57"/>
      <c r="F176" s="55"/>
      <c r="G176" s="46"/>
      <c r="H176" s="74"/>
      <c r="I176" s="74"/>
    </row>
    <row r="177" spans="1:9" s="51" customFormat="1" x14ac:dyDescent="0.2">
      <c r="A177" s="52"/>
      <c r="B177" s="53"/>
      <c r="C177" s="56"/>
      <c r="D177" s="54"/>
      <c r="E177" s="57"/>
      <c r="F177" s="55"/>
      <c r="G177" s="46"/>
      <c r="H177" s="74"/>
      <c r="I177" s="74"/>
    </row>
    <row r="178" spans="1:9" s="6" customFormat="1" x14ac:dyDescent="0.2">
      <c r="A178" s="31" t="s">
        <v>15</v>
      </c>
      <c r="B178" s="135" t="str">
        <f>B16</f>
        <v>PAVIMENTACIÓN</v>
      </c>
      <c r="C178" s="135"/>
      <c r="D178" s="135"/>
      <c r="E178" s="135"/>
      <c r="F178" s="33"/>
      <c r="G178" s="66">
        <f>G16</f>
        <v>0</v>
      </c>
      <c r="H178" s="74"/>
      <c r="I178" s="74"/>
    </row>
    <row r="179" spans="1:9" s="6" customFormat="1" x14ac:dyDescent="0.2">
      <c r="A179" s="47" t="s">
        <v>23</v>
      </c>
      <c r="B179" s="48" t="str">
        <f>B17</f>
        <v>PRELIMINARES</v>
      </c>
      <c r="C179" s="32"/>
      <c r="D179" s="65"/>
      <c r="E179" s="33"/>
      <c r="F179" s="33"/>
      <c r="G179" s="50">
        <f>G17</f>
        <v>0</v>
      </c>
      <c r="H179" s="74"/>
      <c r="I179" s="74"/>
    </row>
    <row r="180" spans="1:9" s="6" customFormat="1" x14ac:dyDescent="0.2">
      <c r="A180" s="47" t="s">
        <v>24</v>
      </c>
      <c r="B180" s="48" t="str">
        <f>B29</f>
        <v>TERRACERÍAS</v>
      </c>
      <c r="C180" s="32"/>
      <c r="D180" s="65"/>
      <c r="E180" s="33"/>
      <c r="F180" s="33"/>
      <c r="G180" s="50">
        <f>G29</f>
        <v>0</v>
      </c>
      <c r="H180" s="74"/>
      <c r="I180" s="74"/>
    </row>
    <row r="181" spans="1:9" s="6" customFormat="1" x14ac:dyDescent="0.2">
      <c r="A181" s="47" t="s">
        <v>50</v>
      </c>
      <c r="B181" s="48" t="str">
        <f>B34</f>
        <v>PAVIMENTO HIDRÁULICO</v>
      </c>
      <c r="C181" s="32"/>
      <c r="D181" s="65"/>
      <c r="E181" s="33"/>
      <c r="F181" s="33"/>
      <c r="G181" s="50">
        <f>G34</f>
        <v>0</v>
      </c>
      <c r="H181" s="74"/>
      <c r="I181" s="74"/>
    </row>
    <row r="182" spans="1:9" s="6" customFormat="1" x14ac:dyDescent="0.2">
      <c r="A182" s="31" t="s">
        <v>26</v>
      </c>
      <c r="B182" s="135" t="str">
        <f>B45</f>
        <v>BANQUETAS, CRUCES PEATONALES Y ACCESIBILIDAD UNIVERSAL</v>
      </c>
      <c r="C182" s="135"/>
      <c r="D182" s="135"/>
      <c r="E182" s="135"/>
      <c r="F182" s="33"/>
      <c r="G182" s="66">
        <f>G45</f>
        <v>0</v>
      </c>
      <c r="H182" s="74"/>
      <c r="I182" s="74"/>
    </row>
    <row r="183" spans="1:9" s="6" customFormat="1" x14ac:dyDescent="0.2">
      <c r="A183" s="31" t="s">
        <v>28</v>
      </c>
      <c r="B183" s="135" t="str">
        <f>B65</f>
        <v>ÁREAS VERDES</v>
      </c>
      <c r="C183" s="135"/>
      <c r="D183" s="135"/>
      <c r="E183" s="135"/>
      <c r="F183" s="33"/>
      <c r="G183" s="66">
        <f>G65</f>
        <v>0</v>
      </c>
      <c r="H183" s="74"/>
      <c r="I183" s="74"/>
    </row>
    <row r="184" spans="1:9" s="6" customFormat="1" x14ac:dyDescent="0.2">
      <c r="A184" s="31" t="s">
        <v>29</v>
      </c>
      <c r="B184" s="135" t="str">
        <f>B71</f>
        <v>SEÑALAMIENTO HORIZONTAL Y VERTICAL</v>
      </c>
      <c r="C184" s="135"/>
      <c r="D184" s="135"/>
      <c r="E184" s="135"/>
      <c r="F184" s="33"/>
      <c r="G184" s="66">
        <f>G71</f>
        <v>0</v>
      </c>
      <c r="H184" s="74"/>
      <c r="I184" s="74"/>
    </row>
    <row r="185" spans="1:9" s="6" customFormat="1" x14ac:dyDescent="0.2">
      <c r="A185" s="47" t="s">
        <v>46</v>
      </c>
      <c r="B185" s="48" t="str">
        <f>B72</f>
        <v>SEÑALAMIENTO HORIZONTAL</v>
      </c>
      <c r="C185" s="32"/>
      <c r="D185" s="65"/>
      <c r="E185" s="33"/>
      <c r="F185" s="33"/>
      <c r="G185" s="50">
        <f>G72</f>
        <v>0</v>
      </c>
      <c r="H185" s="74"/>
      <c r="I185" s="74"/>
    </row>
    <row r="186" spans="1:9" s="6" customFormat="1" x14ac:dyDescent="0.2">
      <c r="A186" s="47" t="s">
        <v>48</v>
      </c>
      <c r="B186" s="48" t="str">
        <f>B81</f>
        <v>SEÑALAMIENTO VERTICAL</v>
      </c>
      <c r="C186" s="32"/>
      <c r="D186" s="65"/>
      <c r="E186" s="33"/>
      <c r="F186" s="33"/>
      <c r="G186" s="50">
        <f>G81</f>
        <v>0</v>
      </c>
      <c r="H186" s="74"/>
      <c r="I186" s="74"/>
    </row>
    <row r="187" spans="1:9" s="6" customFormat="1" x14ac:dyDescent="0.2">
      <c r="A187" s="31" t="s">
        <v>30</v>
      </c>
      <c r="B187" s="135" t="str">
        <f>B86</f>
        <v>ALCANTARILLADO SANITARIO</v>
      </c>
      <c r="C187" s="135"/>
      <c r="D187" s="135"/>
      <c r="E187" s="135"/>
      <c r="F187" s="33"/>
      <c r="G187" s="66">
        <f>G86</f>
        <v>0</v>
      </c>
      <c r="H187" s="74"/>
      <c r="I187" s="74"/>
    </row>
    <row r="188" spans="1:9" s="6" customFormat="1" x14ac:dyDescent="0.2">
      <c r="A188" s="47" t="s">
        <v>83</v>
      </c>
      <c r="B188" s="48" t="str">
        <f>B87</f>
        <v>LÍNEA PRINCIPAL</v>
      </c>
      <c r="C188" s="32"/>
      <c r="D188" s="65"/>
      <c r="E188" s="33"/>
      <c r="F188" s="33"/>
      <c r="G188" s="50">
        <f>G87</f>
        <v>0</v>
      </c>
      <c r="H188" s="74"/>
      <c r="I188" s="74"/>
    </row>
    <row r="189" spans="1:9" s="6" customFormat="1" x14ac:dyDescent="0.2">
      <c r="A189" s="47" t="s">
        <v>84</v>
      </c>
      <c r="B189" s="48" t="str">
        <f>B98</f>
        <v>DESCARGAS DOMICILIARIAS</v>
      </c>
      <c r="C189" s="32"/>
      <c r="D189" s="65"/>
      <c r="E189" s="33"/>
      <c r="F189" s="33"/>
      <c r="G189" s="50">
        <f>G98</f>
        <v>0</v>
      </c>
      <c r="H189" s="74"/>
      <c r="I189" s="74"/>
    </row>
    <row r="190" spans="1:9" s="6" customFormat="1" x14ac:dyDescent="0.2">
      <c r="A190" s="47" t="s">
        <v>85</v>
      </c>
      <c r="B190" s="48" t="str">
        <f>B107</f>
        <v>POZOS DE VISITA</v>
      </c>
      <c r="C190" s="32"/>
      <c r="D190" s="65"/>
      <c r="E190" s="33"/>
      <c r="F190" s="33"/>
      <c r="G190" s="50">
        <f>G107</f>
        <v>0</v>
      </c>
      <c r="H190" s="74"/>
      <c r="I190" s="74"/>
    </row>
    <row r="191" spans="1:9" s="6" customFormat="1" x14ac:dyDescent="0.2">
      <c r="A191" s="31" t="s">
        <v>86</v>
      </c>
      <c r="B191" s="135" t="str">
        <f>B122</f>
        <v>AGUA POTABLE</v>
      </c>
      <c r="C191" s="135"/>
      <c r="D191" s="135"/>
      <c r="E191" s="135"/>
      <c r="F191" s="33"/>
      <c r="G191" s="66">
        <f>G122</f>
        <v>0</v>
      </c>
      <c r="H191" s="74"/>
      <c r="I191" s="74"/>
    </row>
    <row r="192" spans="1:9" s="6" customFormat="1" x14ac:dyDescent="0.2">
      <c r="A192" s="47" t="s">
        <v>87</v>
      </c>
      <c r="B192" s="48" t="str">
        <f>B123</f>
        <v>LÍNEA PRINCIPAL</v>
      </c>
      <c r="C192" s="32"/>
      <c r="D192" s="65"/>
      <c r="E192" s="33"/>
      <c r="F192" s="33"/>
      <c r="G192" s="50">
        <f>G123</f>
        <v>0</v>
      </c>
      <c r="H192" s="74"/>
      <c r="I192" s="74"/>
    </row>
    <row r="193" spans="1:10" s="6" customFormat="1" x14ac:dyDescent="0.2">
      <c r="A193" s="47" t="s">
        <v>88</v>
      </c>
      <c r="B193" s="48" t="str">
        <f>B133</f>
        <v>TOMAS DOMICILIARIAS</v>
      </c>
      <c r="C193" s="32"/>
      <c r="D193" s="65"/>
      <c r="E193" s="33"/>
      <c r="F193" s="33"/>
      <c r="G193" s="50">
        <f>G133</f>
        <v>0</v>
      </c>
      <c r="H193" s="74"/>
      <c r="I193" s="74"/>
    </row>
    <row r="194" spans="1:10" s="6" customFormat="1" x14ac:dyDescent="0.2">
      <c r="A194" s="47" t="s">
        <v>102</v>
      </c>
      <c r="B194" s="48" t="str">
        <f>B144</f>
        <v>CAJA DE VÁLVULAS</v>
      </c>
      <c r="C194" s="32"/>
      <c r="D194" s="65"/>
      <c r="E194" s="33"/>
      <c r="F194" s="33"/>
      <c r="G194" s="50">
        <f>G144</f>
        <v>0</v>
      </c>
      <c r="H194" s="74"/>
      <c r="I194" s="74"/>
    </row>
    <row r="195" spans="1:10" s="6" customFormat="1" x14ac:dyDescent="0.2">
      <c r="A195" s="47" t="s">
        <v>103</v>
      </c>
      <c r="B195" s="48" t="str">
        <f>B159</f>
        <v>PIEZAS ESPECIALES</v>
      </c>
      <c r="C195" s="32"/>
      <c r="D195" s="65"/>
      <c r="E195" s="33"/>
      <c r="F195" s="33"/>
      <c r="G195" s="50">
        <f>G159</f>
        <v>0</v>
      </c>
      <c r="H195" s="74"/>
      <c r="I195" s="74"/>
    </row>
    <row r="196" spans="1:10" s="6" customFormat="1" x14ac:dyDescent="0.2">
      <c r="A196" s="31" t="s">
        <v>133</v>
      </c>
      <c r="B196" s="135" t="str">
        <f>B170</f>
        <v>LIMPIEZA</v>
      </c>
      <c r="C196" s="135"/>
      <c r="D196" s="135"/>
      <c r="E196" s="135"/>
      <c r="F196" s="33"/>
      <c r="G196" s="66">
        <f>G170</f>
        <v>0</v>
      </c>
      <c r="H196" s="74"/>
      <c r="I196" s="74"/>
    </row>
    <row r="197" spans="1:10" s="6" customFormat="1" x14ac:dyDescent="0.2">
      <c r="A197" s="47"/>
      <c r="B197" s="48"/>
      <c r="C197" s="32"/>
      <c r="D197" s="65"/>
      <c r="E197" s="33"/>
      <c r="F197" s="33"/>
      <c r="G197" s="50"/>
      <c r="H197" s="74"/>
      <c r="I197" s="74"/>
    </row>
    <row r="198" spans="1:10" s="6" customFormat="1" x14ac:dyDescent="0.2">
      <c r="A198" s="47"/>
      <c r="B198" s="48"/>
      <c r="C198" s="32"/>
      <c r="D198" s="65"/>
      <c r="E198" s="33"/>
      <c r="F198" s="33"/>
      <c r="G198" s="50"/>
      <c r="H198" s="74"/>
      <c r="I198" s="74"/>
    </row>
    <row r="199" spans="1:10" s="6" customFormat="1" x14ac:dyDescent="0.2">
      <c r="A199" s="47"/>
      <c r="B199" s="48"/>
      <c r="C199" s="32"/>
      <c r="D199" s="65"/>
      <c r="E199" s="33"/>
      <c r="F199" s="33"/>
      <c r="G199" s="50"/>
      <c r="H199" s="74"/>
      <c r="I199" s="74"/>
    </row>
    <row r="200" spans="1:10" s="7" customFormat="1" x14ac:dyDescent="0.2">
      <c r="A200" s="42"/>
      <c r="B200" s="41"/>
      <c r="C200" s="32"/>
      <c r="D200" s="65"/>
      <c r="E200" s="33"/>
      <c r="G200" s="43"/>
      <c r="H200" s="74"/>
      <c r="I200" s="74"/>
    </row>
    <row r="201" spans="1:10" s="7" customFormat="1" ht="15" customHeight="1" x14ac:dyDescent="0.2">
      <c r="A201" s="113" t="s">
        <v>25</v>
      </c>
      <c r="B201" s="113"/>
      <c r="C201" s="113"/>
      <c r="D201" s="44"/>
      <c r="E201" s="82"/>
      <c r="F201" s="82" t="s">
        <v>16</v>
      </c>
      <c r="G201" s="45">
        <f>ROUND(SUM(G178,G182:G184,G187,G191,G196),2)</f>
        <v>0</v>
      </c>
      <c r="H201" s="74"/>
      <c r="I201" s="75"/>
      <c r="J201" s="76"/>
    </row>
    <row r="202" spans="1:10" s="7" customFormat="1" ht="15" customHeight="1" x14ac:dyDescent="0.2">
      <c r="A202" s="114"/>
      <c r="B202" s="114"/>
      <c r="C202" s="114"/>
      <c r="D202" s="83"/>
      <c r="E202" s="82"/>
      <c r="F202" s="82" t="s">
        <v>17</v>
      </c>
      <c r="G202" s="45">
        <f>+G201*0.16</f>
        <v>0</v>
      </c>
      <c r="H202" s="74"/>
      <c r="I202" s="75"/>
    </row>
    <row r="203" spans="1:10" s="7" customFormat="1" ht="15.75" x14ac:dyDescent="0.2">
      <c r="A203" s="114"/>
      <c r="B203" s="114"/>
      <c r="C203" s="114"/>
      <c r="D203" s="83"/>
      <c r="E203" s="82"/>
      <c r="F203" s="82" t="s">
        <v>18</v>
      </c>
      <c r="G203" s="45">
        <f>+G201+G202</f>
        <v>0</v>
      </c>
      <c r="H203" s="74"/>
      <c r="I203" s="75"/>
    </row>
  </sheetData>
  <protectedRanges>
    <protectedRange sqref="B9:C9 B5" name="DATOS_3"/>
    <protectedRange sqref="C1" name="DATOS_1_2"/>
    <protectedRange sqref="F4:F7" name="DATOS_3_1_1"/>
  </protectedRanges>
  <mergeCells count="21">
    <mergeCell ref="B187:E187"/>
    <mergeCell ref="B184:E184"/>
    <mergeCell ref="B183:E183"/>
    <mergeCell ref="B178:E178"/>
    <mergeCell ref="A172:G172"/>
    <mergeCell ref="C1:F1"/>
    <mergeCell ref="A201:C201"/>
    <mergeCell ref="A202:C203"/>
    <mergeCell ref="H16:H17"/>
    <mergeCell ref="I16:I17"/>
    <mergeCell ref="C2:F3"/>
    <mergeCell ref="B5:B7"/>
    <mergeCell ref="B9:B10"/>
    <mergeCell ref="G9:G10"/>
    <mergeCell ref="A12:G12"/>
    <mergeCell ref="C9:F10"/>
    <mergeCell ref="C8:F8"/>
    <mergeCell ref="B182:E182"/>
    <mergeCell ref="B16:F16"/>
    <mergeCell ref="B196:E196"/>
    <mergeCell ref="B191:E191"/>
  </mergeCells>
  <phoneticPr fontId="24"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2" manualBreakCount="2">
    <brk id="157" max="6" man="1"/>
    <brk id="17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DOPI-MUN-R33-IH-CI-036-2022</vt:lpstr>
      <vt:lpstr>'DOPI-MUN-R33-IH-CI-036-2022'!Área_de_impresión</vt:lpstr>
      <vt:lpstr>'DOPI-MUN-R33-IH-CI-036-2022'!Títulos_a_imprimir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2022-05-16T21:12:00Z</cp:lastPrinted>
  <dcterms:created xsi:type="dcterms:W3CDTF">2019-08-15T17:13:54Z</dcterms:created>
  <dcterms:modified xsi:type="dcterms:W3CDTF">2022-06-08T14:56:47Z</dcterms:modified>
</cp:coreProperties>
</file>