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0.47.239\Presupuesto Base\CONVOCATORIA 008-2022\CATALOGO\"/>
    </mc:Choice>
  </mc:AlternateContent>
  <bookViews>
    <workbookView xWindow="0" yWindow="0" windowWidth="20490" windowHeight="7020"/>
  </bookViews>
  <sheets>
    <sheet name="DOPI-MUN-RM-PAV-LP-105-2022" sheetId="3" r:id="rId1"/>
  </sheets>
  <externalReferences>
    <externalReference r:id="rId2"/>
    <externalReference r:id="rId3"/>
  </externalReferences>
  <definedNames>
    <definedName name="_xlnm._FilterDatabase" localSheetId="0" hidden="1">'DOPI-MUN-RM-PAV-LP-105-2022'!$A$14:$G$279</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'DOPI-MUN-RM-PAV-LP-105-2022'!$A$1:$G$315</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'DOPI-MUN-RM-PAV-LP-105-2022'!$1:$14</definedName>
    <definedName name="totalpresupuestoprimeramoneda">#REF!</definedName>
    <definedName name="totalpresupuestosegundamoneda">#REF!</definedName>
  </definedNames>
  <calcPr calcId="162913"/>
</workbook>
</file>

<file path=xl/calcChain.xml><?xml version="1.0" encoding="utf-8"?>
<calcChain xmlns="http://schemas.openxmlformats.org/spreadsheetml/2006/main">
  <c r="B283" i="3" l="1"/>
  <c r="B15" i="3" l="1"/>
  <c r="G113" i="3" l="1"/>
  <c r="B299" i="3" l="1"/>
  <c r="B298" i="3"/>
  <c r="G153" i="3" l="1"/>
  <c r="G152" i="3"/>
  <c r="G159" i="3" l="1"/>
  <c r="G174" i="3"/>
  <c r="G175" i="3"/>
  <c r="G176" i="3"/>
  <c r="G162" i="3"/>
  <c r="G161" i="3"/>
  <c r="G160" i="3"/>
  <c r="G158" i="3"/>
  <c r="G157" i="3"/>
  <c r="G156" i="3"/>
  <c r="G155" i="3"/>
  <c r="G154" i="3"/>
  <c r="G151" i="3"/>
  <c r="G150" i="3"/>
  <c r="G149" i="3" l="1"/>
  <c r="G298" i="3" s="1"/>
  <c r="G240" i="3"/>
  <c r="G239" i="3"/>
  <c r="G231" i="3"/>
  <c r="G236" i="3"/>
  <c r="G228" i="3"/>
  <c r="G225" i="3"/>
  <c r="G232" i="3"/>
  <c r="G233" i="3"/>
  <c r="G199" i="3" l="1"/>
  <c r="G186" i="3"/>
  <c r="G181" i="3" l="1"/>
  <c r="G180" i="3"/>
  <c r="G179" i="3"/>
  <c r="G178" i="3"/>
  <c r="G177" i="3"/>
  <c r="G170" i="3"/>
  <c r="G169" i="3"/>
  <c r="G173" i="3"/>
  <c r="G172" i="3"/>
  <c r="G171" i="3"/>
  <c r="G168" i="3"/>
  <c r="G167" i="3"/>
  <c r="G166" i="3"/>
  <c r="G165" i="3"/>
  <c r="G164" i="3"/>
  <c r="G163" i="3" l="1"/>
  <c r="G299" i="3" s="1"/>
  <c r="G144" i="3" l="1"/>
  <c r="G141" i="3" l="1"/>
  <c r="G106" i="3"/>
  <c r="G277" i="3" l="1"/>
  <c r="G276" i="3"/>
  <c r="G275" i="3"/>
  <c r="G274" i="3"/>
  <c r="G273" i="3"/>
  <c r="G272" i="3"/>
  <c r="G271" i="3"/>
  <c r="G270" i="3"/>
  <c r="G269" i="3"/>
  <c r="G268" i="3"/>
  <c r="G267" i="3"/>
  <c r="G266" i="3"/>
  <c r="G265" i="3"/>
  <c r="G264" i="3"/>
  <c r="G263" i="3"/>
  <c r="G262" i="3"/>
  <c r="G261" i="3"/>
  <c r="G260" i="3"/>
  <c r="G259" i="3"/>
  <c r="G258" i="3"/>
  <c r="G256" i="3"/>
  <c r="G255" i="3"/>
  <c r="G254" i="3"/>
  <c r="G253" i="3"/>
  <c r="G252" i="3"/>
  <c r="G251" i="3"/>
  <c r="G250" i="3"/>
  <c r="G249" i="3"/>
  <c r="G248" i="3"/>
  <c r="G247" i="3"/>
  <c r="G244" i="3"/>
  <c r="G243" i="3"/>
  <c r="G242" i="3"/>
  <c r="G241" i="3"/>
  <c r="G229" i="3"/>
  <c r="G238" i="3"/>
  <c r="G237" i="3"/>
  <c r="G235" i="3"/>
  <c r="G234" i="3"/>
  <c r="G230" i="3"/>
  <c r="G227" i="3"/>
  <c r="G226" i="3"/>
  <c r="G224" i="3"/>
  <c r="G223" i="3"/>
  <c r="G221" i="3"/>
  <c r="G220" i="3"/>
  <c r="G219" i="3"/>
  <c r="G218" i="3"/>
  <c r="G217" i="3"/>
  <c r="G216" i="3"/>
  <c r="G215" i="3"/>
  <c r="G214" i="3"/>
  <c r="G213" i="3"/>
  <c r="G212" i="3"/>
  <c r="G211" i="3"/>
  <c r="G209" i="3"/>
  <c r="G208" i="3"/>
  <c r="G207" i="3"/>
  <c r="G206" i="3"/>
  <c r="G205" i="3"/>
  <c r="G204" i="3"/>
  <c r="G203" i="3"/>
  <c r="G202" i="3"/>
  <c r="G200" i="3"/>
  <c r="G201" i="3"/>
  <c r="G198" i="3"/>
  <c r="G197" i="3"/>
  <c r="G196" i="3"/>
  <c r="G194" i="3"/>
  <c r="G193" i="3"/>
  <c r="G192" i="3"/>
  <c r="G191" i="3"/>
  <c r="G190" i="3"/>
  <c r="G189" i="3"/>
  <c r="G187" i="3"/>
  <c r="G188" i="3"/>
  <c r="G185" i="3"/>
  <c r="G184" i="3"/>
  <c r="G148" i="3"/>
  <c r="G147" i="3"/>
  <c r="G146" i="3"/>
  <c r="G145" i="3"/>
  <c r="G143" i="3"/>
  <c r="G142" i="3"/>
  <c r="G140" i="3"/>
  <c r="G139" i="3"/>
  <c r="G138" i="3"/>
  <c r="G137" i="3"/>
  <c r="G136" i="3"/>
  <c r="G135" i="3"/>
  <c r="G134" i="3"/>
  <c r="G133" i="3"/>
  <c r="G132" i="3"/>
  <c r="G130" i="3"/>
  <c r="G129" i="3"/>
  <c r="G128" i="3"/>
  <c r="G127" i="3"/>
  <c r="G126" i="3"/>
  <c r="G125" i="3"/>
  <c r="G124" i="3"/>
  <c r="G123" i="3"/>
  <c r="G122" i="3"/>
  <c r="G121" i="3"/>
  <c r="G120" i="3"/>
  <c r="G119" i="3"/>
  <c r="G118" i="3"/>
  <c r="G117" i="3"/>
  <c r="G115" i="3"/>
  <c r="G114" i="3"/>
  <c r="G112" i="3"/>
  <c r="G111" i="3"/>
  <c r="G110" i="3"/>
  <c r="G109" i="3"/>
  <c r="G108" i="3"/>
  <c r="G107" i="3"/>
  <c r="G105" i="3"/>
  <c r="G104" i="3"/>
  <c r="G103" i="3"/>
  <c r="G102" i="3"/>
  <c r="G101" i="3"/>
  <c r="G222" i="3" l="1"/>
  <c r="G195" i="3"/>
  <c r="G100" i="3"/>
  <c r="G116" i="3"/>
  <c r="G210" i="3"/>
  <c r="G183" i="3"/>
  <c r="G131" i="3"/>
  <c r="G257" i="3"/>
  <c r="G246" i="3"/>
  <c r="G26" i="3"/>
  <c r="G182" i="3" l="1"/>
  <c r="G99" i="3"/>
  <c r="G20" i="3" l="1"/>
  <c r="G73" i="3" l="1"/>
  <c r="G72" i="3"/>
  <c r="G34" i="3" l="1"/>
  <c r="G45" i="3" l="1"/>
  <c r="B296" i="3" l="1"/>
  <c r="G98" i="3" l="1"/>
  <c r="G61" i="3" l="1"/>
  <c r="G62" i="3"/>
  <c r="G60" i="3"/>
  <c r="G25" i="3" l="1"/>
  <c r="G91" i="3" l="1"/>
  <c r="B308" i="3" l="1"/>
  <c r="B307" i="3"/>
  <c r="B306" i="3"/>
  <c r="B305" i="3"/>
  <c r="B304" i="3"/>
  <c r="B303" i="3"/>
  <c r="B302" i="3"/>
  <c r="B301" i="3"/>
  <c r="B300" i="3"/>
  <c r="B297" i="3"/>
  <c r="B295" i="3"/>
  <c r="B294" i="3"/>
  <c r="B293" i="3"/>
  <c r="B292" i="3"/>
  <c r="B291" i="3"/>
  <c r="B290" i="3"/>
  <c r="B289" i="3"/>
  <c r="B288" i="3"/>
  <c r="B287" i="3"/>
  <c r="B286" i="3"/>
  <c r="B285" i="3"/>
  <c r="G48" i="3" l="1"/>
  <c r="G82" i="3"/>
  <c r="G81" i="3"/>
  <c r="G95" i="3" l="1"/>
  <c r="G23" i="3" l="1"/>
  <c r="G304" i="3" l="1"/>
  <c r="G307" i="3" l="1"/>
  <c r="G306" i="3" l="1"/>
  <c r="G245" i="3"/>
  <c r="G305" i="3" l="1"/>
  <c r="G296" i="3" l="1"/>
  <c r="G303" i="3"/>
  <c r="G302" i="3"/>
  <c r="G294" i="3" l="1"/>
  <c r="G297" i="3"/>
  <c r="G300" i="3"/>
  <c r="G295" i="3"/>
  <c r="G301" i="3" l="1"/>
  <c r="G279" i="3" l="1"/>
  <c r="G278" i="3" s="1"/>
  <c r="G308" i="3" s="1"/>
  <c r="G97" i="3"/>
  <c r="G96" i="3"/>
  <c r="G94" i="3"/>
  <c r="G86" i="3"/>
  <c r="G87" i="3"/>
  <c r="G88" i="3"/>
  <c r="G89" i="3"/>
  <c r="G90" i="3"/>
  <c r="G92" i="3"/>
  <c r="G79" i="3"/>
  <c r="G80" i="3"/>
  <c r="G83" i="3"/>
  <c r="G84" i="3"/>
  <c r="G85" i="3"/>
  <c r="G78" i="3"/>
  <c r="G70" i="3"/>
  <c r="G71" i="3"/>
  <c r="G74" i="3"/>
  <c r="G75" i="3"/>
  <c r="G69" i="3"/>
  <c r="G63" i="3"/>
  <c r="G53" i="3"/>
  <c r="G54" i="3"/>
  <c r="G55" i="3"/>
  <c r="G56" i="3"/>
  <c r="G57" i="3"/>
  <c r="G58" i="3"/>
  <c r="G59" i="3"/>
  <c r="G64" i="3"/>
  <c r="G65" i="3"/>
  <c r="G47" i="3"/>
  <c r="G50" i="3"/>
  <c r="G51" i="3"/>
  <c r="G52" i="3"/>
  <c r="G66" i="3"/>
  <c r="G67" i="3"/>
  <c r="G49" i="3"/>
  <c r="G24" i="3"/>
  <c r="G22" i="3"/>
  <c r="G39" i="3"/>
  <c r="G40" i="3"/>
  <c r="G41" i="3"/>
  <c r="G42" i="3"/>
  <c r="G43" i="3"/>
  <c r="G44" i="3"/>
  <c r="G38" i="3"/>
  <c r="G36" i="3"/>
  <c r="G35" i="3"/>
  <c r="G33" i="3"/>
  <c r="G32" i="3"/>
  <c r="G31" i="3"/>
  <c r="G30" i="3"/>
  <c r="G19" i="3"/>
  <c r="G21" i="3"/>
  <c r="G27" i="3"/>
  <c r="G28" i="3"/>
  <c r="G18" i="3"/>
  <c r="G93" i="3" l="1"/>
  <c r="G293" i="3" s="1"/>
  <c r="G77" i="3"/>
  <c r="G76" i="3" s="1"/>
  <c r="G46" i="3"/>
  <c r="G289" i="3" s="1"/>
  <c r="G37" i="3"/>
  <c r="G288" i="3" s="1"/>
  <c r="G17" i="3"/>
  <c r="G29" i="3"/>
  <c r="G287" i="3" s="1"/>
  <c r="G68" i="3"/>
  <c r="G290" i="3" s="1"/>
  <c r="G16" i="3" l="1"/>
  <c r="G285" i="3" s="1"/>
  <c r="G286" i="3"/>
  <c r="G291" i="3"/>
  <c r="G292" i="3"/>
  <c r="G313" i="3" l="1"/>
  <c r="G314" i="3" s="1"/>
  <c r="G315" i="3" s="1"/>
</calcChain>
</file>

<file path=xl/sharedStrings.xml><?xml version="1.0" encoding="utf-8"?>
<sst xmlns="http://schemas.openxmlformats.org/spreadsheetml/2006/main" count="820" uniqueCount="496">
  <si>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</si>
  <si>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</si>
  <si>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</si>
  <si>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</si>
  <si>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</si>
  <si>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</si>
  <si>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</si>
  <si>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</si>
  <si>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</si>
  <si>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</si>
  <si>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</si>
  <si>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</si>
  <si>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</si>
  <si>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</si>
  <si>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</si>
  <si>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</si>
  <si>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</si>
  <si>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</si>
  <si>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</si>
  <si>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</si>
  <si>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</si>
  <si>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</si>
  <si>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</si>
  <si>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</si>
  <si>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</si>
  <si>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</si>
  <si>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</si>
  <si>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</si>
  <si>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</si>
  <si>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</si>
  <si>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</si>
  <si>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TRAZO Y NIVELACIÓN CON EQUIPO TOPOGRÁFICO DEL TERRENO ESTABLECIENDO EJES Y REFERENCIAS Y BANCOS DE NIVEL, INCLUYE: CRUCETAS, ESTACAS, HILOS, MARCAS Y TRAZOS CON CALHIDRA, MANO DE OBRA, EQUIPO Y HERRAMIENTA.</t>
  </si>
  <si>
    <t>M2</t>
  </si>
  <si>
    <t>M3</t>
  </si>
  <si>
    <t>PZA</t>
  </si>
  <si>
    <t>ACARREO EN CAMIÓN KILÓMETROS SUBSECUENTES DE MATERIAL PRODUCTO DE EXCAVACIÓN, DEMOLICIÓN Y/O ESCOMBROS A TIRADERO AUTORIZADO POR SUPERVISIÓN, INCLUYE: MANO DE OBRA, EQUIPO Y HERRAMIENTA.</t>
  </si>
  <si>
    <t>M3-KM</t>
  </si>
  <si>
    <t>CARGA MECÁNICA Y ACARREO EN CAMIÓN 1 ER. KILOMETRO, DE MATERIAL PRODUCTO DE EXCAVACIÓN, DEMOLICIÓN Y/O ESCOMBROS, INCLUYE: REGALÍAS AL BANCO DE TIRO, MANO DE OBRA, EQUIPO Y HERRAMIENTA.</t>
  </si>
  <si>
    <t>CORTE CON DISCO DE DIAMANTE HASTA 1/3 DE ESPESOR DE LA LOSA Y HASTA 3 MM DE ANCHO, INCLUYE: EQUIPO, PREPARACIONES Y MANO DE OBRA.</t>
  </si>
  <si>
    <t>M</t>
  </si>
  <si>
    <t>BANQUETA DE 10 CM DE ESPESOR DE CONCRETO PREMEZCLADO F'C= 200  KG/CM2., R.N., T.M.A. 19 MM, CON ACABADO ESCOBILLADO, INCLUYE: CIMBRA, DESCIMBRA, COLADO, CURADO, MATERIALES,  MANO DE OBRA, EQUIPO Y HERRAMIENTA.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</si>
  <si>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</si>
  <si>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</si>
  <si>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SEÑALAMIENTO HORIZONTAL Y VERTICAL</t>
  </si>
  <si>
    <t>D1</t>
  </si>
  <si>
    <t>SEÑALAMIENTO HORIZONTAL</t>
  </si>
  <si>
    <t>D2</t>
  </si>
  <si>
    <t>LIMPIEZA GRUESA DE OBRA, INCLUYE: ACARREO A BANCO DE OBRA, MANO DE OBRA, EQUIPO Y HERRAMIENTA.</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</si>
  <si>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</si>
  <si>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A3</t>
  </si>
  <si>
    <t>TERRACERÍAS</t>
  </si>
  <si>
    <t>PAVIMENTO HIDRÁULICO</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</si>
  <si>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</si>
  <si>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KG</t>
  </si>
  <si>
    <t xml:space="preserve">SUMINISTRO Y PLANTACIÓN DE ÁRBOL OLIVO NEGRO DE 2.00 M A 2.50 M DE ALTURA A PARTIR N.P.T., MÍNIMO DE 1 1/2" DE DIÁMETRO BASAL, INCLUYE: HERRAMIENTA, EXCAVACIÓN, CAPA  DE TIERRA VEGETAL, AGUA PARA RIEGO, MANO DE OBRA Y CUIDADOS POR 30 DÍAS. </t>
  </si>
  <si>
    <t xml:space="preserve">SUMINISTRO Y PLANTACIÓN DE ÁRBOL ARRAYÁN DE 2.00 M A 2.50 M DE ALTURA A PARTIR N.P.T., MÍNIMO DE 1 1/2" DE DIÁMETRO BASAL, INCLUYE: HERRAMIENTA, EXCAVACIÓN, CAPA  DE TIERRA VEGETAL, AGUA PARA RIEGO, MANO DE OBRA Y CUIDADOS POR 30 DÍAS. </t>
  </si>
  <si>
    <t>SUMINISTRO Y PLANTACIÓN DE PLANTA DEDO-MORO A RAZÓN DE 20 PZAS POR M2 DE 12 CM DE LARGO PROMEDIO, INCLUYE:  EXCAVACIÓN, CAPA  DE TIERRA VEGETAL, AGUA PARA RIEGO, HERRAMIENTA, MANO DE OBRA Y CUIDADOS POR 30 DÍAS.</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</si>
  <si>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</si>
  <si>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PLANTACIÓN DE ÁRBOL GUAYABO FRESA DE 2.00 M A 2.50 M DE ALTURA A PARTIR N.P.T., MÍNIMO DE 1 1/2" DE DIÁMETRO BASAL, INCLUYE: HERRAMIENTA, EXCAVACIÓN, CAPA  DE TIERRA VEGETAL, AGUA PARA RIEGO, MANO DE OBRA Y CUIDADOS POR 30 DÍAS.</t>
  </si>
  <si>
    <t>SUMINISTRO Y COLOCACIÓN DE SEÑALAMIENTO VERTICAL SR-37 (DE 60 CM X 20 CM - SENTIDO DEL FLUJO VEHICULAR), EN LÁMINA GALVANIZADA CALIBRE 16, CON VINIL REFLEJANTE GRADO INGENIERÍA, UBICAR EN PARAMENTOS, INCLUYE: HERRAMIENTA, SUMINISTRO Y COLOCACIÓN,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</si>
  <si>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</si>
  <si>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</si>
  <si>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</si>
  <si>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</si>
  <si>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</si>
  <si>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</si>
  <si>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</si>
  <si>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TUBERÍA DE P.V.C. PARA ALCANTARILLADO DIÁMETRO DE 10" SERIE 20, INCLUYE: MATERIALES NECESARIOS, EQUIPO, MANO DE OBRA Y PRUEBA HIDROSTÁTICA.</t>
  </si>
  <si>
    <t>RELLENO ACOSTILLADO EN CEPAS O MESETAS CON MATERIAL DE BANCO, COMPACTADO MANUALMENTE EN CAPAS NO MAYORES DE 20 CM, INCLUYE: INCORPORACIÓN DE AGUA NECESARIA, MANO DE OBRA, HERRAMIENTAS Y ACARREOS.</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</si>
  <si>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</si>
  <si>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</si>
  <si>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</si>
  <si>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CODO PVC DE 45°X 6" HIDRÁULICO, SERIE 20, INCLUYE: MANO DE OBRA, EQUIPO Y HERRAMIENTA.</t>
  </si>
  <si>
    <t>SUMINISTRO E INSTALACIÓN DE SILLETA PVC DE 10"X 6" SANITARIO, SERIE 20, INCLUYE: MANO DE OBRA, EQUIPO Y HERRAMIENTA.</t>
  </si>
  <si>
    <t>SUMINISTRO E INSTALACIÓN DE TUBERÍA DE P.V.C. PARA ALCANTARILLADO DIÁMETRO DE 12" SERIE 20, INCLUYE: MATERIALES NECESARIOS, EQUIPO, MANO DE OBRA Y PRUEBA HIDROSTÁTICA.</t>
  </si>
  <si>
    <t>SUMINISTRO E INSTALACIÓN DE SILLETA PVC DE 12"X 6" SANITARIO, INCLUYE: MANO DE OBRA, EQUIPO Y HERRAMIENTA.</t>
  </si>
  <si>
    <t>SUMINISTRO, INSTALACIÓN Y JUNTEO DE TUBO DE P.V.C. HIDRÁULICO RD-26 DE 6" DE DIÁMETRO, INCLUYE: MATERIAL, ACARREO AL SITIO DE COLOCACIÓN, PRUEBAS NECESARIAS, MANO DE OBRA, EQUIPO Y HERRAMIENTA.</t>
  </si>
  <si>
    <t>GUARNICIÓN TIPO "I" EN SECCIÓN 15X35 CM DE ALTURA A BASE DE CONCRETO PREMEZCLADO F'C= 300 KG/CM2, T.M.A. 19 MM, R.N., ACABADO APARENTE, INCLUYE: CIMBRA, DESCIMBRA, COLADO, MATERIALES, CURADO,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</si>
  <si>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</si>
  <si>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</si>
  <si>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</si>
  <si>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</si>
  <si>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DE EXTREMIDAD DE 4" DE DIÁMETRO DE 40 CM DE LARGO DE FO.FO., INCLUYE: 50 % DE TORNILLOS Y EMPAQUES, MATERIAL, ACARREOS, MANO DE OBRA, EQUIPO Y HERRAMIENTA.</t>
  </si>
  <si>
    <t>SUMINISTRO E INSTALACIÓN DE EXTREMIDAD DE 6" DE DIÁMETRO DE 40 CM DE LARGO DE FO.FO., INCLUYE: 50 % DE TORNILLOS Y EMPAQUES, MATERIAL, ACARREOS, MANO DE OBRA, EQUIPO Y HERRAMIENTA.</t>
  </si>
  <si>
    <t>SUMINISTRO E INSTALACIÓN DE JUNTA GIBAULT COMPLETA DE 100 MM (4") DE DIÁMETRO DE FO.FO., INCLUYE: MATERIAL, ACARREOS, MANO DE OBRA, EQUIPO Y HERRAMIENTA.</t>
  </si>
  <si>
    <t>SUMINISTRO E INSTALACIÓN DE JUNTA GIBAULT COMPLETA DE 152 MM (6") DE DIÁMETRO DE FO.FO., INCLUYE: MATERIAL, ACARREOS, MANO DE OBRA, EQUIPO Y HERRAMIENTA.</t>
  </si>
  <si>
    <t>SUMINISTRO E INSTALACIÓN DE CODOS DE 45°, 22° Ó 11° X 152 MM (6")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</si>
  <si>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</si>
  <si>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</si>
  <si>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MARCO CON TAPA PARA CAJA DE VÁLVULAS DE 50X50CM (COMERCIAL DE 110 KG.) ESTÁNDAR, INCLUYE: MATERIALES, EQUIPO, ACARREOS Y MANO DE OBRA.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</si>
  <si>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</si>
  <si>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</si>
  <si>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</si>
  <si>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</si>
  <si>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</si>
  <si>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PAD RD 19 DE 53 MM DE Ø, INCLUYE: HERRAMIENTA, MATERIALES, DESPERDICIOS, ACARREO AL SITIO DE COLOCACIÓN, GUIADO Y MANO DE OBRA.</t>
  </si>
  <si>
    <t>SUMINISTRO E INSTALACIÓN DE TUBO PAD RD 19 DE 35 MM DE Ø, INCLUYE: HERRAMIENTA, MATERIALES, DESPERDICIOS, ACARREO AL SITIO DE COLOCACIÓN, GUIADO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</si>
  <si>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</si>
  <si>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</si>
  <si>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RED DE ALUMBRADO PÚBLICO</t>
  </si>
  <si>
    <t>OBRA CIVIL</t>
  </si>
  <si>
    <t>E2</t>
  </si>
  <si>
    <t>SUMINISTRO E INSTALACIÓN DE CABLE DE ALUMINIO XLP, 600 V, CONFIGURACIÓN TRIPLEX  2+1, CAL. 4 AWG  (F)  +  CAL.  4 AWG (T)  MARCA CONDUMEX O SIMILAR, INCLUYE: HERRAMIENTA, MATERIALES, CONEXIÓN,  PRUEBAS, EQUIPO Y MANO DE OBRA.</t>
  </si>
  <si>
    <t>SUMINISTRO E INSTALACIÓN DE CABLE DE ALUMINIO XHHW-2, 600 V, CAL. 6 MONOPOLAR, MARCA CONDUMEX O SIMILAR, CABLEADO DE REGISTRO A LUMINARIA POR EL INTERIOR DEL POSTE, INCLUYE: HERRAMIENTA, MATERIALES, CONEXIÓN, PRUEBAS,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</si>
  <si>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</si>
  <si>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</si>
  <si>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</si>
  <si>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</si>
  <si>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</si>
  <si>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</si>
  <si>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</si>
  <si>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</si>
  <si>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BRAZO TIPO "I" DE 1.80 m,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</si>
  <si>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SUMINISTRO Y COLOCACIÓN DE CONECTOR  TIPO  ZAPATA  DE  ALUMINIO  CAL. 6 AWG, 1 BARRENO, CON TORNILLO   Y   MANGA   TERMO CONTRÁCTIL  PARA  CONECTOR  MÚLTIPLE BAJA  TENSIÓN,  INCLUYE: HERRAMIENTA,  MATERIAL, EQUIPO Y MANO  DE  OBRA.</t>
  </si>
  <si>
    <t>SUMINISTRO Y COLOCACIÓN DE ANCLA PARA POSTE METÁLICO DE 9.00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</si>
  <si>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Y COLOCACIÓN DE POSTE DE SECCIÓN CIRCULAR  TIPO CÓNICO PARA ALUMBRADO PÚBLICO DE 9.00 M DE ALTURA, LAMINA CAL. 11, CON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</si>
  <si>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E3</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</si>
  <si>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</si>
  <si>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</si>
  <si>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</si>
  <si>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</si>
  <si>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</si>
  <si>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</si>
  <si>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</si>
  <si>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</si>
  <si>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</si>
  <si>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</si>
  <si>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SUMINISTRO Y COLOCACIÓN DE BOYA METÁLICA DE TRÁNSITO AMARILLA DE 23 X 23 CM, INCLUYE: MATERIALES, MANO DE OBRA, EQUIPO Y HERRAMIENTA.</t>
  </si>
  <si>
    <t>PLANTILLA DE 10 CM DE ESPESOR DE CONCRETO HECHO EN OBRA DE F´C=100 KG/CM2, INCLUYE: PREPARACIÓN DE LA SUPERFICIE, NIVELACIÓN, MAESTREADO, COLADO, MANO DE OBRA, EQUIPO Y HERRAMIENTA.</t>
  </si>
  <si>
    <t>SUMINISTRO Y COLOCACIÓN DE BARRAS DE AMARRE CON VARILLA CORRUGADA DE 1/2" DE DIÁMETRO, FY= 2800 KG/CM2, Y 75 CM DE DESARROLLO A CADA 60 CM DE SEPARACIÓN. INCLUYE: HERRAMIENTA, MATERIAL, DESPERDICIO, CORTES, COLOCACIÓN, ACARREOS Y MANO DE OBRA.</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</si>
  <si>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</si>
  <si>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</si>
  <si>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HUELLA DE 30 CM DE ANCHO Y 5 CM DE ESPESOR A BASE DE CONCRETO PREMEZCLADO F'C= 200  KG/CM2., R.N., T.M.A. 19 MM, CON ACABADO ESCOBILLADO, INCLUYE: HERRAMIENTA, CIMBRA PERIMETRAL, ACARREOS, COLADO, CURADO, MATERIAL, EQUIPO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</si>
  <si>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</si>
  <si>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EXCAVACIÓN POR MEDIOS MECÁNICOS EN MATERIAL TIPO II, DE 0.00 A -2.00 M DE PROFUNDIDAD, INCLUYE: AFINE DE  PLANTILLA Y TALUDES, ACARREO DEL MATERIAL A BANCO DE OBRA PARA SU POSTERIOR RETIRO, MANO DE OBRA, EQUIPO Y HERRAMIENTA. (MEDIDO EN TERRENO NATURAL POR SECCIÓN).</t>
  </si>
  <si>
    <t>ALUMBRADO PÚBLICO</t>
  </si>
  <si>
    <t>AFINE Y CONFORMACIÓN DE TERRENO NATURAL COMPACTADO EN CAPAS NO MAYORES DE 20 CM DE ESPESOR CON EQUIPO DE IMPACTO, COMPACTADO AL 90% ± 2 DE SU P.V.S.M., PRUEBA AASHTO ESTANDAR, CBR DEL 5% MÍNIMO, INCLUYE: CONFORMACIÓN, MANO DE OBRA, EQUIPO Y HERRAMIENTA.</t>
  </si>
  <si>
    <t>BANQUETAS, CRUCES PEATONALES Y ACCESIBILIDAD UNIVERSAL</t>
  </si>
  <si>
    <t>F3</t>
  </si>
  <si>
    <t>F4</t>
  </si>
  <si>
    <t>G1</t>
  </si>
  <si>
    <t>G2</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</si>
  <si>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</si>
  <si>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</si>
  <si>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</si>
  <si>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</si>
  <si>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DEMOLICIÓN POR MEDIOS MECÁNICOS DE MURO DE LADRILLO DE LAMA Y/O BLOCK A SOGA Y/O TEZÓN, EN LÍMITE DE PROPIEDAD, INCLUYE: HERRAMIENTA, DEMOLICIÓN DE DALAS, CADENAS Y CASTILLOS, RECUBRIMIENTOS, APLANADOS, MANO DE OBRA, RETIRO Y ACARREO DEL MATERIAL A BANCO DE OBRA PARA SU POSTERIOR RETIRO Y LIMPIEZA DEL ÁREA DE LOS TRABAJOS.</t>
  </si>
  <si>
    <t>SUMINISTRO E INSTALACIÓN DE REDUCCIÓN DE 6" A 4" DE DIÁMETRO DE FO.FO., INCLUYE: 50 % DE TORNILLOS Y EMPAQUES, MATERIAL, ACARREOS, MANO DE OBRA, EQUIPO Y HERRAMIENTA.</t>
  </si>
  <si>
    <t>SUMINISTRO Y COLOCACIÓN DE CONTRAMARCO DE CANAL SENCILLO DE 6" DE 2.15 M DE LONGITUD, INCLUYE: HERRAMIENTA, NIVELACIÓN, MATERIALES, EQUIPO Y MANO DE OBRA.</t>
  </si>
  <si>
    <t xml:space="preserve">SUMINISTRO Y COLOCACIÓN DE GRAVA DE 3/4", PARA FONDO DE REGISTRO ELÉCTRICO, INCLUYE: HERRAMIENTA, ACARREOS Y MANO DE OBRA. </t>
  </si>
  <si>
    <t>POZOS DE VISITA</t>
  </si>
  <si>
    <t>E4</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</si>
  <si>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</si>
  <si>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</si>
  <si>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SUMINISTRO Y COLOCACIÓN DE SEÑALAMIENTO VERTICAL (RESTRICTIVO, INFORMATIVO O PREVENTIVO)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</si>
  <si>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</si>
  <si>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</si>
  <si>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0.40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</si>
  <si>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RIEGO DE IMPREGNACIÓN EN SUPERFICIE DE BASE HIDRÁULICA CON EMULSIONES ASFÁLTICAS CATIÓNICAS RR-2K A RAZÓN DE 1.5 L/M2 CON POREO DE ARENA, INCLUYE: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</si>
  <si>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</si>
  <si>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TABICÓN 6X12X24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</si>
  <si>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</si>
  <si>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</si>
  <si>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</si>
  <si>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</si>
  <si>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</si>
  <si>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</si>
  <si>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</si>
  <si>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</si>
  <si>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TAPONADO DE DUCTOS EN EL REGISTRO DE ALUMBRADO DE 53 MM DE Ø, POSTERIOR A LA INSTALACIÓN DEL CABLEADO CON ESPUMA DE POLIURETANO (SELLO DUCTO) O SIMILAR, INCLUYE: HERRAMIENTA, MATERIALES, ACARREOS Y MANO DE OBRA.</t>
  </si>
  <si>
    <t>TAPONADO DE DUCTOS EN EL REGISTRO DE ALUMBRADO DE 35 MM DE Ø, POSTERIOR A LA INSTALACIÓN DEL CABLEADO CON ESPUMA DE POLIURETANO (SELLO DUCTO) O SIMILAR, INCLUYE: HERRAMIENTA, MATERIALES, ACARREOS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</si>
  <si>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</si>
  <si>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</si>
  <si>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SUMINISTRO Y COLOCACIÓN DE BOLARDO DE 6" DE DIÁMETRO, FABRICADO EN TUBO DE ACERO AL CARBÓN CEDULA 30, DE 1.10 M DE LONGITUD (0.75 M VISIBLE Y 0.35 M OCULTO), TAPA SUPERIOR DE PLACA 3/16" C/ESCUDO EN ACERO INOXIDABLE, CINTA REFLEJANTE GRADO INGENIERÍA COLOR BLANCO, TERMINADO EN PINTURA POLIÉSTER HORNEADA CON ANCLAS SOLDADAS DE VARILLA DE 1/2" POR 10CM PARA SU ANCLAJE , INCLUYE: DADO DE CONCRETO F´C= 150 KG/CM2 HECHO EN OBRA DE 40X40X40 CM, ACARREOS, MATERIALES, MANO DE OBRA, EQUIPO Y HERRAMIENTA.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</si>
  <si>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</si>
  <si>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E INSTALACIÓN DE CABLE DE ALUMINIO PARA INSTALACIÓN AÉREA 2+1 CAL. 4 AWG, CON CABLE AAC-ACSR 75 °C, 600 V, CONDUCTOR DE ALUMINIO Y AISLAMIENTO DE POLIETILENO DE ALTA DENSIDAD (PEAD), CONDUCTOR MENSAJERO ACSR DESNUDO (PROYECTO) MARCA CONDUMEX O SIMILAR, INCLUYE: HERRAMIENTA, MATERIALES, CONEXIÓN, PRUEBAS, EQUIPO Y MANO DE OBRA.</t>
  </si>
  <si>
    <t>SUMINISTRO Y COLOCACIÓN DE ESTRUCTURA PARA BAJA TENSIÓN AÉREA CON BASTIDOR REFORZADO DE 3 HILOS, FLEJADO DE ACERO INOX. DE 3/4" Y AISLADOR DE PORCELANA P-1323, INSTALADO EN POSTE EXISTENTE NORMA CFE "1R3", INCLUYE: HERRAMIENTA, ACARREOS, ELEVACIONES, MONTAJE, EQUIPO Y MANO DE OBRA.</t>
  </si>
  <si>
    <t>SUMINISTRO Y COLOCACIÓN DE (3) CONECTORES DERIVADOR DE ALUMINIO A COMPRESIÓN TIPO "H" CAL. 6- 2 AWG BIMETÁLICO CAT. YHO100 BURNDY, INCLUYE: HERRAMIENTA, MATERIAL, EQUIPO Y MANO DE OBRA.</t>
  </si>
  <si>
    <t>PREPARACIÓN PARA ACOMETIDA ELÉCTRICA EN BAJA TENSIÓN, 2F-3H, CON MUFA DE ALUMINIO DE 1 1/2" (38 MM), TUBO CONDUIT GALVANIZADO ROSCADO DE 1 1/2" (38 MM), CABLE DE COBRE THW-LS CAL. 8 AWG, BASE DE ENCHUFE CON 5A, TERMINAL 200 A, TUBO CONDUIT PARED DELGADA DE 1/2", VARILLA DE TIERRA Y CONECTOR, CONFORME A LA NORMA DE MEDICIÓN CFE DX EM-BT202, INCLUYE: HERRAMIENTA, MATERIALES, DESPERDICIOS, EQUIPO Y MANO DE OBRA.</t>
  </si>
  <si>
    <t>SUMINISTRO Y APLICACIÓN DE PINTURA VINÍLICA LÍNEA VINIMEX PREMIUM DE COMEX A DOS MANOS DE 0.00 M A 3.00 M, EN CUALQUIER COLOR, LIMPIANDO Y PREPARANDO LA SUPERFICIE CON SELLADOR, INCLUYE: MATERIALES, ANDAMIOS, MANO DE OBRA, EQUIPO Y HERRAMIENTA.</t>
  </si>
  <si>
    <t>SUMINISTRO E INSTALACIÓN DE MANGA DE EMPOTRAMIENTO DE  P.V.C. DE 6" DE DIÁMETRO SERIE 20,  INCLUYE: MATERIAL, ACARREOS, MANO  DE OBRA Y HERRAMIENTA.</t>
  </si>
  <si>
    <t>SUMINISTRO Y PLANTACIÓN DE ÁRBOL PRIMAVERA DE 2.00 M A 2.50 M DE ALTURA A PARTIR N.P.T., MÍNIMO DE 1 1/2" DE DIÁMETRO BASAL, INCLUYE: HERRAMIENTA, EXCAVACIÓN, CAPA  DE TIERRA VEGETAL, AGUA PARA RIEGO, MANO DE OBRA Y CUIDADOS POR 30 DÍAS.</t>
  </si>
  <si>
    <t>SUMINISTRO Y PLANTACIÓN DE ÁRBOL ROSA MORADA DE 2.00 M A 2.50 M DE ALTURA A PARTIR N.P.T., MÍNIMO DE 1 1/2" DE DIÁMETRO BASAL, INCLUYE: HERRAMIENTA, EXCAVACIÓN, CAPA  DE TIERRA VEGETAL, AGUA PARA RIEGO, MANO DE OBRA Y CUIDADOS POR 30 DÍAS.</t>
  </si>
  <si>
    <t>APLANADO DE 2 CM DE ESPESOR EN MURO CON MORTERO CEMENTO-ARENA 1:4, ACABADO FINO,  INCLUYE: MATERIALES, ACARREOS, DESPERDICIOS, MANO DE OBRA, PLOMEADO, NIVELADO, REGLEADO, RECORTES, MANO DE OBRA, EQUIPO Y HERRAMIENTA.</t>
  </si>
  <si>
    <t>CORTE DE TERRENO A CIELO ABIERTO EN CAJÓN EN MATERIAL TIPO "B" CON EQUIPO MECÁNICO PESADO PARA CONFORMACIÓN DE TERRACERÍAS, INCLUYE: AFINE DE TALUDES, NIVELACIÓN, REFERENCIAS, MOVIMIENTOS DE TIERRA (ACARREO INTERNO) CON EQUIPO MECÁNICO HASTA 100 M DE DISTANCIA, MANO DE OBRA Y HERRAMIENTA. (MEDIDO EN TERRENO NATURAL POR SECCIÓN).</t>
  </si>
  <si>
    <t>DEMOLICIÓN POR MEDIOS MECÁNICOS DE EMPEDRADO TRADICIONAL, INCLUYE: HERRAMIENTA, ACARREOS HASTA EL LUGAR DE ACOPIO DENTRO DE LA OBRA, MATERIALES, EQUIPO Y MANO DE OBRA.</t>
  </si>
  <si>
    <t>DEMOLICIÓN POR MEDIOS MECÁNICOS DE PAVIMENTO DE CONCRETO EXISTENTE, INCLUYE: ACARREO DEL MATERIAL A BANCO DE OBRA PARA SU POSTERIOR RETIRO, MANO DE OBRA, EQUIPO Y HERRAMIENTA.</t>
  </si>
  <si>
    <t>EXCAVACIÓN POR MEDIOS MANUALES EN MATERIAL TIPO II, DE 0.00 A -2.00 M DE PROFUNDIDAD, INCLUYE: AFINE DE PLANTILLA Y TALUDES, ACARREO DEL MATERIAL A BANCO DE OBRA PARA SU POSTERIOR RETIRO, MANO DE OBRA, EQUIPO Y HERRAMIENTA. (MEDIDO EN TERRENO NATURAL POR SECCIÓN).</t>
  </si>
  <si>
    <t>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t>
  </si>
  <si>
    <t>SUMINISTRO Y COLOCACIÓN DE TIERRA VEGETAL PREPARADA PARA JARDINERÍA, INCLUYE: SUMINISTRO, ACARREO, COLOCACIÓN, MANO DE OBRA, EQUIPO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</si>
  <si>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</si>
  <si>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</si>
  <si>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</si>
  <si>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</si>
  <si>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</si>
  <si>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</si>
  <si>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</si>
  <si>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</si>
  <si>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"SOLO DER" Y/O "SOLO IZQ"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</si>
  <si>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</si>
  <si>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</si>
  <si>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TRAZO Y NIVELACIÓN PARA LÍNEAS, INCLUYE: EQUIPO DE TOPOGRAFÍA, MATERIALES PARA SEÑALAMIENTO, MANO DE OBRA, EQUIPO Y HERRAMIENTA.</t>
  </si>
  <si>
    <t>CIMBRA ACABADO COMÚN EN PERALTES DE LOSA (DIAMANTE) A BASE DE MADERA DE PINO DE 3A, INCLUYE: HERRAMIENTA, MATERIALES, ACARREOS, CORTES, HABILITADO, CIMBRADO, DESCIMBRA, EQUIPO Y MANO DE OBRA.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</si>
  <si>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</si>
  <si>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</si>
  <si>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SUMINISTRO E INSTALACIÓN DE TUBERÍA DE P.V.C. PARA ALCANTARILLADO DIÁMETRO DE 18" SERIE 20, INCLUYE: MATERIALES NECESARIOS, EQUIPO, MANO DE OBRA Y PRUEBA HIDROSTÁTICA.</t>
  </si>
  <si>
    <t>SUMINISTRO E INSTALACIÓN DE MANGA DE EMPOTRAMIENTO DE  P.V.C. DE 18" DE DIÁMETRO,  INCLUYE: MATERIAL, ACARREOS, MANO  DE OBRA Y HERRAMIENTA.</t>
  </si>
  <si>
    <t>SUMINISTRO E INSTALACIÓN DE SILLETA PVC DE 18"X 6" SANITARIO, INCLUYE: MANO DE OBRA, EQUIPO Y HERRAMIENTA.</t>
  </si>
  <si>
    <t>SUMINISTRO E INSTALACIÓN DE ABRAZADERA DE FO.FO. DE 10" X 1/2", INCLUYE: MATERIAL, MANO DE OBRA, EQUIPO Y HERRAMIENTA.</t>
  </si>
  <si>
    <t>SUMINISTRO, INSTALACIÓN Y JUNTEO DE TUBO DE P.V.C. HIDRÁULICO RD-26 DE 10" DE DIÁMETRO, INCLUYE: MATERIAL, ACARREO AL SITIO DE COLOCACIÓN, PRUEBAS NECESARIAS, MANO DE OBRA, EQUIPO Y HERRAMIENTA.</t>
  </si>
  <si>
    <t>BOCAS DE TORMENTA</t>
  </si>
  <si>
    <t>PLANTILLA DE MAMPOSTERÍA DE PIEDRA BRAZA DE 0.30 M DE ESPESOR  ASENTADA CON MORTERO CEMENTO-ARENA 1:3, INCLUYE: HERRAMIENTA, SUMINISTRO DE MATERIALES, ACARREOS, DESPERDICIOS, EQUIPO Y MANO DE OBRA.</t>
  </si>
  <si>
    <t>ALCANTARILLADO SANITARIO Y PLUVIAL</t>
  </si>
  <si>
    <t>SUMINISTRO, INSTALACIÓN Y JUNTEO DE TUBO DE P.V.C. HIDRÁULICO RD-26 DE 4" DE DIÁMETRO, INCLUYE: MATERIAL, ACARREO AL SITIO DE COLOCACIÓN, PRUEBAS NECESARIAS, MANO DE OBRA, EQUIPO Y HERRAMIENTA.</t>
  </si>
  <si>
    <t>SUMINISTRO E INSTALACIÓN DE ABRAZADERA DE BRONCE DE 4" X 1/2", INCLUYE: MATERIAL, MANO DE OBRA, EQUIPO Y HERRAMIENTA.</t>
  </si>
  <si>
    <t>SUMINISTRO E INSTALACIÓN DE TEE DE 10" X 6" DE DIÁMETRO DE FO.FO., INCLUYE: 50 % DE TORNILLOS Y EMPAQUES, MATERIAL, ACARREOS, MANO DE OBRA, EQUIPO Y HERRAMIENTA.</t>
  </si>
  <si>
    <t>SUMINISTRO E INSTALACIÓN DE EXTREMIDAD DE 10" DE DIÁMETRO DE 40 CM DE LARGO DE FO.FO., INCLUYE: 50 % DE TORNILLOS Y EMPAQUES, MATERIAL, ACARREOS, MANO DE OBRA, EQUIPO Y HERRAMIENTA.</t>
  </si>
  <si>
    <t>SUMINISTRO E INSTALACIÓN DE JUNTA GIBAULT COMPLETA DE 255 MM (10") DE DIÁMETRO DE FO.FO., INCLUYE: MATERIAL, ACARREOS, MANO DE OBRA, EQUIPO Y HERRAMIENTA.</t>
  </si>
  <si>
    <t>SUMINISTRO E INSTALACIÓN DE VÁLVULA DE COMPUERTA RESILENTE DE 10" VÁSTAGO FIJO HIDROSTÁTICA, INCLUYE: 50 % DE TORNILLOS Y EMPAQUES, MATERIAL, ACARREOS, MANO DE OBRA, EQUIPO Y HERRAMIENTA.</t>
  </si>
  <si>
    <t>SUMINISTRO E INSTALACIÓN DE TEE DE 10" X 4" DE DIÁMETRO DE FO.FO., INCLUYE: 50 % DE TORNILLOS Y EMPAQUES, MATERIAL, ACARREOS, MANO DE OBRA, EQUIPO Y HERRAMIENTA.</t>
  </si>
  <si>
    <t>E5</t>
  </si>
  <si>
    <t>REVESTIMIENTO DE 10 CM DE ESPESOR EN BOCA DE TORMENTA A BASE DE CONCRETO HECHO EN OBRA F'C= 250 KG/CM2, R.N., T.M.A. 19 MM R.N., INCLUYE: HERRAMIENTA, PREPARACIÓN DE LA SUPERFICIE, SUMINISTRO DE MATERIALES, NIVELACIÓN, MAESTREADO, COLADO, EQUIPO Y MANO DE OBRA.</t>
  </si>
  <si>
    <t>LOSA DE 10 CM DE ESPESOR DE CONCRETO HECHO EN OBRA F´C= 200 KG/CM2 T.M.A. 19 MM R.N., ACABADO ESCOBILLADO, INCLUYE: CIMBRA EN FRONTERAS, COLADO, CURADO, DESCIMBRADO, MANO DE OBRA, EQUIPO Y HERRAMIENTA.</t>
  </si>
  <si>
    <r>
      <t xml:space="preserve">SUMINISTRO Y COLOCACIÓN DE HERRERÍA ESTRUCTURAL A BASE DE PERFILES IPR, IPS Y </t>
    </r>
    <r>
      <rPr>
        <b/>
        <sz val="8"/>
        <rFont val="Arial"/>
        <family val="2"/>
      </rPr>
      <t>CPS</t>
    </r>
    <r>
      <rPr>
        <sz val="8"/>
        <rFont val="Arial"/>
        <family val="2"/>
      </rPr>
      <t>, PARA UTILIZAR EN BOCAS DE TORMENTA, INCLUYE, HERRAMIENTA, HABILITADO, ACARREOS, CORTES, DESPERDICIOS, SOLDADURAS, PINTURA ANTICORROSIVA (PRIMER), MATERIALES, EQUIPO Y MANO DE OBRA.</t>
    </r>
  </si>
  <si>
    <t>SUMINISTRO Y COLOCACIÓN DE REFUERZO EN ESQUINAS DE BOCA DE TORMENTA DE BANQUETA SEGÚN PROYECTO, A BASE DE ÁNGULO DE ACERO DE 4", INCLUYE: HERRAMIENTA, MATERIALES, ACARREOS, RECORTES, SOLDADURAS, DESPERDICIOS, EQUIPO Y MANO DE OBRA.</t>
  </si>
  <si>
    <t>POZOS DE ABSORCIÓN E INTERCONEXIONES</t>
  </si>
  <si>
    <t>SUMINISTRO Y COLOCACIÓN DE POZO DE ABSORCIÓN DE 6.00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HIERRO DÚCTIL, LOSA CÓNICA DE CONCRETO ARMADO DE 96 CM DE DIÁMETRO EXTERIOR Y 10 CM DE ESPESOR, BASE DE CONCRETO ARMADO DE 96 CM DE DIÁMETRO EXTERIOR Y 10 CM DE ESPESOR, TELA GEOTEXTIL EN ADEME Y PERFORACIÓN , FILTRO DE GRAVA LATERAL EN ÁREA FILTRANTE Y RELLENO DE SUELO CEMENTO DE 50 KG/CM2 EN ZONA DE NULA INFILTRACIÓN, DEMOLICIONES, REPOSICIÓN DE MATERIAL, ARMADO CON VARILLA DE 1/2" EN DIAMANTE, TRAZO Y NIVELACIÓN, RETIRO DE MATERIAL PRODUCTO DE LA EXCAVACIÓN, EQUIPO Y MANO DE OBRA.</t>
  </si>
  <si>
    <t>SUMINISTRO Y COLOCACIÓN DE ÁNGULO DE 2" X 1/4" PARA CONTRAMARCO Y ÁNGULO DE 1" X 3/4" X 3/16" PARA MARCO DE TAPA EN ENTRADA HOMBRE, INCLUYE: HERRAMIENTA, MATERIALES, ACARREOS, RECORTES, SOLDADURAS, DESPERDICIOS, EQUIPO Y MANO DE OBRA.</t>
  </si>
  <si>
    <t>EXCAVACIÓN POR MEDIOS MECÁNICOS EN MATERIAL TIPO II, DE -2.00 A -4.00 M DE PROFUNDIDAD, INCLUYE: ACARREO DEL MATERIAL A BANCO DE OBRA PARA SU POSTERIOR RETIRO, MANO DE OBRA, EQUIPO Y HERRAMIENTA. (MEDIDO EN TERRENO NATURAL POR SECCIÓN).</t>
  </si>
  <si>
    <t>EXCAVACIÓN POR MEDIOS MECÁNICOS EN MATERIAL TIPO II, DE -4.00 A -6.00 M DE PROFUNDIDAD, INCLUYE: AFINE DE  PLANTILLA Y TALUDES, ACARREO DEL MATERIAL A BANCO DE OBRA PARA SU POSTERIOR RETIRO, MANO DE OBRA, EQUIPO Y HERRAMIENTA. (MEDIDO EN TERRENO NATURAL POR SECCIÓN).</t>
  </si>
  <si>
    <t>SUMINISTRO Y COLOCACIÓN DE LUMINARIA TECNOLOGÍA LEDG2 108 W, INCLUYENDO PÉRDIDAS, EQUIPADO CON TARJETA TIPO SMD DE 32 CHIPS MÁXIMO, FLUJO LUMINOSO MÍNIMO DE 13,200 LM CON UNA FUENTE ELECTRÓNICA DE 1050 MA, LA EFICACIA MÍNIMA DEBERÁ SER DE 123 (LM/W); DISTRIBUCIÓN FOTOMÉTRICA BUG B3-U0-G2, CON UNA TEMPERATURA DE COLOR CORRELACIONADA PROMEDIO (CCT) DE 4000K (+/-275K) Y UN ÍNDICE DE REPRODUCCIÓN CROMÁTICA (CRI) MÍNIMO DE 70. EL GRADO DE HERMETICIDAD REQUERIDO ES IP66 PARA CADA UNO DE LOS MÓDULOS LED Y GRADO DE RESISTENCIA AL IMPACTO IK-09. EL LUMINARIO DEBERÁ OPERAR A UN RANGO DE VOLTAJE DE 120 A 277 VOLTS Y FUSIBLE DOBLE EN SERIE 120,277, INCLUIR CARTA DE GARANTÍA EXPRESA DE 10 AÑOS DEL FABRICANTE, MODELO: RFM-108W32LED4K-G2-R2M-UNV-DMG-[MX-001-F2S-TYA]-RCD7-GY3 O SIMILAR,  INCLUYE: HERRAMIENTA, SUMINISTRO, FLETES, ACARREOS, ELEVACIÓN, CONEXIONES, PRUEBAS, EQUIPO Y MANO DE OBRA.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</si>
  <si>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</si>
  <si>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</si>
  <si>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PAVIMENTO DE 22 CM DE ESPESOR DE CONCRETO HIDRÁULICO PREMEZCLADO MR-45, R.R., T.M.A. 38 MM A 7 DÍAS, ACABADO ESCOBILLADO Y/O TEXTURIZADO, INCLUYE: CIMBRA, DESCIMBRA, MATERIALES, ACARREOS, VOLTEADO, VIBRADO, CURADO, MANO DE OBRA, EQUIPO Y HERRAMIENTA.</t>
  </si>
  <si>
    <t>PAVIMENTO DE 22 CM DE ESPESOR DE CONCRETO HIDRÁULICO PREMEZCLADO MR-45, R.R., T.M.A. 38 MM A 14 DÍAS, ACABADO ESCOBILLADO Y/O TEXTURIZADO, INCLUYE: CIMBRA, DESCIMBRA, MATERIALES, ACARREOS, VOLTEADO, VIBRADO, CURADO, MANO DE OBRA, EQUIPO Y HERRAMIENTA.</t>
  </si>
  <si>
    <t>PAVIMENTO DE 22 CM DE ESPESOR DE CONCRETO HIDRÁULICO PREMEZCLADO MR-45, R.N., T.M.A. 38 MM A 28 DÍAS, ACABADO ESCOBILLADO Y/O TEXTURIZADO, INCLUYE: CIMBRA, DESCIMBRA, MATERIALES, ACARREOS, VOLTEADO, VIBRADO, CURADO, MANO DE OBRA, EQUIPO Y HERRAMIENTA.</t>
  </si>
  <si>
    <t>PAVIMENTO DE 22 CM DE ESPESOR DE CONCRETO HIDRÁULICO PREMEZCLADO MR-45, R.R., T.M.A. 38 MM A 3 DÍAS, ACABADO ESCOBILLADO Y/O TEXTURIZADO, INCLUYE: CIMBRA, DESCIMBRA, MATERIALES, ACARREOS, VOLTEADO, VIBRADO, CURADO, MANO DE OBRA, EQUIPO Y HERRAMIENTA.</t>
  </si>
  <si>
    <t>GUARNICIÓN TIPO "L" EN SECCIÓN 37-22X45 Y CORONA DE 15 CM DE ALTURA POR 12X15 CM, DE CONCRETO PREMEZCLADO F'C= 300 KG/CM2., T.M.A. 19 MM., R.N., INCLUYE: CIMBRA, DESCIMBRA, COLADO, MATERIALES, CURADO, MANO DE OBRA, EQUIPO Y HERRAMIENTA.</t>
  </si>
  <si>
    <t>LOSA DE AJUSTE EN SECCIÓN 45 X 22 CM DE CONCRETO F'C= 300 KG/CM2, T.M.A. 19 MM, R.N, PREMEZCLADO, INCLUYE: CIMBRA, DESCIMBRA, COLADO, MATERIALES, DESPERDICIOS, CURADO, MANO DE OBRA, EQUIPO Y HERRAMIENTA.</t>
  </si>
  <si>
    <t>SUMINISTRO Y COLOCACIÓN DE CANASTILLA PASAJUNTAS A BASE 5 BARRAS DE 1" X 46 CM @ 30 CM DE SEPARACIÓN PARA LOSA DE 22 CM (LONGITUD DE 1.50 M), INCLUYE: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HERRAMIENTA Y ACARREOS.</t>
  </si>
  <si>
    <t>Pavimentación con concreto hidráulico de la Av. Hidalgo, incluye: alcantarillado sanitario y pluvial, agua potable, banquetas, cruces peatonales, accesibilidad universal, señalética horizontal - vertical y obras complementarias, San Francisco Tesistán, Municipio de Zapopan, Jalisco.</t>
  </si>
  <si>
    <t>LICITACIÓN PÚBLICA No.</t>
  </si>
  <si>
    <t>DOPI-MUN-RM-PAV-LP-105-2022</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</si>
  <si>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</si>
  <si>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</si>
  <si>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</si>
  <si>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</si>
  <si>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</si>
  <si>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</si>
  <si>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</si>
  <si>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</si>
  <si>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</si>
  <si>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</si>
  <si>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</si>
  <si>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</si>
  <si>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</si>
  <si>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</si>
  <si>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</si>
  <si>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</si>
  <si>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</si>
  <si>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</si>
  <si>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</si>
  <si>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</si>
  <si>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</si>
  <si>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</si>
  <si>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</si>
  <si>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</si>
  <si>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</si>
  <si>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</si>
  <si>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</si>
  <si>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</si>
  <si>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</si>
  <si>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</si>
  <si>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</si>
  <si>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</si>
  <si>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</si>
  <si>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</si>
  <si>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</si>
  <si>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</si>
  <si>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</si>
  <si>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</si>
  <si>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</si>
  <si>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</si>
  <si>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</si>
  <si>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</si>
  <si>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</si>
  <si>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</si>
  <si>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</si>
  <si>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</si>
  <si>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</si>
  <si>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</si>
  <si>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</si>
  <si>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</si>
  <si>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</si>
  <si>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</si>
  <si>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</si>
  <si>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</si>
  <si>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</si>
  <si>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</si>
  <si>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</si>
  <si>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</si>
  <si>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</si>
  <si>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</si>
  <si>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</si>
  <si>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</si>
  <si>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</si>
  <si>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</si>
  <si>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</si>
  <si>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</si>
  <si>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</si>
  <si>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</si>
  <si>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</si>
  <si>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</si>
  <si>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</si>
  <si>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</si>
  <si>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</si>
  <si>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</si>
  <si>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</si>
  <si>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</si>
  <si>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</si>
  <si>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</si>
  <si>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</si>
  <si>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</si>
  <si>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</si>
  <si>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</si>
  <si>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</si>
  <si>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</si>
  <si>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</si>
  <si>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</si>
  <si>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</si>
  <si>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</si>
  <si>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</si>
  <si>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</si>
  <si>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</si>
  <si>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</si>
  <si>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</si>
  <si>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</si>
  <si>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</si>
  <si>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</si>
  <si>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</si>
  <si>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</si>
  <si>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</si>
  <si>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</si>
  <si>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</si>
  <si>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</si>
  <si>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</si>
  <si>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</si>
  <si>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</si>
  <si>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</si>
  <si>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</si>
  <si>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</si>
  <si>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</si>
  <si>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</si>
  <si>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</si>
  <si>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</si>
  <si>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</si>
  <si>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</si>
  <si>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</si>
  <si>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</si>
  <si>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</si>
  <si>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</si>
  <si>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</si>
  <si>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</si>
  <si>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</si>
  <si>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</si>
  <si>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</si>
  <si>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</si>
  <si>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</si>
  <si>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</si>
  <si>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</si>
  <si>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</si>
  <si>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</si>
  <si>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</si>
  <si>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</si>
  <si>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</si>
  <si>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</si>
  <si>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</si>
  <si>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</si>
  <si>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</si>
  <si>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</si>
  <si>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</si>
  <si>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</si>
  <si>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</si>
  <si>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</si>
  <si>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</si>
  <si>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</si>
  <si>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</si>
  <si>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</si>
  <si>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</si>
  <si>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</si>
  <si>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</si>
  <si>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</si>
  <si>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</si>
  <si>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</si>
  <si>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</si>
  <si>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</si>
  <si>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</si>
  <si>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</si>
  <si>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</si>
  <si>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</si>
  <si>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</si>
  <si>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</si>
  <si>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</si>
  <si>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</si>
  <si>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</si>
  <si>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</si>
  <si>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</si>
  <si>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</si>
  <si>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</si>
  <si>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</si>
  <si>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</si>
  <si>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</si>
  <si>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</si>
  <si>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</si>
  <si>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</si>
  <si>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</si>
  <si>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</si>
  <si>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</si>
  <si>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</si>
  <si>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</si>
  <si>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</si>
  <si>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</si>
  <si>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</si>
  <si>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</si>
  <si>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</si>
  <si>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</si>
  <si>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</si>
  <si>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</si>
  <si>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</si>
  <si>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</si>
  <si>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</si>
  <si>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</si>
  <si>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</si>
  <si>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</si>
  <si>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</si>
  <si>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</si>
  <si>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</si>
  <si>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</si>
  <si>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</si>
  <si>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</si>
  <si>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</si>
  <si>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</si>
  <si>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</si>
  <si>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</si>
  <si>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</si>
  <si>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</si>
  <si>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</si>
  <si>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</si>
  <si>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</si>
  <si>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</si>
  <si>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</si>
  <si>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</si>
  <si>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</si>
  <si>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</si>
  <si>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</si>
  <si>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</si>
  <si>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</si>
  <si>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</si>
  <si>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</si>
  <si>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</si>
  <si>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</si>
  <si>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</si>
  <si>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</si>
  <si>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</si>
  <si>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</si>
  <si>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</si>
  <si>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</si>
  <si>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</si>
  <si>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</si>
  <si>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</si>
  <si>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</si>
  <si>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</si>
  <si>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</si>
  <si>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</si>
  <si>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</si>
  <si>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</si>
  <si>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</si>
  <si>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</si>
  <si>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</si>
  <si>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</si>
  <si>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</si>
  <si>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</si>
  <si>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</si>
  <si>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 xml:space="preserve">SUMINISTRO Y APLICACIÓN DE PINTURA TERMOPLÁSTICA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</si>
  <si>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 xml:space="preserve"> 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</si>
  <si>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BASE HIDRÁULICA DE 100% PRODUCTO DE TRITURACIÓN, DE 22 CM DE ESPESOR, COMPACTADA MÍNIMO AL 100% DE SU P.V.S.M., PRUEBA AASHTO MODIFICADA, CBR DEL 80%, DESGASTE DE LOS ÁNGELES 35% MÁXIMO, INCLUYE: MATERIALES, CONFORMACIÓN, AGUA, MANO DE OBRA, EQUIPO PARA MEZCLADO DE MATERIALES, EXTENDIDO, COMPACTACIÓN Y DESPERDICIOS.</t>
  </si>
  <si>
    <t>DEMOLICIÓN POR MEDIOS MECÁNICOS DE CARPETA ASFÁLTICA SOBRE BASE DE EMPEDRADO TRADICIONAL, INCLUYE: DEMOLICIÓN DE ASFALTO Y EMPEDRADO TRADICIONAL, ACARREO LIBRE AL BANCO UBICADO EN OBRA PARA SU POSTERIOR RETIRO, MANO DE OBRA, EQUIPO Y HERRAMIENTA.</t>
  </si>
  <si>
    <t>DEMOLICIÓN POR MEDIOS MECÁNICOS DE CARPETA ASFÁLTICA, INCLUYE: ACARREO DEL MATERIAL A BANCO DE OBRA PARA SU POSTERIOR RETIRO, MANO DE OBRA, EQUIPO Y HERRAMIENTA.</t>
  </si>
  <si>
    <t>DEMOLICIÓN POR MEDIOS MECÁNICOS DE ADOQUÍN SIN RECUPERACIÓN DE 8 CM A 10 CM DE ESPESOR, INCLUYE: ACARREO DEL MATERIAL A BANCO DE OBRA PARA SU POSTERIOR RETIRO, MANO DE OBRA, EQUIPO Y HERRAMIENTA.</t>
  </si>
  <si>
    <t>DEMOLICIÓN POR MEDIOS MECÁNICOS DE GUARNICIÓN TIPO "I" O TIPO "L", INCLUYE: CORTE CON DISCO DE DIAMANTE PARA DELIMITAR ÁREAS, ACARREO DEL MATERIAL A BANCO DE OBRA PARA SU POSTERIOR RETIRO, MANO DE OBRA, EQUIPO Y HERRAMIENTA.</t>
  </si>
  <si>
    <t>DEMOLICIÓN POR MEDIOS MECÁNICOS DE CONCRETO SIMPLE EN BANQUETAS, INCLUYE: ACARREO DEL MATERIAL A BANCO DE OBRA PARA SU POSTERIOR RETIRO Y LIMPIEZA DEL ÁREA DE LOS TRABAJOS, MANO DE OBRA, EQUIPO Y HERRAMIENTA.</t>
  </si>
  <si>
    <t>DESPALME POR CUALQUIER MEDIO DE TERRENO NATURAL CON ESPESOR PROMEDIO DE 20 CM, INCLUYE: HERRAMIENTA, CARGA Y ACARREO DEL PRODUCTO DENTRO DE LA OBRA A BANCO AUTORIZADO POR EL SUPERVISOR PARA SU POSTERIOR RETIRO FUERA DE LA OBRA, EQUIPO Y MANO DE OBRA.</t>
  </si>
  <si>
    <t>SUMINISTRO E INSTALACIÓN DE ADAPTADOR DE BRONCE DE 1/2", INCLUYE: MATERIAL, MANO DE OBRA, EQUIPO Y HERRAMIENTA.</t>
  </si>
  <si>
    <t>SUMINISTRO E INSTALACIÓN DE CRUZ DE 10" X 6" DE DIÁMETRO DE FO.FO., INCLUYE: 50 % DE TORNILLOS Y EMPAQUES, MATERIAL, ACARREOS, MANO DE OBRA, EQUIPO Y HERRAMIENTA.</t>
  </si>
  <si>
    <t>RESUMEN DE PARTIDAS</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</si>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</sst>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0.00;\(#,##0.00\)"/>
  </numFmts>
  <fonts count="27"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sz val="11"/>
      <name val="Arial"/>
      <family val="2"/>
    </font>
    <font>
      <sz val="10"/>
      <color theme="8" tint="-0.249977111117893"/>
      <name val="Arial"/>
      <family val="2"/>
    </font>
    <font>
      <sz val="8"/>
      <color rgb="FF000000"/>
      <name val="Arial"/>
      <family val="2"/>
    </font>
    <font>
      <sz val="10"/>
      <color rgb="FF000000"/>
      <name val="Arial"/>
      <family val="2"/>
    </font>
    <font>
      <b/>
      <sz val="8"/>
      <name val="Arial"/>
      <family val="2"/>
    </font>
    <font>
      <sz val="9"/>
      <color indexed="64"/>
      <name val="Arial"/>
      <family val="2"/>
    </font>
    <font>
      <b/>
      <sz val="20"/>
      <name val="Arial"/>
      <family val="2"/>
    </font>
    <font>
      <b/>
      <sz val="2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22" fillId="0" borderId="0"/>
    <xf numFmtId="0" fontId="2" fillId="0" borderId="0"/>
  </cellStyleXfs>
  <cellXfs count="117">
    <xf numFmtId="0" fontId="0" fillId="0" borderId="0" xfId="0"/>
    <xf numFmtId="0" fontId="4" fillId="0" borderId="2" xfId="2" applyNumberFormat="1" applyFont="1" applyBorder="1" applyAlignment="1">
      <alignment horizontal="justify" vertical="top" wrapText="1"/>
    </xf>
    <xf numFmtId="0" fontId="4" fillId="0" borderId="5"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justify" wrapText="1"/>
    </xf>
    <xf numFmtId="49" fontId="4" fillId="2" borderId="0" xfId="2" applyNumberFormat="1" applyFont="1" applyFill="1" applyBorder="1" applyAlignment="1">
      <alignment horizontal="center" vertical="center" wrapText="1"/>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4" xfId="2" applyFont="1" applyBorder="1" applyAlignment="1">
      <alignment vertical="top" wrapText="1"/>
    </xf>
    <xf numFmtId="0" fontId="3" fillId="0" borderId="5" xfId="2" applyNumberFormat="1" applyFont="1" applyBorder="1" applyAlignment="1">
      <alignment vertical="top" wrapText="1"/>
    </xf>
    <xf numFmtId="165" fontId="7" fillId="0" borderId="5" xfId="2" applyNumberFormat="1" applyFont="1" applyFill="1" applyBorder="1" applyAlignment="1">
      <alignment vertical="top"/>
    </xf>
    <xf numFmtId="0" fontId="4" fillId="0" borderId="5"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5" xfId="2" applyFont="1" applyFill="1" applyBorder="1" applyAlignment="1">
      <alignment horizontal="left"/>
    </xf>
    <xf numFmtId="14" fontId="3" fillId="0" borderId="7" xfId="2" applyNumberFormat="1" applyFont="1" applyFill="1" applyBorder="1" applyAlignment="1">
      <alignment horizontal="justify" vertical="top" wrapText="1"/>
    </xf>
    <xf numFmtId="0" fontId="3" fillId="0" borderId="5"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6"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49" fontId="4" fillId="2" borderId="0" xfId="2" applyNumberFormat="1" applyFont="1" applyFill="1" applyBorder="1" applyAlignment="1">
      <alignment horizontal="center"/>
    </xf>
    <xf numFmtId="49" fontId="12" fillId="0" borderId="0" xfId="3" applyNumberFormat="1" applyFont="1" applyFill="1" applyBorder="1" applyAlignment="1">
      <alignment horizontal="center" vertical="center"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0" fontId="15" fillId="2" borderId="0" xfId="3" applyFont="1" applyFill="1" applyBorder="1" applyAlignment="1">
      <alignment horizontal="center" vertical="center" wrapText="1"/>
    </xf>
    <xf numFmtId="0" fontId="15" fillId="2" borderId="0" xfId="3" applyFont="1" applyFill="1" applyBorder="1" applyAlignment="1">
      <alignment horizontal="justify" vertical="top"/>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20" fillId="0" borderId="0" xfId="3" applyFont="1" applyFill="1" applyAlignment="1">
      <alignment wrapText="1"/>
    </xf>
    <xf numFmtId="4" fontId="14" fillId="0" borderId="0" xfId="3" applyNumberFormat="1" applyFont="1" applyFill="1" applyBorder="1" applyAlignment="1">
      <alignment horizontal="right" vertical="top" wrapText="1"/>
    </xf>
    <xf numFmtId="2" fontId="15" fillId="0" borderId="0" xfId="3" applyNumberFormat="1" applyFont="1" applyFill="1" applyBorder="1" applyAlignment="1">
      <alignment horizontal="justify" vertical="top"/>
    </xf>
    <xf numFmtId="0" fontId="15" fillId="0" borderId="0" xfId="3" applyFont="1" applyFill="1" applyBorder="1" applyAlignment="1">
      <alignment horizontal="center" vertical="center" wrapText="1"/>
    </xf>
    <xf numFmtId="44" fontId="15" fillId="0" borderId="0" xfId="3" applyNumberFormat="1" applyFont="1" applyFill="1" applyBorder="1" applyAlignment="1">
      <alignment horizontal="justify" vertical="top"/>
    </xf>
    <xf numFmtId="0" fontId="5" fillId="2" borderId="0" xfId="5" applyNumberFormat="1" applyFont="1" applyFill="1" applyBorder="1" applyAlignment="1">
      <alignment vertical="center" wrapText="1"/>
    </xf>
    <xf numFmtId="0" fontId="5" fillId="2" borderId="0" xfId="5" applyFont="1" applyFill="1" applyBorder="1" applyAlignment="1">
      <alignment horizontal="justify" vertical="top" wrapText="1"/>
    </xf>
    <xf numFmtId="49" fontId="13" fillId="0" borderId="0" xfId="0" applyNumberFormat="1" applyFont="1" applyAlignment="1">
      <alignment horizontal="center" vertical="top"/>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0" fontId="21" fillId="0" borderId="0" xfId="0" applyNumberFormat="1" applyFont="1" applyFill="1" applyBorder="1" applyAlignment="1">
      <alignment horizontal="center" vertical="top" wrapText="1"/>
    </xf>
    <xf numFmtId="0" fontId="4" fillId="0" borderId="3" xfId="2" applyFont="1" applyBorder="1" applyAlignment="1">
      <alignment horizontal="center" vertical="top" wrapText="1"/>
    </xf>
    <xf numFmtId="0" fontId="3" fillId="0" borderId="0" xfId="2" applyFont="1" applyBorder="1" applyAlignment="1">
      <alignment horizontal="center" vertical="top" wrapText="1"/>
    </xf>
    <xf numFmtId="0" fontId="3" fillId="0" borderId="7" xfId="2" applyFont="1" applyBorder="1" applyAlignment="1">
      <alignment horizontal="center" vertical="top" wrapText="1"/>
    </xf>
    <xf numFmtId="49" fontId="13" fillId="0" borderId="0" xfId="0" applyNumberFormat="1" applyFont="1" applyFill="1" applyAlignment="1">
      <alignment horizontal="center" vertical="top"/>
    </xf>
    <xf numFmtId="0" fontId="20" fillId="0" borderId="0" xfId="3" applyFont="1" applyFill="1" applyAlignment="1">
      <alignment wrapText="1"/>
    </xf>
    <xf numFmtId="49" fontId="13" fillId="0" borderId="0" xfId="0" applyNumberFormat="1" applyFont="1" applyAlignment="1">
      <alignment horizontal="center" vertical="top"/>
    </xf>
    <xf numFmtId="0" fontId="13" fillId="0" borderId="0" xfId="0" applyFont="1" applyFill="1" applyAlignment="1">
      <alignment horizontal="justify" vertical="top" wrapText="1"/>
    </xf>
    <xf numFmtId="4" fontId="13" fillId="0" borderId="0" xfId="0" applyNumberFormat="1" applyFont="1" applyFill="1" applyAlignment="1">
      <alignment horizontal="right" vertical="top"/>
    </xf>
    <xf numFmtId="0" fontId="21" fillId="0" borderId="0" xfId="0" applyNumberFormat="1" applyFont="1" applyFill="1" applyBorder="1" applyAlignment="1">
      <alignment horizontal="center" vertical="top" wrapText="1"/>
    </xf>
    <xf numFmtId="0" fontId="13" fillId="0" borderId="0" xfId="0" applyFont="1" applyFill="1" applyAlignment="1">
      <alignment horizontal="center" vertical="top"/>
    </xf>
    <xf numFmtId="164" fontId="13" fillId="0" borderId="0" xfId="0" applyNumberFormat="1" applyFont="1" applyFill="1" applyAlignment="1">
      <alignment horizontal="right" vertical="justify"/>
    </xf>
    <xf numFmtId="0" fontId="6" fillId="4" borderId="0" xfId="3" applyFill="1"/>
    <xf numFmtId="2" fontId="12" fillId="3" borderId="0" xfId="3" applyNumberFormat="1" applyFont="1" applyFill="1" applyBorder="1" applyAlignment="1">
      <alignment vertical="top"/>
    </xf>
    <xf numFmtId="0" fontId="20" fillId="0" borderId="0" xfId="3" applyFont="1" applyAlignment="1">
      <alignment wrapText="1"/>
    </xf>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0" fontId="3" fillId="0" borderId="7" xfId="2" applyFont="1" applyFill="1" applyBorder="1" applyAlignment="1">
      <alignment horizontal="center" vertical="top"/>
    </xf>
    <xf numFmtId="2" fontId="3" fillId="0" borderId="7" xfId="2" applyNumberFormat="1" applyFont="1" applyFill="1" applyBorder="1" applyAlignment="1">
      <alignment horizontal="right" vertical="top"/>
    </xf>
    <xf numFmtId="164" fontId="4" fillId="0" borderId="7" xfId="2" applyNumberFormat="1" applyFont="1" applyFill="1" applyBorder="1" applyAlignment="1">
      <alignment horizontal="right" vertical="top"/>
    </xf>
    <xf numFmtId="0" fontId="4" fillId="0" borderId="2" xfId="2" applyNumberFormat="1" applyFont="1" applyBorder="1" applyAlignment="1">
      <alignment horizontal="justify" vertical="center" wrapText="1"/>
    </xf>
    <xf numFmtId="0" fontId="6" fillId="0" borderId="0" xfId="3" applyFill="1" applyAlignment="1"/>
    <xf numFmtId="2" fontId="24" fillId="0" borderId="0" xfId="3" applyNumberFormat="1" applyFont="1" applyFill="1" applyAlignment="1">
      <alignment horizontal="justify" vertical="top"/>
    </xf>
    <xf numFmtId="0" fontId="13" fillId="0" borderId="0" xfId="0" applyNumberFormat="1" applyFont="1" applyFill="1" applyAlignment="1">
      <alignment horizontal="justify" vertical="top" wrapText="1"/>
    </xf>
    <xf numFmtId="0" fontId="5" fillId="2" borderId="0" xfId="5" applyFont="1" applyFill="1" applyBorder="1" applyAlignment="1">
      <alignment horizontal="right" vertical="top" wrapText="1"/>
    </xf>
    <xf numFmtId="8" fontId="20" fillId="0" borderId="0" xfId="3" applyNumberFormat="1" applyFont="1" applyFill="1" applyAlignment="1">
      <alignment wrapText="1"/>
    </xf>
    <xf numFmtId="8" fontId="20" fillId="0" borderId="0" xfId="3" applyNumberFormat="1" applyFont="1" applyAlignment="1">
      <alignment wrapText="1"/>
    </xf>
    <xf numFmtId="8" fontId="6" fillId="0" borderId="0" xfId="3" applyNumberFormat="1" applyFill="1"/>
    <xf numFmtId="8" fontId="6" fillId="4" borderId="0" xfId="3" applyNumberFormat="1" applyFill="1"/>
    <xf numFmtId="44" fontId="5" fillId="0" borderId="0" xfId="1" applyNumberFormat="1" applyFont="1" applyFill="1" applyBorder="1" applyAlignment="1">
      <alignment horizontal="right" vertical="top"/>
    </xf>
    <xf numFmtId="44" fontId="15" fillId="0" borderId="0" xfId="1" applyNumberFormat="1" applyFont="1" applyFill="1" applyBorder="1" applyAlignment="1">
      <alignment horizontal="right" vertical="top"/>
    </xf>
    <xf numFmtId="44" fontId="17" fillId="2" borderId="0" xfId="1" applyNumberFormat="1" applyFont="1" applyFill="1" applyBorder="1" applyAlignment="1">
      <alignment horizontal="right" vertical="top" wrapText="1"/>
    </xf>
    <xf numFmtId="44" fontId="17" fillId="2" borderId="0" xfId="3" applyNumberFormat="1" applyFont="1" applyFill="1" applyBorder="1" applyAlignment="1">
      <alignment horizontal="right" vertical="top" wrapText="1"/>
    </xf>
    <xf numFmtId="44" fontId="18" fillId="2" borderId="0" xfId="3" applyNumberFormat="1" applyFont="1" applyFill="1" applyBorder="1" applyAlignment="1">
      <alignment horizontal="right" vertical="top" wrapText="1"/>
    </xf>
    <xf numFmtId="0" fontId="18" fillId="2" borderId="0" xfId="5" applyNumberFormat="1" applyFont="1" applyFill="1" applyBorder="1" applyAlignment="1">
      <alignment horizontal="center" vertical="center" wrapText="1"/>
    </xf>
    <xf numFmtId="2" fontId="12" fillId="3" borderId="0" xfId="3" applyNumberFormat="1" applyFont="1" applyFill="1" applyBorder="1" applyAlignment="1">
      <alignment horizontal="left" vertical="top"/>
    </xf>
    <xf numFmtId="2" fontId="12" fillId="0" borderId="0" xfId="3" applyNumberFormat="1" applyFont="1" applyFill="1" applyBorder="1" applyAlignment="1">
      <alignment horizontal="left" vertical="top"/>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3" xfId="2" applyFont="1" applyFill="1" applyBorder="1" applyAlignment="1">
      <alignment horizontal="center" vertical="top" wrapText="1"/>
    </xf>
    <xf numFmtId="0" fontId="26" fillId="0" borderId="5" xfId="5" applyNumberFormat="1" applyFont="1" applyBorder="1" applyAlignment="1">
      <alignment horizontal="center" vertical="center" wrapText="1"/>
    </xf>
    <xf numFmtId="0" fontId="26" fillId="0" borderId="8" xfId="5" applyNumberFormat="1" applyFont="1" applyBorder="1" applyAlignment="1">
      <alignment horizontal="center" vertical="center" wrapText="1"/>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0" fontId="5" fillId="2" borderId="0" xfId="5" applyNumberFormat="1" applyFont="1" applyFill="1" applyBorder="1" applyAlignment="1">
      <alignment horizontal="center" vertical="center" wrapText="1"/>
    </xf>
    <xf numFmtId="0" fontId="25" fillId="0" borderId="4"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25" fillId="0" borderId="12" xfId="2" applyFont="1" applyFill="1" applyBorder="1" applyAlignment="1">
      <alignment horizontal="center" vertical="center" wrapText="1"/>
    </xf>
    <xf numFmtId="2" fontId="19" fillId="0" borderId="5" xfId="4" applyNumberFormat="1" applyFont="1" applyFill="1" applyBorder="1" applyAlignment="1">
      <alignment horizontal="justify" vertical="top" wrapText="1"/>
    </xf>
    <xf numFmtId="2" fontId="19" fillId="0" borderId="8" xfId="4" applyNumberFormat="1" applyFont="1" applyFill="1" applyBorder="1" applyAlignment="1">
      <alignment horizontal="justify"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9" fillId="0" borderId="5" xfId="2" applyNumberFormat="1" applyFont="1" applyBorder="1" applyAlignment="1">
      <alignment horizontal="justify" vertical="top" wrapText="1"/>
    </xf>
    <xf numFmtId="0" fontId="9" fillId="0" borderId="8" xfId="2" applyNumberFormat="1" applyFont="1" applyBorder="1" applyAlignment="1">
      <alignment horizontal="justify" vertical="top" wrapText="1"/>
    </xf>
    <xf numFmtId="0" fontId="3" fillId="0" borderId="4" xfId="2" applyFont="1" applyBorder="1" applyAlignment="1">
      <alignment horizontal="center" vertical="top" wrapText="1"/>
    </xf>
    <xf numFmtId="0" fontId="3" fillId="0" borderId="0"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cellXfs>
  <cellStyles count="12">
    <cellStyle name="Millares 2" xfId="7"/>
    <cellStyle name="Millares 2 2" xfId="9"/>
    <cellStyle name="Moneda" xfId="1" builtinId="4"/>
    <cellStyle name="Moneda 2" xfId="8"/>
    <cellStyle name="Normal" xfId="0" builtinId="0"/>
    <cellStyle name="Normal 2" xfId="4"/>
    <cellStyle name="Normal 2 2" xfId="5"/>
    <cellStyle name="Normal 3" xfId="3"/>
    <cellStyle name="Normal 3 2" xfId="2"/>
    <cellStyle name="Normal 4" xfId="6"/>
    <cellStyle name="Normal 4 2" xfId="11"/>
    <cellStyle name="Normal 5" xfId="1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217982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128432</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H315"/>
  <sheetViews>
    <sheetView showGridLines="0" showZeros="0" tabSelected="1" view="pageBreakPreview" zoomScale="115" zoomScaleNormal="115" zoomScaleSheetLayoutView="115" workbookViewId="0">
      <selection activeCell="B15" sqref="B15"/>
    </sheetView>
  </sheetViews>
  <sheetFormatPr baseColWidth="10" defaultColWidth="9.140625" defaultRowHeight="12.75" customHeight="1" x14ac:dyDescent="0.25"/>
  <cols>
    <col min="1" max="1" width="15.5703125" style="9" customWidth="1"/>
    <col min="2" max="2" width="74.7109375" style="6" customWidth="1"/>
    <col min="3" max="3" width="9.140625" style="6" customWidth="1"/>
    <col min="4" max="4" width="13.85546875" style="10" customWidth="1"/>
    <col min="5" max="5" width="16" style="6" customWidth="1"/>
    <col min="6" max="6" width="53.85546875" customWidth="1"/>
    <col min="7" max="7" width="19.42578125" style="6" customWidth="1"/>
    <col min="8" max="8" width="11.7109375" style="6" bestFit="1" customWidth="1"/>
    <col min="9" max="16384" width="9.140625" style="6"/>
  </cols>
  <sheetData>
    <row r="1" spans="1:7" s="13" customFormat="1" ht="15" customHeight="1" x14ac:dyDescent="0.2">
      <c r="A1" s="11"/>
      <c r="B1" s="1" t="s">
        <v>0</v>
      </c>
      <c r="C1" s="95" t="s">
        <v>241</v>
      </c>
      <c r="D1" s="96"/>
      <c r="E1" s="96"/>
      <c r="F1" s="97"/>
      <c r="G1" s="12"/>
    </row>
    <row r="2" spans="1:7" s="13" customFormat="1" ht="15" customHeight="1" x14ac:dyDescent="0.2">
      <c r="A2" s="14"/>
      <c r="B2" s="2" t="s">
        <v>1</v>
      </c>
      <c r="C2" s="104" t="s">
        <v>242</v>
      </c>
      <c r="D2" s="105"/>
      <c r="E2" s="105"/>
      <c r="F2" s="106"/>
      <c r="G2" s="15"/>
    </row>
    <row r="3" spans="1:7" s="13" customFormat="1" ht="15" customHeight="1" thickBot="1" x14ac:dyDescent="0.25">
      <c r="A3" s="14"/>
      <c r="B3" s="2" t="s">
        <v>2</v>
      </c>
      <c r="C3" s="104"/>
      <c r="D3" s="105"/>
      <c r="E3" s="105"/>
      <c r="F3" s="106"/>
      <c r="G3" s="15"/>
    </row>
    <row r="4" spans="1:7" s="13" customFormat="1" ht="20.25" customHeight="1" x14ac:dyDescent="0.2">
      <c r="A4" s="14"/>
      <c r="B4" s="78" t="s">
        <v>3</v>
      </c>
      <c r="C4" s="68"/>
      <c r="D4" s="69"/>
      <c r="E4" s="70" t="s">
        <v>19</v>
      </c>
      <c r="F4" s="71"/>
      <c r="G4" s="16"/>
    </row>
    <row r="5" spans="1:7" s="13" customFormat="1" ht="20.25" customHeight="1" x14ac:dyDescent="0.2">
      <c r="A5" s="14"/>
      <c r="B5" s="107" t="s">
        <v>240</v>
      </c>
      <c r="C5" s="72"/>
      <c r="D5" s="73"/>
      <c r="E5" s="74" t="s">
        <v>20</v>
      </c>
      <c r="F5" s="18"/>
      <c r="G5" s="17"/>
    </row>
    <row r="6" spans="1:7" s="13" customFormat="1" ht="20.25" customHeight="1" x14ac:dyDescent="0.35">
      <c r="A6" s="14"/>
      <c r="B6" s="107"/>
      <c r="C6" s="72"/>
      <c r="D6" s="73"/>
      <c r="E6" s="74" t="s">
        <v>4</v>
      </c>
      <c r="F6" s="18"/>
      <c r="G6" s="19"/>
    </row>
    <row r="7" spans="1:7" s="13" customFormat="1" ht="20.25" customHeight="1" thickBot="1" x14ac:dyDescent="0.25">
      <c r="A7" s="14"/>
      <c r="B7" s="108"/>
      <c r="C7" s="75"/>
      <c r="D7" s="76"/>
      <c r="E7" s="77" t="s">
        <v>21</v>
      </c>
      <c r="F7" s="20"/>
      <c r="G7" s="21"/>
    </row>
    <row r="8" spans="1:7" s="13" customFormat="1" x14ac:dyDescent="0.2">
      <c r="A8" s="14"/>
      <c r="B8" s="2" t="s">
        <v>5</v>
      </c>
      <c r="C8" s="109" t="s">
        <v>6</v>
      </c>
      <c r="D8" s="110"/>
      <c r="E8" s="110"/>
      <c r="F8" s="54"/>
      <c r="G8" s="22" t="s">
        <v>7</v>
      </c>
    </row>
    <row r="9" spans="1:7" s="13" customFormat="1" x14ac:dyDescent="0.2">
      <c r="A9" s="14"/>
      <c r="B9" s="111"/>
      <c r="C9" s="113"/>
      <c r="D9" s="114"/>
      <c r="E9" s="114"/>
      <c r="F9" s="55"/>
      <c r="G9" s="98" t="s">
        <v>495</v>
      </c>
    </row>
    <row r="10" spans="1:7" s="13" customFormat="1" ht="13.5" thickBot="1" x14ac:dyDescent="0.25">
      <c r="A10" s="23"/>
      <c r="B10" s="112"/>
      <c r="C10" s="115"/>
      <c r="D10" s="116"/>
      <c r="E10" s="116"/>
      <c r="F10" s="56"/>
      <c r="G10" s="99"/>
    </row>
    <row r="11" spans="1:7" s="13" customFormat="1" ht="3" customHeight="1" thickBot="1" x14ac:dyDescent="0.25">
      <c r="A11" s="24"/>
      <c r="B11" s="3"/>
      <c r="C11" s="25"/>
      <c r="D11" s="26"/>
      <c r="E11" s="24"/>
      <c r="F11" s="25"/>
      <c r="G11" s="25"/>
    </row>
    <row r="12" spans="1:7" s="13" customFormat="1" ht="15.75" customHeight="1" thickBot="1" x14ac:dyDescent="0.25">
      <c r="A12" s="100" t="s">
        <v>126</v>
      </c>
      <c r="B12" s="101"/>
      <c r="C12" s="101"/>
      <c r="D12" s="101"/>
      <c r="E12" s="101"/>
      <c r="F12" s="101"/>
      <c r="G12" s="102"/>
    </row>
    <row r="13" spans="1:7" s="13" customFormat="1" ht="3" customHeight="1" x14ac:dyDescent="0.2">
      <c r="A13" s="27"/>
      <c r="B13" s="28"/>
      <c r="C13" s="28"/>
      <c r="D13" s="29"/>
    </row>
    <row r="14" spans="1:7" s="13" customFormat="1" ht="24" x14ac:dyDescent="0.2">
      <c r="A14" s="30" t="s">
        <v>8</v>
      </c>
      <c r="B14" s="4" t="s">
        <v>9</v>
      </c>
      <c r="C14" s="30" t="s">
        <v>10</v>
      </c>
      <c r="D14" s="30" t="s">
        <v>11</v>
      </c>
      <c r="E14" s="5" t="s">
        <v>12</v>
      </c>
      <c r="F14" s="5" t="s">
        <v>13</v>
      </c>
      <c r="G14" s="5" t="s">
        <v>14</v>
      </c>
    </row>
    <row r="15" spans="1:7" ht="48" x14ac:dyDescent="0.2">
      <c r="A15" s="79"/>
      <c r="B15" s="80" t="str">
        <f>+B5</f>
        <v>Pavimentación con concreto hidráulico de la Av. Hidalgo, incluye: alcantarillado sanitario y pluvial, agua potable, banquetas, cruces peatonales, accesibilidad universal, señalética horizontal - vertical y obras complementarias, San Francisco Tesistán, Municipio de Zapopan, Jalisco.</v>
      </c>
      <c r="C15" s="79"/>
      <c r="D15" s="79"/>
      <c r="E15" s="79"/>
      <c r="F15" s="79"/>
      <c r="G15" s="79"/>
    </row>
    <row r="16" spans="1:7" ht="9.75" customHeight="1" x14ac:dyDescent="0.2">
      <c r="A16" s="34" t="s">
        <v>15</v>
      </c>
      <c r="B16" s="93" t="s">
        <v>120</v>
      </c>
      <c r="C16" s="93"/>
      <c r="D16" s="93"/>
      <c r="E16" s="93"/>
      <c r="F16" s="93"/>
      <c r="G16" s="52">
        <f>ROUND(SUM(G17,G29,G37),2)</f>
        <v>0</v>
      </c>
    </row>
    <row r="17" spans="1:8" s="41" customFormat="1" ht="9.75" customHeight="1" x14ac:dyDescent="0.2">
      <c r="A17" s="35" t="s">
        <v>22</v>
      </c>
      <c r="B17" s="36" t="s">
        <v>26</v>
      </c>
      <c r="C17" s="37"/>
      <c r="D17" s="38"/>
      <c r="E17" s="39"/>
      <c r="F17" s="40"/>
      <c r="G17" s="39">
        <f>ROUND(SUM(G18:G28),2)</f>
        <v>0</v>
      </c>
    </row>
    <row r="18" spans="1:8" s="58" customFormat="1" ht="9.75" customHeight="1" x14ac:dyDescent="0.2">
      <c r="A18" s="59" t="s">
        <v>243</v>
      </c>
      <c r="B18" s="60" t="s">
        <v>486</v>
      </c>
      <c r="C18" s="63" t="s">
        <v>33</v>
      </c>
      <c r="D18" s="61">
        <v>719.15</v>
      </c>
      <c r="E18" s="64">
        <v>0</v>
      </c>
      <c r="F18" s="62"/>
      <c r="G18" s="49">
        <f>ROUND(PRODUCT(D18,E18),2)</f>
        <v>0</v>
      </c>
      <c r="H18" s="83"/>
    </row>
    <row r="19" spans="1:8" s="58" customFormat="1" ht="9.75" customHeight="1" x14ac:dyDescent="0.2">
      <c r="A19" s="59" t="s">
        <v>244</v>
      </c>
      <c r="B19" s="60" t="s">
        <v>185</v>
      </c>
      <c r="C19" s="63" t="s">
        <v>33</v>
      </c>
      <c r="D19" s="61">
        <v>20.23</v>
      </c>
      <c r="E19" s="64">
        <v>0</v>
      </c>
      <c r="F19" s="62"/>
      <c r="G19" s="49">
        <f t="shared" ref="G19:G28" si="0">ROUND(PRODUCT(D19,E19),2)</f>
        <v>0</v>
      </c>
      <c r="H19" s="83"/>
    </row>
    <row r="20" spans="1:8" s="58" customFormat="1" ht="9.75" customHeight="1" x14ac:dyDescent="0.2">
      <c r="A20" s="57" t="s">
        <v>245</v>
      </c>
      <c r="B20" s="60" t="s">
        <v>487</v>
      </c>
      <c r="C20" s="63" t="s">
        <v>33</v>
      </c>
      <c r="D20" s="61">
        <v>22.47</v>
      </c>
      <c r="E20" s="64">
        <v>0</v>
      </c>
      <c r="F20" s="62"/>
      <c r="G20" s="49">
        <f t="shared" si="0"/>
        <v>0</v>
      </c>
      <c r="H20" s="83"/>
    </row>
    <row r="21" spans="1:8" s="58" customFormat="1" ht="9.75" customHeight="1" x14ac:dyDescent="0.2">
      <c r="A21" s="59" t="s">
        <v>246</v>
      </c>
      <c r="B21" s="60" t="s">
        <v>488</v>
      </c>
      <c r="C21" s="63" t="s">
        <v>32</v>
      </c>
      <c r="D21" s="61">
        <v>44.95</v>
      </c>
      <c r="E21" s="64">
        <v>0</v>
      </c>
      <c r="F21" s="62"/>
      <c r="G21" s="49">
        <f t="shared" si="0"/>
        <v>0</v>
      </c>
      <c r="H21" s="83"/>
    </row>
    <row r="22" spans="1:8" s="41" customFormat="1" ht="9.75" customHeight="1" x14ac:dyDescent="0.2">
      <c r="A22" s="59" t="s">
        <v>247</v>
      </c>
      <c r="B22" s="60" t="s">
        <v>146</v>
      </c>
      <c r="C22" s="63" t="s">
        <v>33</v>
      </c>
      <c r="D22" s="61">
        <v>1.08</v>
      </c>
      <c r="E22" s="64">
        <v>0</v>
      </c>
      <c r="F22" s="53"/>
      <c r="G22" s="49">
        <f>ROUND(PRODUCT(D22,E22),2)</f>
        <v>0</v>
      </c>
      <c r="H22" s="83"/>
    </row>
    <row r="23" spans="1:8" s="58" customFormat="1" ht="9.75" customHeight="1" x14ac:dyDescent="0.2">
      <c r="A23" s="59" t="s">
        <v>248</v>
      </c>
      <c r="B23" s="60" t="s">
        <v>186</v>
      </c>
      <c r="C23" s="63" t="s">
        <v>33</v>
      </c>
      <c r="D23" s="61">
        <v>3.14</v>
      </c>
      <c r="E23" s="64">
        <v>0</v>
      </c>
      <c r="F23" s="62"/>
      <c r="G23" s="49">
        <f t="shared" ref="G23" si="1">ROUND(PRODUCT(D23,E23),2)</f>
        <v>0</v>
      </c>
      <c r="H23" s="83"/>
    </row>
    <row r="24" spans="1:8" s="41" customFormat="1" ht="9.75" customHeight="1" x14ac:dyDescent="0.2">
      <c r="A24" s="59" t="s">
        <v>249</v>
      </c>
      <c r="B24" s="60" t="s">
        <v>489</v>
      </c>
      <c r="C24" s="63" t="s">
        <v>33</v>
      </c>
      <c r="D24" s="61">
        <v>101.67</v>
      </c>
      <c r="E24" s="64">
        <v>0</v>
      </c>
      <c r="F24" s="53"/>
      <c r="G24" s="49">
        <f t="shared" ref="G24" si="2">ROUND(PRODUCT(D24,E24),2)</f>
        <v>0</v>
      </c>
      <c r="H24" s="83"/>
    </row>
    <row r="25" spans="1:8" s="58" customFormat="1" ht="9.75" customHeight="1" x14ac:dyDescent="0.2">
      <c r="A25" s="59" t="s">
        <v>250</v>
      </c>
      <c r="B25" s="60" t="s">
        <v>490</v>
      </c>
      <c r="C25" s="63" t="s">
        <v>33</v>
      </c>
      <c r="D25" s="61">
        <v>103.11</v>
      </c>
      <c r="E25" s="64">
        <v>0</v>
      </c>
      <c r="F25" s="62"/>
      <c r="G25" s="49">
        <f t="shared" ref="G25:G26" si="3">ROUND(PRODUCT(D25,E25),2)</f>
        <v>0</v>
      </c>
      <c r="H25" s="83"/>
    </row>
    <row r="26" spans="1:8" s="67" customFormat="1" ht="9.75" customHeight="1" x14ac:dyDescent="0.2">
      <c r="A26" s="57" t="s">
        <v>251</v>
      </c>
      <c r="B26" s="60" t="s">
        <v>491</v>
      </c>
      <c r="C26" s="63" t="s">
        <v>32</v>
      </c>
      <c r="D26" s="61">
        <v>171.86</v>
      </c>
      <c r="E26" s="64">
        <v>0</v>
      </c>
      <c r="F26" s="62"/>
      <c r="G26" s="49">
        <f t="shared" si="3"/>
        <v>0</v>
      </c>
      <c r="H26" s="84"/>
    </row>
    <row r="27" spans="1:8" s="58" customFormat="1" ht="9.75" customHeight="1" x14ac:dyDescent="0.2">
      <c r="A27" s="59" t="s">
        <v>252</v>
      </c>
      <c r="B27" s="60" t="s">
        <v>37</v>
      </c>
      <c r="C27" s="63" t="s">
        <v>33</v>
      </c>
      <c r="D27" s="61">
        <v>1009.72</v>
      </c>
      <c r="E27" s="64">
        <v>0</v>
      </c>
      <c r="F27" s="62"/>
      <c r="G27" s="49">
        <f t="shared" si="0"/>
        <v>0</v>
      </c>
      <c r="H27" s="83"/>
    </row>
    <row r="28" spans="1:8" s="58" customFormat="1" ht="9.75" customHeight="1" x14ac:dyDescent="0.2">
      <c r="A28" s="59" t="s">
        <v>253</v>
      </c>
      <c r="B28" s="60" t="s">
        <v>35</v>
      </c>
      <c r="C28" s="63" t="s">
        <v>36</v>
      </c>
      <c r="D28" s="61">
        <v>7068.04</v>
      </c>
      <c r="E28" s="64">
        <v>0</v>
      </c>
      <c r="F28" s="62"/>
      <c r="G28" s="49">
        <f t="shared" si="0"/>
        <v>0</v>
      </c>
      <c r="H28" s="83"/>
    </row>
    <row r="29" spans="1:8" s="58" customFormat="1" ht="9.75" customHeight="1" x14ac:dyDescent="0.2">
      <c r="A29" s="35" t="s">
        <v>23</v>
      </c>
      <c r="B29" s="36" t="s">
        <v>50</v>
      </c>
      <c r="C29" s="37"/>
      <c r="D29" s="38"/>
      <c r="E29" s="39"/>
      <c r="F29" s="40"/>
      <c r="G29" s="39">
        <f>ROUND(SUM(G30:G36),2)</f>
        <v>0</v>
      </c>
    </row>
    <row r="30" spans="1:8" s="58" customFormat="1" ht="9.75" customHeight="1" x14ac:dyDescent="0.2">
      <c r="A30" s="59" t="s">
        <v>254</v>
      </c>
      <c r="B30" s="60" t="s">
        <v>31</v>
      </c>
      <c r="C30" s="63" t="s">
        <v>32</v>
      </c>
      <c r="D30" s="61">
        <v>4494.67</v>
      </c>
      <c r="E30" s="64">
        <v>0</v>
      </c>
      <c r="F30" s="62"/>
      <c r="G30" s="49">
        <f>ROUND(PRODUCT(D30,E30),2)</f>
        <v>0</v>
      </c>
      <c r="H30" s="83"/>
    </row>
    <row r="31" spans="1:8" s="58" customFormat="1" ht="9.75" customHeight="1" x14ac:dyDescent="0.2">
      <c r="A31" s="59" t="s">
        <v>255</v>
      </c>
      <c r="B31" s="60" t="s">
        <v>184</v>
      </c>
      <c r="C31" s="63" t="s">
        <v>33</v>
      </c>
      <c r="D31" s="61">
        <v>2696.8</v>
      </c>
      <c r="E31" s="64">
        <v>0</v>
      </c>
      <c r="F31" s="62"/>
      <c r="G31" s="49">
        <f t="shared" ref="G31:G35" si="4">ROUND(PRODUCT(D31,E31),2)</f>
        <v>0</v>
      </c>
      <c r="H31" s="83"/>
    </row>
    <row r="32" spans="1:8" s="58" customFormat="1" ht="9.75" customHeight="1" x14ac:dyDescent="0.2">
      <c r="A32" s="59" t="s">
        <v>256</v>
      </c>
      <c r="B32" s="60" t="s">
        <v>231</v>
      </c>
      <c r="C32" s="63" t="s">
        <v>32</v>
      </c>
      <c r="D32" s="61">
        <v>4494.67</v>
      </c>
      <c r="E32" s="64">
        <v>0</v>
      </c>
      <c r="F32" s="62"/>
      <c r="G32" s="49">
        <f t="shared" si="4"/>
        <v>0</v>
      </c>
      <c r="H32" s="83"/>
    </row>
    <row r="33" spans="1:8" s="58" customFormat="1" ht="9.75" customHeight="1" x14ac:dyDescent="0.2">
      <c r="A33" s="59" t="s">
        <v>257</v>
      </c>
      <c r="B33" s="60" t="s">
        <v>485</v>
      </c>
      <c r="C33" s="63" t="s">
        <v>33</v>
      </c>
      <c r="D33" s="61">
        <v>988.83</v>
      </c>
      <c r="E33" s="64">
        <v>0</v>
      </c>
      <c r="F33" s="62"/>
      <c r="G33" s="49">
        <f t="shared" si="4"/>
        <v>0</v>
      </c>
      <c r="H33" s="83"/>
    </row>
    <row r="34" spans="1:8" s="58" customFormat="1" ht="9.75" customHeight="1" x14ac:dyDescent="0.2">
      <c r="A34" s="59" t="s">
        <v>258</v>
      </c>
      <c r="B34" s="60" t="s">
        <v>158</v>
      </c>
      <c r="C34" s="63" t="s">
        <v>32</v>
      </c>
      <c r="D34" s="61">
        <v>4494.67</v>
      </c>
      <c r="E34" s="64">
        <v>0</v>
      </c>
      <c r="F34" s="62"/>
      <c r="G34" s="49">
        <f t="shared" si="4"/>
        <v>0</v>
      </c>
      <c r="H34" s="83"/>
    </row>
    <row r="35" spans="1:8" s="58" customFormat="1" ht="9.75" customHeight="1" x14ac:dyDescent="0.2">
      <c r="A35" s="59" t="s">
        <v>259</v>
      </c>
      <c r="B35" s="60" t="s">
        <v>37</v>
      </c>
      <c r="C35" s="63" t="s">
        <v>33</v>
      </c>
      <c r="D35" s="61">
        <v>2696.8</v>
      </c>
      <c r="E35" s="64">
        <v>0</v>
      </c>
      <c r="F35" s="62"/>
      <c r="G35" s="49">
        <f t="shared" si="4"/>
        <v>0</v>
      </c>
      <c r="H35" s="83"/>
    </row>
    <row r="36" spans="1:8" s="58" customFormat="1" ht="9.75" customHeight="1" x14ac:dyDescent="0.2">
      <c r="A36" s="59" t="s">
        <v>260</v>
      </c>
      <c r="B36" s="60" t="s">
        <v>35</v>
      </c>
      <c r="C36" s="63" t="s">
        <v>36</v>
      </c>
      <c r="D36" s="61">
        <v>18877.599999999999</v>
      </c>
      <c r="E36" s="64">
        <v>0</v>
      </c>
      <c r="F36" s="62"/>
      <c r="G36" s="49">
        <f>ROUND(PRODUCT(D36,E36),2)</f>
        <v>0</v>
      </c>
      <c r="H36" s="83"/>
    </row>
    <row r="37" spans="1:8" s="58" customFormat="1" ht="9.75" customHeight="1" x14ac:dyDescent="0.2">
      <c r="A37" s="35" t="s">
        <v>49</v>
      </c>
      <c r="B37" s="36" t="s">
        <v>51</v>
      </c>
      <c r="C37" s="37"/>
      <c r="D37" s="38"/>
      <c r="E37" s="39"/>
      <c r="F37" s="40"/>
      <c r="G37" s="39">
        <f>ROUND(SUM(G38:G45),2)</f>
        <v>0</v>
      </c>
    </row>
    <row r="38" spans="1:8" s="58" customFormat="1" ht="9.75" customHeight="1" x14ac:dyDescent="0.2">
      <c r="A38" s="59" t="s">
        <v>261</v>
      </c>
      <c r="B38" s="60" t="s">
        <v>233</v>
      </c>
      <c r="C38" s="63" t="s">
        <v>32</v>
      </c>
      <c r="D38" s="61">
        <v>586.26</v>
      </c>
      <c r="E38" s="64">
        <v>0</v>
      </c>
      <c r="F38" s="62"/>
      <c r="G38" s="49">
        <f>ROUND(PRODUCT(D38,E38),2)</f>
        <v>0</v>
      </c>
      <c r="H38" s="83"/>
    </row>
    <row r="39" spans="1:8" s="58" customFormat="1" ht="9.75" customHeight="1" x14ac:dyDescent="0.2">
      <c r="A39" s="59" t="s">
        <v>262</v>
      </c>
      <c r="B39" s="60" t="s">
        <v>234</v>
      </c>
      <c r="C39" s="63" t="s">
        <v>32</v>
      </c>
      <c r="D39" s="61">
        <v>586.26</v>
      </c>
      <c r="E39" s="64">
        <v>0</v>
      </c>
      <c r="F39" s="62"/>
      <c r="G39" s="49">
        <f t="shared" ref="G39:G44" si="5">ROUND(PRODUCT(D39,E39),2)</f>
        <v>0</v>
      </c>
      <c r="H39" s="83"/>
    </row>
    <row r="40" spans="1:8" s="58" customFormat="1" ht="9.75" customHeight="1" x14ac:dyDescent="0.2">
      <c r="A40" s="59" t="s">
        <v>263</v>
      </c>
      <c r="B40" s="60" t="s">
        <v>235</v>
      </c>
      <c r="C40" s="63" t="s">
        <v>32</v>
      </c>
      <c r="D40" s="61">
        <v>2345.0500000000002</v>
      </c>
      <c r="E40" s="64">
        <v>0</v>
      </c>
      <c r="F40" s="62"/>
      <c r="G40" s="49">
        <f t="shared" si="5"/>
        <v>0</v>
      </c>
      <c r="H40" s="83"/>
    </row>
    <row r="41" spans="1:8" s="58" customFormat="1" ht="9.75" customHeight="1" x14ac:dyDescent="0.2">
      <c r="A41" s="59" t="s">
        <v>264</v>
      </c>
      <c r="B41" s="60" t="s">
        <v>236</v>
      </c>
      <c r="C41" s="63" t="s">
        <v>32</v>
      </c>
      <c r="D41" s="61">
        <v>390.84</v>
      </c>
      <c r="E41" s="64">
        <v>0</v>
      </c>
      <c r="F41" s="62"/>
      <c r="G41" s="49">
        <f t="shared" si="5"/>
        <v>0</v>
      </c>
      <c r="H41" s="83"/>
    </row>
    <row r="42" spans="1:8" s="58" customFormat="1" ht="9.75" customHeight="1" x14ac:dyDescent="0.2">
      <c r="A42" s="59" t="s">
        <v>265</v>
      </c>
      <c r="B42" s="60" t="s">
        <v>38</v>
      </c>
      <c r="C42" s="63" t="s">
        <v>39</v>
      </c>
      <c r="D42" s="61">
        <v>3149.01</v>
      </c>
      <c r="E42" s="64">
        <v>0</v>
      </c>
      <c r="F42" s="62"/>
      <c r="G42" s="49">
        <f t="shared" si="5"/>
        <v>0</v>
      </c>
      <c r="H42" s="83"/>
    </row>
    <row r="43" spans="1:8" s="58" customFormat="1" ht="9.75" customHeight="1" x14ac:dyDescent="0.2">
      <c r="A43" s="59" t="s">
        <v>266</v>
      </c>
      <c r="B43" s="60" t="s">
        <v>52</v>
      </c>
      <c r="C43" s="63" t="s">
        <v>39</v>
      </c>
      <c r="D43" s="61">
        <v>3149.01</v>
      </c>
      <c r="E43" s="64">
        <v>0</v>
      </c>
      <c r="F43" s="62"/>
      <c r="G43" s="49">
        <f t="shared" si="5"/>
        <v>0</v>
      </c>
      <c r="H43" s="83"/>
    </row>
    <row r="44" spans="1:8" s="58" customFormat="1" ht="9.75" customHeight="1" x14ac:dyDescent="0.2">
      <c r="A44" s="59" t="s">
        <v>267</v>
      </c>
      <c r="B44" s="60" t="s">
        <v>129</v>
      </c>
      <c r="C44" s="63" t="s">
        <v>53</v>
      </c>
      <c r="D44" s="61">
        <v>2272.48</v>
      </c>
      <c r="E44" s="64">
        <v>0</v>
      </c>
      <c r="F44" s="62"/>
      <c r="G44" s="49">
        <f t="shared" si="5"/>
        <v>0</v>
      </c>
      <c r="H44" s="83"/>
    </row>
    <row r="45" spans="1:8" s="58" customFormat="1" ht="9.75" customHeight="1" x14ac:dyDescent="0.2">
      <c r="A45" s="59" t="s">
        <v>268</v>
      </c>
      <c r="B45" s="60" t="s">
        <v>239</v>
      </c>
      <c r="C45" s="63" t="s">
        <v>34</v>
      </c>
      <c r="D45" s="61">
        <v>861</v>
      </c>
      <c r="E45" s="64">
        <v>0</v>
      </c>
      <c r="F45" s="62"/>
      <c r="G45" s="49">
        <f t="shared" ref="G45" si="6">ROUND(PRODUCT(D45,E45),2)</f>
        <v>0</v>
      </c>
      <c r="H45" s="83"/>
    </row>
    <row r="46" spans="1:8" s="58" customFormat="1" ht="9.75" customHeight="1" x14ac:dyDescent="0.2">
      <c r="A46" s="34" t="s">
        <v>25</v>
      </c>
      <c r="B46" s="66" t="s">
        <v>137</v>
      </c>
      <c r="C46" s="66"/>
      <c r="D46" s="66"/>
      <c r="E46" s="66"/>
      <c r="F46" s="66"/>
      <c r="G46" s="52">
        <f>ROUND(SUM(G47:G67),2)</f>
        <v>0</v>
      </c>
    </row>
    <row r="47" spans="1:8" s="41" customFormat="1" ht="9.75" customHeight="1" x14ac:dyDescent="0.2">
      <c r="A47" s="48" t="s">
        <v>269</v>
      </c>
      <c r="B47" s="60" t="s">
        <v>31</v>
      </c>
      <c r="C47" s="63" t="s">
        <v>32</v>
      </c>
      <c r="D47" s="61">
        <v>1718.56</v>
      </c>
      <c r="E47" s="64">
        <v>0</v>
      </c>
      <c r="F47" s="53"/>
      <c r="G47" s="49">
        <f>ROUND(PRODUCT(D47,E47),2)</f>
        <v>0</v>
      </c>
      <c r="H47" s="83"/>
    </row>
    <row r="48" spans="1:8" s="58" customFormat="1" ht="9.75" customHeight="1" x14ac:dyDescent="0.2">
      <c r="A48" s="57" t="s">
        <v>270</v>
      </c>
      <c r="B48" s="60" t="s">
        <v>187</v>
      </c>
      <c r="C48" s="63" t="s">
        <v>33</v>
      </c>
      <c r="D48" s="61">
        <v>77.34</v>
      </c>
      <c r="E48" s="64">
        <v>0</v>
      </c>
      <c r="F48" s="62"/>
      <c r="G48" s="49">
        <f t="shared" ref="G48" si="7">ROUND(PRODUCT(D48,E48),2)</f>
        <v>0</v>
      </c>
      <c r="H48" s="83"/>
    </row>
    <row r="49" spans="1:8" s="58" customFormat="1" ht="9.75" customHeight="1" x14ac:dyDescent="0.2">
      <c r="A49" s="57" t="s">
        <v>271</v>
      </c>
      <c r="B49" s="60" t="s">
        <v>136</v>
      </c>
      <c r="C49" s="63" t="s">
        <v>32</v>
      </c>
      <c r="D49" s="61">
        <v>515.57000000000005</v>
      </c>
      <c r="E49" s="64">
        <v>0</v>
      </c>
      <c r="F49" s="62"/>
      <c r="G49" s="49">
        <f t="shared" ref="G49:G67" si="8">ROUND(PRODUCT(D49,E49),2)</f>
        <v>0</v>
      </c>
      <c r="H49" s="83"/>
    </row>
    <row r="50" spans="1:8" s="58" customFormat="1" ht="9.75" customHeight="1" x14ac:dyDescent="0.2">
      <c r="A50" s="57" t="s">
        <v>272</v>
      </c>
      <c r="B50" s="60" t="s">
        <v>232</v>
      </c>
      <c r="C50" s="63" t="s">
        <v>32</v>
      </c>
      <c r="D50" s="61">
        <v>1202.99</v>
      </c>
      <c r="E50" s="64">
        <v>0</v>
      </c>
      <c r="F50" s="62"/>
      <c r="G50" s="49">
        <f t="shared" si="8"/>
        <v>0</v>
      </c>
      <c r="H50" s="83"/>
    </row>
    <row r="51" spans="1:8" s="58" customFormat="1" ht="9.75" customHeight="1" x14ac:dyDescent="0.2">
      <c r="A51" s="57" t="s">
        <v>273</v>
      </c>
      <c r="B51" s="60" t="s">
        <v>172</v>
      </c>
      <c r="C51" s="63" t="s">
        <v>33</v>
      </c>
      <c r="D51" s="61">
        <v>30.94</v>
      </c>
      <c r="E51" s="64">
        <v>0</v>
      </c>
      <c r="F51" s="62"/>
      <c r="G51" s="49">
        <f t="shared" si="8"/>
        <v>0</v>
      </c>
      <c r="H51" s="83"/>
    </row>
    <row r="52" spans="1:8" s="58" customFormat="1" ht="9.75" customHeight="1" x14ac:dyDescent="0.2">
      <c r="A52" s="57" t="s">
        <v>274</v>
      </c>
      <c r="B52" s="60" t="s">
        <v>188</v>
      </c>
      <c r="C52" s="63" t="s">
        <v>33</v>
      </c>
      <c r="D52" s="61">
        <v>46.4</v>
      </c>
      <c r="E52" s="64">
        <v>0</v>
      </c>
      <c r="F52" s="62"/>
      <c r="G52" s="49">
        <f t="shared" si="8"/>
        <v>0</v>
      </c>
      <c r="H52" s="83"/>
    </row>
    <row r="53" spans="1:8" s="58" customFormat="1" ht="9.75" customHeight="1" x14ac:dyDescent="0.2">
      <c r="A53" s="57" t="s">
        <v>275</v>
      </c>
      <c r="B53" s="60" t="s">
        <v>237</v>
      </c>
      <c r="C53" s="63" t="s">
        <v>39</v>
      </c>
      <c r="D53" s="61">
        <v>821.6</v>
      </c>
      <c r="E53" s="64">
        <v>0</v>
      </c>
      <c r="F53" s="62"/>
      <c r="G53" s="49">
        <f t="shared" ref="G53:G63" si="9">ROUND(PRODUCT(D53,E53),2)</f>
        <v>0</v>
      </c>
      <c r="H53" s="83"/>
    </row>
    <row r="54" spans="1:8" s="58" customFormat="1" ht="9.75" customHeight="1" x14ac:dyDescent="0.2">
      <c r="A54" s="57" t="s">
        <v>276</v>
      </c>
      <c r="B54" s="60" t="s">
        <v>238</v>
      </c>
      <c r="C54" s="63" t="s">
        <v>39</v>
      </c>
      <c r="D54" s="61">
        <v>205.4</v>
      </c>
      <c r="E54" s="64">
        <v>0</v>
      </c>
      <c r="F54" s="62"/>
      <c r="G54" s="49">
        <f t="shared" si="9"/>
        <v>0</v>
      </c>
      <c r="H54" s="83"/>
    </row>
    <row r="55" spans="1:8" s="58" customFormat="1" ht="9.75" customHeight="1" x14ac:dyDescent="0.2">
      <c r="A55" s="59" t="s">
        <v>277</v>
      </c>
      <c r="B55" s="60" t="s">
        <v>77</v>
      </c>
      <c r="C55" s="63" t="s">
        <v>39</v>
      </c>
      <c r="D55" s="61">
        <v>21.35</v>
      </c>
      <c r="E55" s="64">
        <v>0</v>
      </c>
      <c r="F55" s="62"/>
      <c r="G55" s="49">
        <f t="shared" si="9"/>
        <v>0</v>
      </c>
      <c r="H55" s="83"/>
    </row>
    <row r="56" spans="1:8" s="58" customFormat="1" ht="9.75" customHeight="1" x14ac:dyDescent="0.2">
      <c r="A56" s="59" t="s">
        <v>278</v>
      </c>
      <c r="B56" s="60" t="s">
        <v>41</v>
      </c>
      <c r="C56" s="63" t="s">
        <v>32</v>
      </c>
      <c r="D56" s="61">
        <v>513.5</v>
      </c>
      <c r="E56" s="64">
        <v>0</v>
      </c>
      <c r="F56" s="62"/>
      <c r="G56" s="49">
        <f t="shared" si="9"/>
        <v>0</v>
      </c>
      <c r="H56" s="83"/>
    </row>
    <row r="57" spans="1:8" s="58" customFormat="1" ht="9.75" customHeight="1" x14ac:dyDescent="0.2">
      <c r="A57" s="59" t="s">
        <v>279</v>
      </c>
      <c r="B57" s="60" t="s">
        <v>40</v>
      </c>
      <c r="C57" s="63" t="s">
        <v>32</v>
      </c>
      <c r="D57" s="61">
        <v>1205.06</v>
      </c>
      <c r="E57" s="64">
        <v>0</v>
      </c>
      <c r="F57" s="62"/>
      <c r="G57" s="49">
        <f t="shared" si="9"/>
        <v>0</v>
      </c>
      <c r="H57" s="83"/>
    </row>
    <row r="58" spans="1:8" s="58" customFormat="1" ht="9.75" customHeight="1" x14ac:dyDescent="0.2">
      <c r="A58" s="59" t="s">
        <v>280</v>
      </c>
      <c r="B58" s="60" t="s">
        <v>42</v>
      </c>
      <c r="C58" s="63" t="s">
        <v>32</v>
      </c>
      <c r="D58" s="61">
        <v>515.57000000000005</v>
      </c>
      <c r="E58" s="64">
        <v>0</v>
      </c>
      <c r="F58" s="62"/>
      <c r="G58" s="49">
        <f t="shared" si="9"/>
        <v>0</v>
      </c>
      <c r="H58" s="83"/>
    </row>
    <row r="59" spans="1:8" s="58" customFormat="1" ht="9.75" customHeight="1" x14ac:dyDescent="0.2">
      <c r="A59" s="59" t="s">
        <v>281</v>
      </c>
      <c r="B59" s="60" t="s">
        <v>38</v>
      </c>
      <c r="C59" s="63" t="s">
        <v>39</v>
      </c>
      <c r="D59" s="61">
        <v>1005.71</v>
      </c>
      <c r="E59" s="64">
        <v>0</v>
      </c>
      <c r="F59" s="62"/>
      <c r="G59" s="49">
        <f t="shared" si="9"/>
        <v>0</v>
      </c>
      <c r="H59" s="83"/>
    </row>
    <row r="60" spans="1:8" s="58" customFormat="1" ht="9.75" customHeight="1" x14ac:dyDescent="0.2">
      <c r="A60" s="59" t="s">
        <v>282</v>
      </c>
      <c r="B60" s="60" t="s">
        <v>48</v>
      </c>
      <c r="C60" s="63" t="s">
        <v>39</v>
      </c>
      <c r="D60" s="61">
        <v>18.5</v>
      </c>
      <c r="E60" s="64">
        <v>0</v>
      </c>
      <c r="F60" s="62"/>
      <c r="G60" s="49">
        <f>ROUND(PRODUCT(D60,E60),2)</f>
        <v>0</v>
      </c>
      <c r="H60" s="83"/>
    </row>
    <row r="61" spans="1:8" s="58" customFormat="1" ht="9.75" customHeight="1" x14ac:dyDescent="0.2">
      <c r="A61" s="59" t="s">
        <v>283</v>
      </c>
      <c r="B61" s="60" t="s">
        <v>132</v>
      </c>
      <c r="C61" s="63" t="s">
        <v>39</v>
      </c>
      <c r="D61" s="61">
        <v>18.5</v>
      </c>
      <c r="E61" s="64">
        <v>0</v>
      </c>
      <c r="F61" s="62"/>
      <c r="G61" s="49">
        <f t="shared" ref="G61:G62" si="10">ROUND(PRODUCT(D61,E61),2)</f>
        <v>0</v>
      </c>
      <c r="H61" s="83"/>
    </row>
    <row r="62" spans="1:8" s="58" customFormat="1" ht="9.75" customHeight="1" x14ac:dyDescent="0.2">
      <c r="A62" s="57" t="s">
        <v>284</v>
      </c>
      <c r="B62" s="60" t="s">
        <v>183</v>
      </c>
      <c r="C62" s="63" t="s">
        <v>32</v>
      </c>
      <c r="D62" s="61">
        <v>8.6</v>
      </c>
      <c r="E62" s="64">
        <v>0</v>
      </c>
      <c r="F62" s="62"/>
      <c r="G62" s="49">
        <f t="shared" si="10"/>
        <v>0</v>
      </c>
      <c r="H62" s="83"/>
    </row>
    <row r="63" spans="1:8" s="58" customFormat="1" ht="9.75" customHeight="1" x14ac:dyDescent="0.2">
      <c r="A63" s="57" t="s">
        <v>285</v>
      </c>
      <c r="B63" s="60" t="s">
        <v>179</v>
      </c>
      <c r="C63" s="63" t="s">
        <v>32</v>
      </c>
      <c r="D63" s="61">
        <v>8.6</v>
      </c>
      <c r="E63" s="64">
        <v>0</v>
      </c>
      <c r="F63" s="62"/>
      <c r="G63" s="49">
        <f t="shared" si="9"/>
        <v>0</v>
      </c>
      <c r="H63" s="83"/>
    </row>
    <row r="64" spans="1:8" s="58" customFormat="1" ht="9.75" customHeight="1" x14ac:dyDescent="0.2">
      <c r="A64" s="57" t="s">
        <v>286</v>
      </c>
      <c r="B64" s="60" t="s">
        <v>173</v>
      </c>
      <c r="C64" s="63" t="s">
        <v>34</v>
      </c>
      <c r="D64" s="61">
        <v>12</v>
      </c>
      <c r="E64" s="64">
        <v>0</v>
      </c>
      <c r="F64" s="62"/>
      <c r="G64" s="49">
        <f t="shared" ref="G64:G65" si="11">ROUND(PRODUCT(D64,E64),2)</f>
        <v>0</v>
      </c>
      <c r="H64" s="83"/>
    </row>
    <row r="65" spans="1:8" s="58" customFormat="1" ht="9.75" customHeight="1" x14ac:dyDescent="0.2">
      <c r="A65" s="57" t="s">
        <v>287</v>
      </c>
      <c r="B65" s="60" t="s">
        <v>159</v>
      </c>
      <c r="C65" s="63" t="s">
        <v>34</v>
      </c>
      <c r="D65" s="61">
        <v>152</v>
      </c>
      <c r="E65" s="64">
        <v>0</v>
      </c>
      <c r="F65" s="62"/>
      <c r="G65" s="49">
        <f t="shared" si="11"/>
        <v>0</v>
      </c>
      <c r="H65" s="83"/>
    </row>
    <row r="66" spans="1:8" s="41" customFormat="1" ht="9.75" customHeight="1" x14ac:dyDescent="0.2">
      <c r="A66" s="59" t="s">
        <v>288</v>
      </c>
      <c r="B66" s="60" t="s">
        <v>37</v>
      </c>
      <c r="C66" s="63" t="s">
        <v>33</v>
      </c>
      <c r="D66" s="61">
        <v>46.4</v>
      </c>
      <c r="E66" s="64">
        <v>0</v>
      </c>
      <c r="F66" s="62"/>
      <c r="G66" s="49">
        <f t="shared" si="8"/>
        <v>0</v>
      </c>
      <c r="H66" s="83"/>
    </row>
    <row r="67" spans="1:8" s="41" customFormat="1" ht="9.75" customHeight="1" x14ac:dyDescent="0.2">
      <c r="A67" s="59" t="s">
        <v>289</v>
      </c>
      <c r="B67" s="60" t="s">
        <v>35</v>
      </c>
      <c r="C67" s="63" t="s">
        <v>36</v>
      </c>
      <c r="D67" s="61">
        <v>324.8</v>
      </c>
      <c r="E67" s="64">
        <v>0</v>
      </c>
      <c r="F67" s="53"/>
      <c r="G67" s="49">
        <f t="shared" si="8"/>
        <v>0</v>
      </c>
      <c r="H67" s="85"/>
    </row>
    <row r="68" spans="1:8" ht="9.75" customHeight="1" x14ac:dyDescent="0.2">
      <c r="A68" s="34" t="s">
        <v>27</v>
      </c>
      <c r="B68" s="66" t="s">
        <v>121</v>
      </c>
      <c r="C68" s="66"/>
      <c r="D68" s="66"/>
      <c r="E68" s="66"/>
      <c r="F68" s="66"/>
      <c r="G68" s="52">
        <f>ROUND(SUM(G69:G75),2)</f>
        <v>0</v>
      </c>
      <c r="H68" s="58"/>
    </row>
    <row r="69" spans="1:8" s="58" customFormat="1" ht="9.75" customHeight="1" x14ac:dyDescent="0.2">
      <c r="A69" s="59" t="s">
        <v>290</v>
      </c>
      <c r="B69" s="60" t="s">
        <v>54</v>
      </c>
      <c r="C69" s="63" t="s">
        <v>34</v>
      </c>
      <c r="D69" s="61">
        <v>16</v>
      </c>
      <c r="E69" s="64">
        <v>0</v>
      </c>
      <c r="F69" s="62"/>
      <c r="G69" s="49">
        <f t="shared" ref="G69:G75" si="12">ROUND(PRODUCT(D69,E69),2)</f>
        <v>0</v>
      </c>
      <c r="H69" s="83"/>
    </row>
    <row r="70" spans="1:8" s="58" customFormat="1" ht="9.75" customHeight="1" x14ac:dyDescent="0.2">
      <c r="A70" s="59" t="s">
        <v>291</v>
      </c>
      <c r="B70" s="60" t="s">
        <v>55</v>
      </c>
      <c r="C70" s="63" t="s">
        <v>34</v>
      </c>
      <c r="D70" s="61">
        <v>18</v>
      </c>
      <c r="E70" s="64">
        <v>0</v>
      </c>
      <c r="F70" s="62"/>
      <c r="G70" s="49">
        <f t="shared" si="12"/>
        <v>0</v>
      </c>
      <c r="H70" s="83"/>
    </row>
    <row r="71" spans="1:8" s="58" customFormat="1" ht="9.75" customHeight="1" x14ac:dyDescent="0.2">
      <c r="A71" s="59" t="s">
        <v>292</v>
      </c>
      <c r="B71" s="60" t="s">
        <v>58</v>
      </c>
      <c r="C71" s="63" t="s">
        <v>34</v>
      </c>
      <c r="D71" s="61">
        <v>13</v>
      </c>
      <c r="E71" s="64">
        <v>0</v>
      </c>
      <c r="F71" s="62"/>
      <c r="G71" s="49">
        <f t="shared" si="12"/>
        <v>0</v>
      </c>
      <c r="H71" s="83"/>
    </row>
    <row r="72" spans="1:8" s="58" customFormat="1" ht="9.75" customHeight="1" x14ac:dyDescent="0.2">
      <c r="A72" s="59" t="s">
        <v>293</v>
      </c>
      <c r="B72" s="60" t="s">
        <v>181</v>
      </c>
      <c r="C72" s="63" t="s">
        <v>34</v>
      </c>
      <c r="D72" s="61">
        <v>15</v>
      </c>
      <c r="E72" s="64">
        <v>0</v>
      </c>
      <c r="F72" s="62"/>
      <c r="G72" s="49">
        <f t="shared" si="12"/>
        <v>0</v>
      </c>
      <c r="H72" s="83"/>
    </row>
    <row r="73" spans="1:8" s="58" customFormat="1" ht="9.75" customHeight="1" x14ac:dyDescent="0.2">
      <c r="A73" s="59" t="s">
        <v>294</v>
      </c>
      <c r="B73" s="60" t="s">
        <v>182</v>
      </c>
      <c r="C73" s="63" t="s">
        <v>34</v>
      </c>
      <c r="D73" s="61">
        <v>15</v>
      </c>
      <c r="E73" s="64">
        <v>0</v>
      </c>
      <c r="F73" s="62"/>
      <c r="G73" s="49">
        <f t="shared" si="12"/>
        <v>0</v>
      </c>
      <c r="H73" s="83"/>
    </row>
    <row r="74" spans="1:8" s="58" customFormat="1" ht="9.75" customHeight="1" x14ac:dyDescent="0.2">
      <c r="A74" s="59" t="s">
        <v>295</v>
      </c>
      <c r="B74" s="60" t="s">
        <v>56</v>
      </c>
      <c r="C74" s="63" t="s">
        <v>32</v>
      </c>
      <c r="D74" s="61">
        <v>138</v>
      </c>
      <c r="E74" s="64">
        <v>0</v>
      </c>
      <c r="F74" s="62"/>
      <c r="G74" s="49">
        <f t="shared" si="12"/>
        <v>0</v>
      </c>
      <c r="H74" s="83"/>
    </row>
    <row r="75" spans="1:8" s="58" customFormat="1" ht="9.75" customHeight="1" x14ac:dyDescent="0.2">
      <c r="A75" s="59" t="s">
        <v>296</v>
      </c>
      <c r="B75" s="60" t="s">
        <v>189</v>
      </c>
      <c r="C75" s="63" t="s">
        <v>33</v>
      </c>
      <c r="D75" s="61">
        <v>27.6</v>
      </c>
      <c r="E75" s="64">
        <v>0</v>
      </c>
      <c r="F75" s="62"/>
      <c r="G75" s="49">
        <f t="shared" si="12"/>
        <v>0</v>
      </c>
      <c r="H75" s="83"/>
    </row>
    <row r="76" spans="1:8" s="41" customFormat="1" ht="9.75" customHeight="1" x14ac:dyDescent="0.2">
      <c r="A76" s="34" t="s">
        <v>28</v>
      </c>
      <c r="B76" s="66" t="s">
        <v>43</v>
      </c>
      <c r="C76" s="66"/>
      <c r="D76" s="66"/>
      <c r="E76" s="66"/>
      <c r="F76" s="66"/>
      <c r="G76" s="52">
        <f>ROUND(SUM(G77,G93),2)</f>
        <v>0</v>
      </c>
      <c r="H76" s="58"/>
    </row>
    <row r="77" spans="1:8" s="41" customFormat="1" ht="9.75" customHeight="1" x14ac:dyDescent="0.2">
      <c r="A77" s="35" t="s">
        <v>44</v>
      </c>
      <c r="B77" s="36" t="s">
        <v>45</v>
      </c>
      <c r="C77" s="37"/>
      <c r="D77" s="38"/>
      <c r="E77" s="39"/>
      <c r="F77" s="40"/>
      <c r="G77" s="39">
        <f>ROUND(SUM(G78:G92),2)</f>
        <v>0</v>
      </c>
      <c r="H77" s="58"/>
    </row>
    <row r="78" spans="1:8" s="58" customFormat="1" ht="9.75" customHeight="1" x14ac:dyDescent="0.2">
      <c r="A78" s="57" t="s">
        <v>297</v>
      </c>
      <c r="B78" s="60" t="s">
        <v>483</v>
      </c>
      <c r="C78" s="63" t="s">
        <v>32</v>
      </c>
      <c r="D78" s="61">
        <v>3.2</v>
      </c>
      <c r="E78" s="64">
        <v>0</v>
      </c>
      <c r="F78" s="62"/>
      <c r="G78" s="49">
        <f t="shared" ref="G78:G92" si="13">ROUND(PRODUCT(D78,E78),2)</f>
        <v>0</v>
      </c>
      <c r="H78" s="83"/>
    </row>
    <row r="79" spans="1:8" s="58" customFormat="1" ht="9.75" customHeight="1" x14ac:dyDescent="0.2">
      <c r="A79" s="57" t="s">
        <v>298</v>
      </c>
      <c r="B79" s="60" t="s">
        <v>484</v>
      </c>
      <c r="C79" s="63" t="s">
        <v>32</v>
      </c>
      <c r="D79" s="61">
        <v>51.8</v>
      </c>
      <c r="E79" s="64">
        <v>0</v>
      </c>
      <c r="F79" s="62"/>
      <c r="G79" s="49">
        <f t="shared" si="13"/>
        <v>0</v>
      </c>
      <c r="H79" s="83"/>
    </row>
    <row r="80" spans="1:8" s="58" customFormat="1" ht="9.75" customHeight="1" x14ac:dyDescent="0.2">
      <c r="A80" s="57" t="s">
        <v>299</v>
      </c>
      <c r="B80" s="60" t="s">
        <v>190</v>
      </c>
      <c r="C80" s="63" t="s">
        <v>39</v>
      </c>
      <c r="D80" s="61">
        <v>1325.24</v>
      </c>
      <c r="E80" s="64">
        <v>0</v>
      </c>
      <c r="F80" s="62"/>
      <c r="G80" s="49">
        <f t="shared" si="13"/>
        <v>0</v>
      </c>
      <c r="H80" s="83"/>
    </row>
    <row r="81" spans="1:8" s="58" customFormat="1" ht="9.75" customHeight="1" x14ac:dyDescent="0.2">
      <c r="A81" s="57" t="s">
        <v>300</v>
      </c>
      <c r="B81" s="60" t="s">
        <v>191</v>
      </c>
      <c r="C81" s="63" t="s">
        <v>39</v>
      </c>
      <c r="D81" s="61">
        <v>12.5</v>
      </c>
      <c r="E81" s="64">
        <v>0</v>
      </c>
      <c r="F81" s="62"/>
      <c r="G81" s="49">
        <f t="shared" ref="G81:G82" si="14">ROUND(PRODUCT(D81,E81),2)</f>
        <v>0</v>
      </c>
      <c r="H81" s="83"/>
    </row>
    <row r="82" spans="1:8" s="58" customFormat="1" ht="9.75" customHeight="1" x14ac:dyDescent="0.2">
      <c r="A82" s="57" t="s">
        <v>301</v>
      </c>
      <c r="B82" s="60" t="s">
        <v>192</v>
      </c>
      <c r="C82" s="63" t="s">
        <v>39</v>
      </c>
      <c r="D82" s="61">
        <v>16</v>
      </c>
      <c r="E82" s="64">
        <v>0</v>
      </c>
      <c r="F82" s="62"/>
      <c r="G82" s="49">
        <f t="shared" si="14"/>
        <v>0</v>
      </c>
      <c r="H82" s="83"/>
    </row>
    <row r="83" spans="1:8" s="58" customFormat="1" ht="9.75" customHeight="1" x14ac:dyDescent="0.2">
      <c r="A83" s="57" t="s">
        <v>302</v>
      </c>
      <c r="B83" s="60" t="s">
        <v>193</v>
      </c>
      <c r="C83" s="63" t="s">
        <v>34</v>
      </c>
      <c r="D83" s="61">
        <v>3</v>
      </c>
      <c r="E83" s="64">
        <v>0</v>
      </c>
      <c r="F83" s="62"/>
      <c r="G83" s="49">
        <f t="shared" si="13"/>
        <v>0</v>
      </c>
      <c r="H83" s="83"/>
    </row>
    <row r="84" spans="1:8" s="58" customFormat="1" ht="9.75" customHeight="1" x14ac:dyDescent="0.2">
      <c r="A84" s="57" t="s">
        <v>303</v>
      </c>
      <c r="B84" s="60" t="s">
        <v>194</v>
      </c>
      <c r="C84" s="63" t="s">
        <v>34</v>
      </c>
      <c r="D84" s="61">
        <v>1</v>
      </c>
      <c r="E84" s="64">
        <v>0</v>
      </c>
      <c r="F84" s="62"/>
      <c r="G84" s="49">
        <f t="shared" si="13"/>
        <v>0</v>
      </c>
      <c r="H84" s="83"/>
    </row>
    <row r="85" spans="1:8" s="58" customFormat="1" ht="9.75" customHeight="1" x14ac:dyDescent="0.2">
      <c r="A85" s="57" t="s">
        <v>304</v>
      </c>
      <c r="B85" s="60" t="s">
        <v>195</v>
      </c>
      <c r="C85" s="63" t="s">
        <v>34</v>
      </c>
      <c r="D85" s="61">
        <v>2</v>
      </c>
      <c r="E85" s="64">
        <v>0</v>
      </c>
      <c r="F85" s="62"/>
      <c r="G85" s="49">
        <f t="shared" si="13"/>
        <v>0</v>
      </c>
      <c r="H85" s="83"/>
    </row>
    <row r="86" spans="1:8" s="58" customFormat="1" ht="9.75" customHeight="1" x14ac:dyDescent="0.2">
      <c r="A86" s="57" t="s">
        <v>305</v>
      </c>
      <c r="B86" s="60" t="s">
        <v>196</v>
      </c>
      <c r="C86" s="63" t="s">
        <v>34</v>
      </c>
      <c r="D86" s="61">
        <v>2</v>
      </c>
      <c r="E86" s="64">
        <v>0</v>
      </c>
      <c r="F86" s="62"/>
      <c r="G86" s="49">
        <f t="shared" si="13"/>
        <v>0</v>
      </c>
      <c r="H86" s="83"/>
    </row>
    <row r="87" spans="1:8" s="58" customFormat="1" ht="9.75" customHeight="1" x14ac:dyDescent="0.2">
      <c r="A87" s="57" t="s">
        <v>306</v>
      </c>
      <c r="B87" s="60" t="s">
        <v>197</v>
      </c>
      <c r="C87" s="63" t="s">
        <v>34</v>
      </c>
      <c r="D87" s="61">
        <v>2</v>
      </c>
      <c r="E87" s="64">
        <v>0</v>
      </c>
      <c r="F87" s="62"/>
      <c r="G87" s="49">
        <f t="shared" si="13"/>
        <v>0</v>
      </c>
      <c r="H87" s="83"/>
    </row>
    <row r="88" spans="1:8" s="58" customFormat="1" ht="9.75" customHeight="1" x14ac:dyDescent="0.2">
      <c r="A88" s="57" t="s">
        <v>307</v>
      </c>
      <c r="B88" s="60" t="s">
        <v>198</v>
      </c>
      <c r="C88" s="63" t="s">
        <v>34</v>
      </c>
      <c r="D88" s="61">
        <v>1</v>
      </c>
      <c r="E88" s="64">
        <v>0</v>
      </c>
      <c r="F88" s="62"/>
      <c r="G88" s="49">
        <f t="shared" si="13"/>
        <v>0</v>
      </c>
      <c r="H88" s="83"/>
    </row>
    <row r="89" spans="1:8" s="58" customFormat="1" ht="9.75" customHeight="1" x14ac:dyDescent="0.2">
      <c r="A89" s="57" t="s">
        <v>308</v>
      </c>
      <c r="B89" s="60" t="s">
        <v>199</v>
      </c>
      <c r="C89" s="63" t="s">
        <v>32</v>
      </c>
      <c r="D89" s="61">
        <v>7.6</v>
      </c>
      <c r="E89" s="64">
        <v>0</v>
      </c>
      <c r="F89" s="62"/>
      <c r="G89" s="49">
        <f t="shared" si="13"/>
        <v>0</v>
      </c>
      <c r="H89" s="83"/>
    </row>
    <row r="90" spans="1:8" s="58" customFormat="1" ht="9.75" customHeight="1" x14ac:dyDescent="0.2">
      <c r="A90" s="59" t="s">
        <v>309</v>
      </c>
      <c r="B90" s="60" t="s">
        <v>57</v>
      </c>
      <c r="C90" s="63" t="s">
        <v>32</v>
      </c>
      <c r="D90" s="61">
        <v>34.200000000000003</v>
      </c>
      <c r="E90" s="64">
        <v>0</v>
      </c>
      <c r="F90" s="62"/>
      <c r="G90" s="49">
        <f t="shared" si="13"/>
        <v>0</v>
      </c>
      <c r="H90" s="83"/>
    </row>
    <row r="91" spans="1:8" s="58" customFormat="1" ht="9.75" customHeight="1" x14ac:dyDescent="0.2">
      <c r="A91" s="57" t="s">
        <v>310</v>
      </c>
      <c r="B91" s="60" t="s">
        <v>200</v>
      </c>
      <c r="C91" s="63" t="s">
        <v>32</v>
      </c>
      <c r="D91" s="61">
        <v>34.200000000000003</v>
      </c>
      <c r="E91" s="64">
        <v>0</v>
      </c>
      <c r="F91" s="62"/>
      <c r="G91" s="49">
        <f t="shared" ref="G91" si="15">ROUND(PRODUCT(D91,E91),2)</f>
        <v>0</v>
      </c>
      <c r="H91" s="83"/>
    </row>
    <row r="92" spans="1:8" s="58" customFormat="1" ht="9.75" customHeight="1" x14ac:dyDescent="0.2">
      <c r="A92" s="59" t="s">
        <v>311</v>
      </c>
      <c r="B92" s="60" t="s">
        <v>127</v>
      </c>
      <c r="C92" s="63" t="s">
        <v>34</v>
      </c>
      <c r="D92" s="61">
        <v>24</v>
      </c>
      <c r="E92" s="64">
        <v>0</v>
      </c>
      <c r="F92" s="62"/>
      <c r="G92" s="49">
        <f t="shared" si="13"/>
        <v>0</v>
      </c>
      <c r="H92" s="83"/>
    </row>
    <row r="93" spans="1:8" s="41" customFormat="1" ht="9.75" customHeight="1" x14ac:dyDescent="0.2">
      <c r="A93" s="35" t="s">
        <v>46</v>
      </c>
      <c r="B93" s="36" t="s">
        <v>122</v>
      </c>
      <c r="C93" s="37"/>
      <c r="D93" s="38"/>
      <c r="E93" s="39"/>
      <c r="F93" s="40"/>
      <c r="G93" s="39">
        <f>ROUND(SUM(G94:G98),2)</f>
        <v>0</v>
      </c>
      <c r="H93" s="58"/>
    </row>
    <row r="94" spans="1:8" s="41" customFormat="1" ht="9.75" customHeight="1" x14ac:dyDescent="0.2">
      <c r="A94" s="57" t="s">
        <v>312</v>
      </c>
      <c r="B94" s="60" t="s">
        <v>154</v>
      </c>
      <c r="C94" s="63" t="s">
        <v>34</v>
      </c>
      <c r="D94" s="61">
        <v>4</v>
      </c>
      <c r="E94" s="64">
        <v>0</v>
      </c>
      <c r="F94" s="53"/>
      <c r="G94" s="49">
        <f t="shared" ref="G94:G97" si="16">ROUND(PRODUCT(D94,E94),2)</f>
        <v>0</v>
      </c>
      <c r="H94" s="83"/>
    </row>
    <row r="95" spans="1:8" s="58" customFormat="1" ht="9.75" customHeight="1" x14ac:dyDescent="0.2">
      <c r="A95" s="57" t="s">
        <v>313</v>
      </c>
      <c r="B95" s="60" t="s">
        <v>155</v>
      </c>
      <c r="C95" s="63" t="s">
        <v>34</v>
      </c>
      <c r="D95" s="61">
        <v>2</v>
      </c>
      <c r="E95" s="64">
        <v>0</v>
      </c>
      <c r="F95" s="62"/>
      <c r="G95" s="49">
        <f t="shared" si="16"/>
        <v>0</v>
      </c>
      <c r="H95" s="83"/>
    </row>
    <row r="96" spans="1:8" s="58" customFormat="1" ht="9.75" customHeight="1" x14ac:dyDescent="0.2">
      <c r="A96" s="57" t="s">
        <v>314</v>
      </c>
      <c r="B96" s="60" t="s">
        <v>156</v>
      </c>
      <c r="C96" s="63" t="s">
        <v>34</v>
      </c>
      <c r="D96" s="61">
        <v>1</v>
      </c>
      <c r="E96" s="64">
        <v>0</v>
      </c>
      <c r="F96" s="62"/>
      <c r="G96" s="49">
        <f t="shared" si="16"/>
        <v>0</v>
      </c>
      <c r="H96" s="83"/>
    </row>
    <row r="97" spans="1:8" s="58" customFormat="1" ht="9.75" customHeight="1" x14ac:dyDescent="0.2">
      <c r="A97" s="59" t="s">
        <v>315</v>
      </c>
      <c r="B97" s="60" t="s">
        <v>59</v>
      </c>
      <c r="C97" s="63" t="s">
        <v>34</v>
      </c>
      <c r="D97" s="61">
        <v>4</v>
      </c>
      <c r="E97" s="64">
        <v>0</v>
      </c>
      <c r="F97" s="62"/>
      <c r="G97" s="49">
        <f t="shared" si="16"/>
        <v>0</v>
      </c>
      <c r="H97" s="83"/>
    </row>
    <row r="98" spans="1:8" s="58" customFormat="1" ht="9.75" customHeight="1" x14ac:dyDescent="0.2">
      <c r="A98" s="57" t="s">
        <v>316</v>
      </c>
      <c r="B98" s="60" t="s">
        <v>157</v>
      </c>
      <c r="C98" s="63" t="s">
        <v>34</v>
      </c>
      <c r="D98" s="61">
        <v>1</v>
      </c>
      <c r="E98" s="64">
        <v>0</v>
      </c>
      <c r="F98" s="62"/>
      <c r="G98" s="49">
        <f t="shared" ref="G98" si="17">ROUND(PRODUCT(D98,E98),2)</f>
        <v>0</v>
      </c>
      <c r="H98" s="85"/>
    </row>
    <row r="99" spans="1:8" ht="9.75" customHeight="1" x14ac:dyDescent="0.2">
      <c r="A99" s="34" t="s">
        <v>29</v>
      </c>
      <c r="B99" s="66" t="s">
        <v>212</v>
      </c>
      <c r="C99" s="66"/>
      <c r="D99" s="66"/>
      <c r="E99" s="66"/>
      <c r="F99" s="66"/>
      <c r="G99" s="52">
        <f>ROUND(SUM(G100,G116,G131,G149,G163),2)</f>
        <v>0</v>
      </c>
      <c r="H99" s="58"/>
    </row>
    <row r="100" spans="1:8" s="58" customFormat="1" ht="9.75" customHeight="1" x14ac:dyDescent="0.2">
      <c r="A100" s="35" t="s">
        <v>92</v>
      </c>
      <c r="B100" s="36" t="s">
        <v>60</v>
      </c>
      <c r="C100" s="37"/>
      <c r="D100" s="38"/>
      <c r="E100" s="39"/>
      <c r="F100" s="40"/>
      <c r="G100" s="39">
        <f>ROUND(SUM(G101:G115),2)</f>
        <v>0</v>
      </c>
    </row>
    <row r="101" spans="1:8" s="58" customFormat="1" ht="9.75" customHeight="1" x14ac:dyDescent="0.2">
      <c r="A101" s="59" t="s">
        <v>317</v>
      </c>
      <c r="B101" s="60" t="s">
        <v>201</v>
      </c>
      <c r="C101" s="63" t="s">
        <v>39</v>
      </c>
      <c r="D101" s="61">
        <v>492.65</v>
      </c>
      <c r="E101" s="64">
        <v>0</v>
      </c>
      <c r="F101" s="62"/>
      <c r="G101" s="49">
        <f t="shared" ref="G101:G115" si="18">ROUND(PRODUCT(D101,E101),2)</f>
        <v>0</v>
      </c>
      <c r="H101" s="83"/>
    </row>
    <row r="102" spans="1:8" s="58" customFormat="1" ht="9.75" customHeight="1" x14ac:dyDescent="0.2">
      <c r="A102" s="59" t="s">
        <v>318</v>
      </c>
      <c r="B102" s="60" t="s">
        <v>134</v>
      </c>
      <c r="C102" s="63" t="s">
        <v>33</v>
      </c>
      <c r="D102" s="61">
        <v>759.57</v>
      </c>
      <c r="E102" s="64">
        <v>0</v>
      </c>
      <c r="F102" s="62"/>
      <c r="G102" s="49">
        <f t="shared" si="18"/>
        <v>0</v>
      </c>
      <c r="H102" s="83"/>
    </row>
    <row r="103" spans="1:8" s="58" customFormat="1" ht="9.75" customHeight="1" x14ac:dyDescent="0.2">
      <c r="A103" s="59" t="s">
        <v>319</v>
      </c>
      <c r="B103" s="60" t="s">
        <v>66</v>
      </c>
      <c r="C103" s="63" t="s">
        <v>33</v>
      </c>
      <c r="D103" s="61">
        <v>48.19</v>
      </c>
      <c r="E103" s="64">
        <v>0</v>
      </c>
      <c r="F103" s="62"/>
      <c r="G103" s="49">
        <f t="shared" si="18"/>
        <v>0</v>
      </c>
      <c r="H103" s="83"/>
    </row>
    <row r="104" spans="1:8" s="58" customFormat="1" ht="9.75" customHeight="1" x14ac:dyDescent="0.2">
      <c r="A104" s="59" t="s">
        <v>320</v>
      </c>
      <c r="B104" s="60" t="s">
        <v>67</v>
      </c>
      <c r="C104" s="63" t="s">
        <v>39</v>
      </c>
      <c r="D104" s="61">
        <v>34</v>
      </c>
      <c r="E104" s="64">
        <v>0</v>
      </c>
      <c r="F104" s="62"/>
      <c r="G104" s="49">
        <f t="shared" si="18"/>
        <v>0</v>
      </c>
      <c r="H104" s="83"/>
    </row>
    <row r="105" spans="1:8" s="58" customFormat="1" ht="9.75" customHeight="1" x14ac:dyDescent="0.2">
      <c r="A105" s="59" t="s">
        <v>321</v>
      </c>
      <c r="B105" s="60" t="s">
        <v>74</v>
      </c>
      <c r="C105" s="63" t="s">
        <v>39</v>
      </c>
      <c r="D105" s="61">
        <v>450.85</v>
      </c>
      <c r="E105" s="64">
        <v>0</v>
      </c>
      <c r="F105" s="62"/>
      <c r="G105" s="49">
        <f t="shared" si="18"/>
        <v>0</v>
      </c>
      <c r="H105" s="84"/>
    </row>
    <row r="106" spans="1:8" s="67" customFormat="1" ht="9.75" customHeight="1" x14ac:dyDescent="0.2">
      <c r="A106" s="59" t="s">
        <v>322</v>
      </c>
      <c r="B106" s="60" t="s">
        <v>205</v>
      </c>
      <c r="C106" s="63" t="s">
        <v>39</v>
      </c>
      <c r="D106" s="61">
        <v>7.8</v>
      </c>
      <c r="E106" s="64">
        <v>0</v>
      </c>
      <c r="F106" s="62"/>
      <c r="G106" s="49">
        <f t="shared" si="18"/>
        <v>0</v>
      </c>
      <c r="H106" s="83"/>
    </row>
    <row r="107" spans="1:8" s="58" customFormat="1" ht="9.75" customHeight="1" x14ac:dyDescent="0.2">
      <c r="A107" s="59" t="s">
        <v>323</v>
      </c>
      <c r="B107" s="60" t="s">
        <v>68</v>
      </c>
      <c r="C107" s="63" t="s">
        <v>33</v>
      </c>
      <c r="D107" s="61">
        <v>254.24</v>
      </c>
      <c r="E107" s="64">
        <v>0</v>
      </c>
      <c r="F107" s="62"/>
      <c r="G107" s="49">
        <f t="shared" si="18"/>
        <v>0</v>
      </c>
      <c r="H107" s="83"/>
    </row>
    <row r="108" spans="1:8" s="58" customFormat="1" ht="9.75" customHeight="1" x14ac:dyDescent="0.2">
      <c r="A108" s="59" t="s">
        <v>324</v>
      </c>
      <c r="B108" s="60" t="s">
        <v>172</v>
      </c>
      <c r="C108" s="63" t="s">
        <v>33</v>
      </c>
      <c r="D108" s="61">
        <v>253.42</v>
      </c>
      <c r="E108" s="64">
        <v>0</v>
      </c>
      <c r="F108" s="62"/>
      <c r="G108" s="49">
        <f t="shared" si="18"/>
        <v>0</v>
      </c>
      <c r="H108" s="83"/>
    </row>
    <row r="109" spans="1:8" s="58" customFormat="1" ht="9.75" customHeight="1" x14ac:dyDescent="0.2">
      <c r="A109" s="57" t="s">
        <v>325</v>
      </c>
      <c r="B109" s="60" t="s">
        <v>188</v>
      </c>
      <c r="C109" s="63" t="s">
        <v>33</v>
      </c>
      <c r="D109" s="61">
        <v>168.94</v>
      </c>
      <c r="E109" s="64">
        <v>0</v>
      </c>
      <c r="F109" s="62"/>
      <c r="G109" s="49">
        <f t="shared" si="18"/>
        <v>0</v>
      </c>
      <c r="H109" s="83"/>
    </row>
    <row r="110" spans="1:8" s="58" customFormat="1" ht="9.75" customHeight="1" x14ac:dyDescent="0.2">
      <c r="A110" s="59" t="s">
        <v>326</v>
      </c>
      <c r="B110" s="60" t="s">
        <v>160</v>
      </c>
      <c r="C110" s="63" t="s">
        <v>34</v>
      </c>
      <c r="D110" s="61">
        <v>3</v>
      </c>
      <c r="E110" s="64">
        <v>0</v>
      </c>
      <c r="F110" s="62"/>
      <c r="G110" s="49">
        <f t="shared" si="18"/>
        <v>0</v>
      </c>
      <c r="H110" s="83"/>
    </row>
    <row r="111" spans="1:8" s="58" customFormat="1" ht="9.75" customHeight="1" x14ac:dyDescent="0.2">
      <c r="A111" s="59" t="s">
        <v>327</v>
      </c>
      <c r="B111" s="60" t="s">
        <v>70</v>
      </c>
      <c r="C111" s="63" t="s">
        <v>34</v>
      </c>
      <c r="D111" s="61">
        <v>6</v>
      </c>
      <c r="E111" s="64">
        <v>0</v>
      </c>
      <c r="F111" s="62"/>
      <c r="G111" s="49">
        <f t="shared" si="18"/>
        <v>0</v>
      </c>
      <c r="H111" s="83"/>
    </row>
    <row r="112" spans="1:8" s="58" customFormat="1" ht="9.75" customHeight="1" x14ac:dyDescent="0.2">
      <c r="A112" s="59" t="s">
        <v>328</v>
      </c>
      <c r="B112" s="60" t="s">
        <v>124</v>
      </c>
      <c r="C112" s="63" t="s">
        <v>34</v>
      </c>
      <c r="D112" s="61">
        <v>14</v>
      </c>
      <c r="E112" s="64">
        <v>0</v>
      </c>
      <c r="F112" s="62"/>
      <c r="G112" s="49">
        <f t="shared" si="18"/>
        <v>0</v>
      </c>
      <c r="H112" s="84"/>
    </row>
    <row r="113" spans="1:8" s="67" customFormat="1" ht="9.75" customHeight="1" x14ac:dyDescent="0.2">
      <c r="A113" s="59" t="s">
        <v>329</v>
      </c>
      <c r="B113" s="60" t="s">
        <v>206</v>
      </c>
      <c r="C113" s="63" t="s">
        <v>34</v>
      </c>
      <c r="D113" s="61">
        <v>2</v>
      </c>
      <c r="E113" s="64">
        <v>0</v>
      </c>
      <c r="F113" s="62"/>
      <c r="G113" s="49">
        <f t="shared" si="18"/>
        <v>0</v>
      </c>
      <c r="H113" s="83"/>
    </row>
    <row r="114" spans="1:8" s="58" customFormat="1" ht="9.75" customHeight="1" x14ac:dyDescent="0.2">
      <c r="A114" s="59" t="s">
        <v>330</v>
      </c>
      <c r="B114" s="60" t="s">
        <v>37</v>
      </c>
      <c r="C114" s="63" t="s">
        <v>33</v>
      </c>
      <c r="D114" s="61">
        <v>506.15</v>
      </c>
      <c r="E114" s="64">
        <v>0</v>
      </c>
      <c r="F114" s="62"/>
      <c r="G114" s="49">
        <f t="shared" si="18"/>
        <v>0</v>
      </c>
      <c r="H114" s="83"/>
    </row>
    <row r="115" spans="1:8" s="58" customFormat="1" ht="9.75" customHeight="1" x14ac:dyDescent="0.2">
      <c r="A115" s="59" t="s">
        <v>331</v>
      </c>
      <c r="B115" s="60" t="s">
        <v>35</v>
      </c>
      <c r="C115" s="63" t="s">
        <v>36</v>
      </c>
      <c r="D115" s="61">
        <v>3543.05</v>
      </c>
      <c r="E115" s="64">
        <v>0</v>
      </c>
      <c r="F115" s="62"/>
      <c r="G115" s="49">
        <f t="shared" si="18"/>
        <v>0</v>
      </c>
      <c r="H115" s="83"/>
    </row>
    <row r="116" spans="1:8" s="58" customFormat="1" ht="9.75" customHeight="1" x14ac:dyDescent="0.2">
      <c r="A116" s="35" t="s">
        <v>101</v>
      </c>
      <c r="B116" s="36" t="s">
        <v>150</v>
      </c>
      <c r="C116" s="37"/>
      <c r="D116" s="38"/>
      <c r="E116" s="39"/>
      <c r="F116" s="40"/>
      <c r="G116" s="39">
        <f>ROUND(SUM(G117:G130),2)</f>
        <v>0</v>
      </c>
    </row>
    <row r="117" spans="1:8" s="58" customFormat="1" ht="9.75" customHeight="1" x14ac:dyDescent="0.2">
      <c r="A117" s="59" t="s">
        <v>332</v>
      </c>
      <c r="B117" s="60" t="s">
        <v>134</v>
      </c>
      <c r="C117" s="63" t="s">
        <v>33</v>
      </c>
      <c r="D117" s="61">
        <v>63.69</v>
      </c>
      <c r="E117" s="64">
        <v>0</v>
      </c>
      <c r="F117" s="62"/>
      <c r="G117" s="49">
        <f t="shared" ref="G117:G122" si="19">ROUND(PRODUCT(D117,E117),2)</f>
        <v>0</v>
      </c>
      <c r="H117" s="83"/>
    </row>
    <row r="118" spans="1:8" s="58" customFormat="1" ht="9.75" customHeight="1" x14ac:dyDescent="0.2">
      <c r="A118" s="57" t="s">
        <v>333</v>
      </c>
      <c r="B118" s="60" t="s">
        <v>152</v>
      </c>
      <c r="C118" s="63" t="s">
        <v>33</v>
      </c>
      <c r="D118" s="61">
        <v>12.04</v>
      </c>
      <c r="E118" s="64">
        <v>0</v>
      </c>
      <c r="F118" s="62"/>
      <c r="G118" s="49">
        <f t="shared" si="19"/>
        <v>0</v>
      </c>
      <c r="H118" s="83"/>
    </row>
    <row r="119" spans="1:8" s="58" customFormat="1" ht="9.75" customHeight="1" x14ac:dyDescent="0.2">
      <c r="A119" s="57" t="s">
        <v>334</v>
      </c>
      <c r="B119" s="60" t="s">
        <v>161</v>
      </c>
      <c r="C119" s="63" t="s">
        <v>32</v>
      </c>
      <c r="D119" s="61">
        <v>24.88</v>
      </c>
      <c r="E119" s="64">
        <v>0</v>
      </c>
      <c r="F119" s="62"/>
      <c r="G119" s="49">
        <f t="shared" si="19"/>
        <v>0</v>
      </c>
      <c r="H119" s="83"/>
    </row>
    <row r="120" spans="1:8" s="58" customFormat="1" ht="9.75" customHeight="1" x14ac:dyDescent="0.2">
      <c r="A120" s="59" t="s">
        <v>335</v>
      </c>
      <c r="B120" s="60" t="s">
        <v>153</v>
      </c>
      <c r="C120" s="63" t="s">
        <v>53</v>
      </c>
      <c r="D120" s="61">
        <v>703.21</v>
      </c>
      <c r="E120" s="64">
        <v>0</v>
      </c>
      <c r="F120" s="62"/>
      <c r="G120" s="49">
        <f t="shared" si="19"/>
        <v>0</v>
      </c>
      <c r="H120" s="83"/>
    </row>
    <row r="121" spans="1:8" s="58" customFormat="1" ht="9.75" customHeight="1" x14ac:dyDescent="0.2">
      <c r="A121" s="57" t="s">
        <v>336</v>
      </c>
      <c r="B121" s="60" t="s">
        <v>162</v>
      </c>
      <c r="C121" s="63" t="s">
        <v>33</v>
      </c>
      <c r="D121" s="61">
        <v>5.83</v>
      </c>
      <c r="E121" s="64">
        <v>0</v>
      </c>
      <c r="F121" s="62"/>
      <c r="G121" s="49">
        <f t="shared" si="19"/>
        <v>0</v>
      </c>
      <c r="H121" s="83"/>
    </row>
    <row r="122" spans="1:8" s="58" customFormat="1" ht="9.75" customHeight="1" x14ac:dyDescent="0.2">
      <c r="A122" s="57" t="s">
        <v>337</v>
      </c>
      <c r="B122" s="60" t="s">
        <v>202</v>
      </c>
      <c r="C122" s="63" t="s">
        <v>32</v>
      </c>
      <c r="D122" s="61">
        <v>12.96</v>
      </c>
      <c r="E122" s="64">
        <v>0</v>
      </c>
      <c r="F122" s="62"/>
      <c r="G122" s="49">
        <f t="shared" si="19"/>
        <v>0</v>
      </c>
      <c r="H122" s="83"/>
    </row>
    <row r="123" spans="1:8" s="58" customFormat="1" ht="9.75" customHeight="1" x14ac:dyDescent="0.2">
      <c r="A123" s="57" t="s">
        <v>338</v>
      </c>
      <c r="B123" s="60" t="s">
        <v>131</v>
      </c>
      <c r="C123" s="63" t="s">
        <v>32</v>
      </c>
      <c r="D123" s="61">
        <v>57.46</v>
      </c>
      <c r="E123" s="64">
        <v>0</v>
      </c>
      <c r="F123" s="62"/>
      <c r="G123" s="49">
        <f>ROUND(PRODUCT(D123,E123),2)</f>
        <v>0</v>
      </c>
      <c r="H123" s="83"/>
    </row>
    <row r="124" spans="1:8" s="58" customFormat="1" ht="9.75" customHeight="1" x14ac:dyDescent="0.2">
      <c r="A124" s="57" t="s">
        <v>339</v>
      </c>
      <c r="B124" s="60" t="s">
        <v>203</v>
      </c>
      <c r="C124" s="63" t="s">
        <v>32</v>
      </c>
      <c r="D124" s="61">
        <v>43.83</v>
      </c>
      <c r="E124" s="64">
        <v>0</v>
      </c>
      <c r="F124" s="62"/>
      <c r="G124" s="49">
        <f>ROUND(PRODUCT(D124,E124),2)</f>
        <v>0</v>
      </c>
      <c r="H124" s="83"/>
    </row>
    <row r="125" spans="1:8" s="58" customFormat="1" ht="9.75" customHeight="1" x14ac:dyDescent="0.2">
      <c r="A125" s="57" t="s">
        <v>340</v>
      </c>
      <c r="B125" s="60" t="s">
        <v>204</v>
      </c>
      <c r="C125" s="63" t="s">
        <v>32</v>
      </c>
      <c r="D125" s="61">
        <v>71.09</v>
      </c>
      <c r="E125" s="64">
        <v>0</v>
      </c>
      <c r="F125" s="62"/>
      <c r="G125" s="49">
        <f>ROUND(PRODUCT(D125,E125),2)</f>
        <v>0</v>
      </c>
      <c r="H125" s="83"/>
    </row>
    <row r="126" spans="1:8" s="58" customFormat="1" ht="9.75" customHeight="1" x14ac:dyDescent="0.2">
      <c r="A126" s="59" t="s">
        <v>341</v>
      </c>
      <c r="B126" s="60" t="s">
        <v>172</v>
      </c>
      <c r="C126" s="63" t="s">
        <v>33</v>
      </c>
      <c r="D126" s="61">
        <v>15.07</v>
      </c>
      <c r="E126" s="64">
        <v>0</v>
      </c>
      <c r="F126" s="62"/>
      <c r="G126" s="49">
        <f>ROUND(PRODUCT(D126,E126),2)</f>
        <v>0</v>
      </c>
      <c r="H126" s="83"/>
    </row>
    <row r="127" spans="1:8" s="58" customFormat="1" ht="9.75" customHeight="1" x14ac:dyDescent="0.2">
      <c r="A127" s="57" t="s">
        <v>342</v>
      </c>
      <c r="B127" s="60" t="s">
        <v>174</v>
      </c>
      <c r="C127" s="63" t="s">
        <v>34</v>
      </c>
      <c r="D127" s="61">
        <v>29</v>
      </c>
      <c r="E127" s="64">
        <v>0</v>
      </c>
      <c r="F127" s="62"/>
      <c r="G127" s="49">
        <f t="shared" ref="G127:G130" si="20">ROUND(PRODUCT(D127,E127),2)</f>
        <v>0</v>
      </c>
      <c r="H127" s="83"/>
    </row>
    <row r="128" spans="1:8" s="58" customFormat="1" ht="9.75" customHeight="1" x14ac:dyDescent="0.2">
      <c r="A128" s="59" t="s">
        <v>343</v>
      </c>
      <c r="B128" s="60" t="s">
        <v>69</v>
      </c>
      <c r="C128" s="63" t="s">
        <v>34</v>
      </c>
      <c r="D128" s="61">
        <v>9</v>
      </c>
      <c r="E128" s="64">
        <v>0</v>
      </c>
      <c r="F128" s="62"/>
      <c r="G128" s="49">
        <f t="shared" si="20"/>
        <v>0</v>
      </c>
      <c r="H128" s="83"/>
    </row>
    <row r="129" spans="1:8" s="58" customFormat="1" ht="9.75" customHeight="1" x14ac:dyDescent="0.2">
      <c r="A129" s="59" t="s">
        <v>344</v>
      </c>
      <c r="B129" s="60" t="s">
        <v>37</v>
      </c>
      <c r="C129" s="63" t="s">
        <v>33</v>
      </c>
      <c r="D129" s="61">
        <v>48.62</v>
      </c>
      <c r="E129" s="64">
        <v>0</v>
      </c>
      <c r="F129" s="62"/>
      <c r="G129" s="49">
        <f t="shared" si="20"/>
        <v>0</v>
      </c>
      <c r="H129" s="83"/>
    </row>
    <row r="130" spans="1:8" s="58" customFormat="1" ht="9.75" customHeight="1" x14ac:dyDescent="0.2">
      <c r="A130" s="59" t="s">
        <v>345</v>
      </c>
      <c r="B130" s="60" t="s">
        <v>35</v>
      </c>
      <c r="C130" s="63" t="s">
        <v>36</v>
      </c>
      <c r="D130" s="61">
        <v>340.34</v>
      </c>
      <c r="E130" s="64">
        <v>0</v>
      </c>
      <c r="F130" s="62"/>
      <c r="G130" s="49">
        <f t="shared" si="20"/>
        <v>0</v>
      </c>
      <c r="H130" s="83"/>
    </row>
    <row r="131" spans="1:8" s="58" customFormat="1" ht="9.75" customHeight="1" x14ac:dyDescent="0.2">
      <c r="A131" s="35" t="s">
        <v>116</v>
      </c>
      <c r="B131" s="36" t="s">
        <v>61</v>
      </c>
      <c r="C131" s="37"/>
      <c r="D131" s="38"/>
      <c r="E131" s="39"/>
      <c r="F131" s="40"/>
      <c r="G131" s="39">
        <f>ROUND(SUM(G132:G148),2)</f>
        <v>0</v>
      </c>
    </row>
    <row r="132" spans="1:8" s="58" customFormat="1" ht="9.75" customHeight="1" x14ac:dyDescent="0.2">
      <c r="A132" s="59" t="s">
        <v>346</v>
      </c>
      <c r="B132" s="60" t="s">
        <v>201</v>
      </c>
      <c r="C132" s="63" t="s">
        <v>39</v>
      </c>
      <c r="D132" s="61">
        <v>242</v>
      </c>
      <c r="E132" s="64">
        <v>0</v>
      </c>
      <c r="F132" s="62"/>
      <c r="G132" s="49">
        <f t="shared" ref="G132:G148" si="21">ROUND(PRODUCT(D132,E132),2)</f>
        <v>0</v>
      </c>
      <c r="H132" s="83"/>
    </row>
    <row r="133" spans="1:8" s="58" customFormat="1" ht="9.75" customHeight="1" x14ac:dyDescent="0.2">
      <c r="A133" s="59" t="s">
        <v>347</v>
      </c>
      <c r="B133" s="60" t="s">
        <v>134</v>
      </c>
      <c r="C133" s="63" t="s">
        <v>33</v>
      </c>
      <c r="D133" s="61">
        <v>262.99</v>
      </c>
      <c r="E133" s="64">
        <v>0</v>
      </c>
      <c r="F133" s="62"/>
      <c r="G133" s="49">
        <f t="shared" si="21"/>
        <v>0</v>
      </c>
      <c r="H133" s="83"/>
    </row>
    <row r="134" spans="1:8" s="58" customFormat="1" ht="9.75" customHeight="1" x14ac:dyDescent="0.2">
      <c r="A134" s="57" t="s">
        <v>348</v>
      </c>
      <c r="B134" s="60" t="s">
        <v>163</v>
      </c>
      <c r="C134" s="63" t="s">
        <v>34</v>
      </c>
      <c r="D134" s="61">
        <v>15</v>
      </c>
      <c r="E134" s="64">
        <v>0</v>
      </c>
      <c r="F134" s="62"/>
      <c r="G134" s="49">
        <f t="shared" si="21"/>
        <v>0</v>
      </c>
      <c r="H134" s="83"/>
    </row>
    <row r="135" spans="1:8" s="58" customFormat="1" ht="9.75" customHeight="1" x14ac:dyDescent="0.2">
      <c r="A135" s="57" t="s">
        <v>349</v>
      </c>
      <c r="B135" s="60" t="s">
        <v>164</v>
      </c>
      <c r="C135" s="63" t="s">
        <v>34</v>
      </c>
      <c r="D135" s="61">
        <v>20</v>
      </c>
      <c r="E135" s="64">
        <v>0</v>
      </c>
      <c r="F135" s="62"/>
      <c r="G135" s="49">
        <f t="shared" si="21"/>
        <v>0</v>
      </c>
      <c r="H135" s="83"/>
    </row>
    <row r="136" spans="1:8" s="58" customFormat="1" ht="9.75" customHeight="1" x14ac:dyDescent="0.2">
      <c r="A136" s="57" t="s">
        <v>350</v>
      </c>
      <c r="B136" s="60" t="s">
        <v>165</v>
      </c>
      <c r="C136" s="63" t="s">
        <v>34</v>
      </c>
      <c r="D136" s="61">
        <v>9</v>
      </c>
      <c r="E136" s="64">
        <v>0</v>
      </c>
      <c r="F136" s="62"/>
      <c r="G136" s="49">
        <f t="shared" si="21"/>
        <v>0</v>
      </c>
      <c r="H136" s="83"/>
    </row>
    <row r="137" spans="1:8" s="58" customFormat="1" ht="9.75" customHeight="1" x14ac:dyDescent="0.2">
      <c r="A137" s="59" t="s">
        <v>351</v>
      </c>
      <c r="B137" s="60" t="s">
        <v>71</v>
      </c>
      <c r="C137" s="63" t="s">
        <v>39</v>
      </c>
      <c r="D137" s="61">
        <v>242</v>
      </c>
      <c r="E137" s="64">
        <v>0</v>
      </c>
      <c r="F137" s="62"/>
      <c r="G137" s="49">
        <f t="shared" si="21"/>
        <v>0</v>
      </c>
      <c r="H137" s="83"/>
    </row>
    <row r="138" spans="1:8" s="58" customFormat="1" ht="9.75" customHeight="1" x14ac:dyDescent="0.2">
      <c r="A138" s="59" t="s">
        <v>352</v>
      </c>
      <c r="B138" s="60" t="s">
        <v>72</v>
      </c>
      <c r="C138" s="63" t="s">
        <v>34</v>
      </c>
      <c r="D138" s="61">
        <v>44</v>
      </c>
      <c r="E138" s="64">
        <v>0</v>
      </c>
      <c r="F138" s="62"/>
      <c r="G138" s="49">
        <f t="shared" si="21"/>
        <v>0</v>
      </c>
      <c r="H138" s="83"/>
    </row>
    <row r="139" spans="1:8" s="58" customFormat="1" ht="9.75" customHeight="1" x14ac:dyDescent="0.2">
      <c r="A139" s="59" t="s">
        <v>353</v>
      </c>
      <c r="B139" s="60" t="s">
        <v>73</v>
      </c>
      <c r="C139" s="63" t="s">
        <v>34</v>
      </c>
      <c r="D139" s="61">
        <v>2</v>
      </c>
      <c r="E139" s="64">
        <v>0</v>
      </c>
      <c r="F139" s="62"/>
      <c r="G139" s="49">
        <f t="shared" si="21"/>
        <v>0</v>
      </c>
      <c r="H139" s="83"/>
    </row>
    <row r="140" spans="1:8" s="58" customFormat="1" ht="9.75" customHeight="1" x14ac:dyDescent="0.2">
      <c r="A140" s="59" t="s">
        <v>354</v>
      </c>
      <c r="B140" s="60" t="s">
        <v>75</v>
      </c>
      <c r="C140" s="63" t="s">
        <v>34</v>
      </c>
      <c r="D140" s="61">
        <v>41</v>
      </c>
      <c r="E140" s="64">
        <v>0</v>
      </c>
      <c r="F140" s="62"/>
      <c r="G140" s="49">
        <f t="shared" si="21"/>
        <v>0</v>
      </c>
      <c r="H140" s="84"/>
    </row>
    <row r="141" spans="1:8" s="67" customFormat="1" ht="9.75" customHeight="1" x14ac:dyDescent="0.2">
      <c r="A141" s="59" t="s">
        <v>355</v>
      </c>
      <c r="B141" s="60" t="s">
        <v>207</v>
      </c>
      <c r="C141" s="63" t="s">
        <v>34</v>
      </c>
      <c r="D141" s="61">
        <v>1</v>
      </c>
      <c r="E141" s="64">
        <v>0</v>
      </c>
      <c r="F141" s="62"/>
      <c r="G141" s="49">
        <f t="shared" si="21"/>
        <v>0</v>
      </c>
      <c r="H141" s="84"/>
    </row>
    <row r="142" spans="1:8" s="67" customFormat="1" ht="9.75" customHeight="1" x14ac:dyDescent="0.2">
      <c r="A142" s="57" t="s">
        <v>356</v>
      </c>
      <c r="B142" s="60" t="s">
        <v>180</v>
      </c>
      <c r="C142" s="63" t="s">
        <v>34</v>
      </c>
      <c r="D142" s="61">
        <v>44</v>
      </c>
      <c r="E142" s="64">
        <v>0</v>
      </c>
      <c r="F142" s="62"/>
      <c r="G142" s="49">
        <f t="shared" si="21"/>
        <v>0</v>
      </c>
      <c r="H142" s="83"/>
    </row>
    <row r="143" spans="1:8" s="58" customFormat="1" ht="9.75" customHeight="1" x14ac:dyDescent="0.2">
      <c r="A143" s="59" t="s">
        <v>357</v>
      </c>
      <c r="B143" s="60" t="s">
        <v>66</v>
      </c>
      <c r="C143" s="63" t="s">
        <v>33</v>
      </c>
      <c r="D143" s="61">
        <v>19.48</v>
      </c>
      <c r="E143" s="64">
        <v>0</v>
      </c>
      <c r="F143" s="62"/>
      <c r="G143" s="49">
        <f t="shared" si="21"/>
        <v>0</v>
      </c>
      <c r="H143" s="83"/>
    </row>
    <row r="144" spans="1:8" s="58" customFormat="1" ht="9.75" customHeight="1" x14ac:dyDescent="0.2">
      <c r="A144" s="59" t="s">
        <v>358</v>
      </c>
      <c r="B144" s="60" t="s">
        <v>68</v>
      </c>
      <c r="C144" s="63" t="s">
        <v>33</v>
      </c>
      <c r="D144" s="61">
        <v>83.38</v>
      </c>
      <c r="E144" s="64">
        <v>0</v>
      </c>
      <c r="F144" s="62"/>
      <c r="G144" s="49">
        <f t="shared" si="21"/>
        <v>0</v>
      </c>
      <c r="H144" s="83"/>
    </row>
    <row r="145" spans="1:8" s="58" customFormat="1" ht="9.75" customHeight="1" x14ac:dyDescent="0.2">
      <c r="A145" s="59" t="s">
        <v>359</v>
      </c>
      <c r="B145" s="60" t="s">
        <v>172</v>
      </c>
      <c r="C145" s="63" t="s">
        <v>33</v>
      </c>
      <c r="D145" s="61">
        <v>93.51</v>
      </c>
      <c r="E145" s="64">
        <v>0</v>
      </c>
      <c r="F145" s="62"/>
      <c r="G145" s="49">
        <f t="shared" si="21"/>
        <v>0</v>
      </c>
      <c r="H145" s="83"/>
    </row>
    <row r="146" spans="1:8" s="58" customFormat="1" ht="9.75" customHeight="1" x14ac:dyDescent="0.2">
      <c r="A146" s="57" t="s">
        <v>360</v>
      </c>
      <c r="B146" s="60" t="s">
        <v>188</v>
      </c>
      <c r="C146" s="63" t="s">
        <v>33</v>
      </c>
      <c r="D146" s="61">
        <v>62.34</v>
      </c>
      <c r="E146" s="64">
        <v>0</v>
      </c>
      <c r="F146" s="62"/>
      <c r="G146" s="49">
        <f t="shared" si="21"/>
        <v>0</v>
      </c>
      <c r="H146" s="83"/>
    </row>
    <row r="147" spans="1:8" s="58" customFormat="1" ht="9.75" customHeight="1" x14ac:dyDescent="0.2">
      <c r="A147" s="59" t="s">
        <v>361</v>
      </c>
      <c r="B147" s="60" t="s">
        <v>37</v>
      </c>
      <c r="C147" s="63" t="s">
        <v>33</v>
      </c>
      <c r="D147" s="61">
        <v>169.48</v>
      </c>
      <c r="E147" s="64">
        <v>0</v>
      </c>
      <c r="F147" s="62"/>
      <c r="G147" s="49">
        <f t="shared" si="21"/>
        <v>0</v>
      </c>
      <c r="H147" s="83"/>
    </row>
    <row r="148" spans="1:8" s="58" customFormat="1" ht="9.75" customHeight="1" x14ac:dyDescent="0.2">
      <c r="A148" s="59" t="s">
        <v>362</v>
      </c>
      <c r="B148" s="60" t="s">
        <v>35</v>
      </c>
      <c r="C148" s="63" t="s">
        <v>36</v>
      </c>
      <c r="D148" s="61">
        <v>1186.3599999999999</v>
      </c>
      <c r="E148" s="64">
        <v>0</v>
      </c>
      <c r="F148" s="62"/>
      <c r="G148" s="49">
        <f t="shared" si="21"/>
        <v>0</v>
      </c>
      <c r="H148" s="83"/>
    </row>
    <row r="149" spans="1:8" s="58" customFormat="1" ht="9.75" customHeight="1" x14ac:dyDescent="0.2">
      <c r="A149" s="35" t="s">
        <v>151</v>
      </c>
      <c r="B149" s="36" t="s">
        <v>225</v>
      </c>
      <c r="C149" s="37"/>
      <c r="D149" s="38"/>
      <c r="E149" s="39"/>
      <c r="F149" s="40"/>
      <c r="G149" s="39">
        <f>ROUND(SUM(G150:G162),2)</f>
        <v>0</v>
      </c>
    </row>
    <row r="150" spans="1:8" s="58" customFormat="1" ht="9.75" customHeight="1" x14ac:dyDescent="0.2">
      <c r="A150" s="59" t="s">
        <v>363</v>
      </c>
      <c r="B150" s="60" t="s">
        <v>201</v>
      </c>
      <c r="C150" s="63" t="s">
        <v>39</v>
      </c>
      <c r="D150" s="61">
        <v>25</v>
      </c>
      <c r="E150" s="64">
        <v>0</v>
      </c>
      <c r="F150" s="62"/>
      <c r="G150" s="49">
        <f t="shared" ref="G150:G162" si="22">ROUND(PRODUCT(D150,E150),2)</f>
        <v>0</v>
      </c>
      <c r="H150" s="83"/>
    </row>
    <row r="151" spans="1:8" s="58" customFormat="1" ht="9.75" customHeight="1" x14ac:dyDescent="0.2">
      <c r="A151" s="59" t="s">
        <v>364</v>
      </c>
      <c r="B151" s="60" t="s">
        <v>134</v>
      </c>
      <c r="C151" s="63" t="s">
        <v>33</v>
      </c>
      <c r="D151" s="61">
        <v>45.48</v>
      </c>
      <c r="E151" s="64">
        <v>0</v>
      </c>
      <c r="F151" s="62"/>
      <c r="G151" s="49">
        <f t="shared" si="22"/>
        <v>0</v>
      </c>
      <c r="H151" s="84"/>
    </row>
    <row r="152" spans="1:8" s="67" customFormat="1" ht="9.75" customHeight="1" x14ac:dyDescent="0.2">
      <c r="A152" s="59" t="s">
        <v>365</v>
      </c>
      <c r="B152" s="60" t="s">
        <v>228</v>
      </c>
      <c r="C152" s="63" t="s">
        <v>33</v>
      </c>
      <c r="D152" s="61">
        <v>24.78</v>
      </c>
      <c r="E152" s="64">
        <v>0</v>
      </c>
      <c r="F152" s="62"/>
      <c r="G152" s="49">
        <f t="shared" si="22"/>
        <v>0</v>
      </c>
      <c r="H152" s="84"/>
    </row>
    <row r="153" spans="1:8" s="67" customFormat="1" ht="9.75" customHeight="1" x14ac:dyDescent="0.2">
      <c r="A153" s="59" t="s">
        <v>366</v>
      </c>
      <c r="B153" s="60" t="s">
        <v>229</v>
      </c>
      <c r="C153" s="63" t="s">
        <v>33</v>
      </c>
      <c r="D153" s="61">
        <v>27.26</v>
      </c>
      <c r="E153" s="64">
        <v>0</v>
      </c>
      <c r="F153" s="62"/>
      <c r="G153" s="49">
        <f t="shared" si="22"/>
        <v>0</v>
      </c>
      <c r="H153" s="83"/>
    </row>
    <row r="154" spans="1:8" s="58" customFormat="1" ht="9.75" customHeight="1" x14ac:dyDescent="0.2">
      <c r="A154" s="59" t="s">
        <v>367</v>
      </c>
      <c r="B154" s="60" t="s">
        <v>66</v>
      </c>
      <c r="C154" s="63" t="s">
        <v>33</v>
      </c>
      <c r="D154" s="61">
        <v>2.2999999999999998</v>
      </c>
      <c r="E154" s="64">
        <v>0</v>
      </c>
      <c r="F154" s="62"/>
      <c r="G154" s="49">
        <f t="shared" si="22"/>
        <v>0</v>
      </c>
      <c r="H154" s="83"/>
    </row>
    <row r="155" spans="1:8" s="58" customFormat="1" ht="9.75" customHeight="1" x14ac:dyDescent="0.2">
      <c r="A155" s="59" t="s">
        <v>368</v>
      </c>
      <c r="B155" s="60" t="s">
        <v>67</v>
      </c>
      <c r="C155" s="63" t="s">
        <v>39</v>
      </c>
      <c r="D155" s="61">
        <v>25</v>
      </c>
      <c r="E155" s="64">
        <v>0</v>
      </c>
      <c r="F155" s="62"/>
      <c r="G155" s="49">
        <f t="shared" si="22"/>
        <v>0</v>
      </c>
      <c r="H155" s="83"/>
    </row>
    <row r="156" spans="1:8" s="58" customFormat="1" ht="9.75" customHeight="1" x14ac:dyDescent="0.2">
      <c r="A156" s="59" t="s">
        <v>369</v>
      </c>
      <c r="B156" s="60" t="s">
        <v>68</v>
      </c>
      <c r="C156" s="63" t="s">
        <v>33</v>
      </c>
      <c r="D156" s="61">
        <v>11.42</v>
      </c>
      <c r="E156" s="64">
        <v>0</v>
      </c>
      <c r="F156" s="62"/>
      <c r="G156" s="49">
        <f t="shared" si="22"/>
        <v>0</v>
      </c>
      <c r="H156" s="83"/>
    </row>
    <row r="157" spans="1:8" s="58" customFormat="1" ht="9.75" customHeight="1" x14ac:dyDescent="0.2">
      <c r="A157" s="59" t="s">
        <v>370</v>
      </c>
      <c r="B157" s="60" t="s">
        <v>172</v>
      </c>
      <c r="C157" s="63" t="s">
        <v>33</v>
      </c>
      <c r="D157" s="61">
        <v>4.2</v>
      </c>
      <c r="E157" s="64">
        <v>0</v>
      </c>
      <c r="F157" s="62"/>
      <c r="G157" s="49">
        <f t="shared" si="22"/>
        <v>0</v>
      </c>
      <c r="H157" s="83"/>
    </row>
    <row r="158" spans="1:8" s="58" customFormat="1" ht="9.75" customHeight="1" x14ac:dyDescent="0.2">
      <c r="A158" s="57" t="s">
        <v>371</v>
      </c>
      <c r="B158" s="60" t="s">
        <v>188</v>
      </c>
      <c r="C158" s="63" t="s">
        <v>33</v>
      </c>
      <c r="D158" s="61">
        <v>2.8</v>
      </c>
      <c r="E158" s="64">
        <v>0</v>
      </c>
      <c r="F158" s="62"/>
      <c r="G158" s="49">
        <f t="shared" si="22"/>
        <v>0</v>
      </c>
      <c r="H158" s="83"/>
    </row>
    <row r="159" spans="1:8" s="58" customFormat="1" ht="9.75" customHeight="1" x14ac:dyDescent="0.2">
      <c r="A159" s="57" t="s">
        <v>372</v>
      </c>
      <c r="B159" s="60" t="s">
        <v>226</v>
      </c>
      <c r="C159" s="63" t="s">
        <v>34</v>
      </c>
      <c r="D159" s="61">
        <v>7</v>
      </c>
      <c r="E159" s="64">
        <v>0</v>
      </c>
      <c r="F159" s="62"/>
      <c r="G159" s="49">
        <f t="shared" ref="G159" si="23">ROUND(PRODUCT(D159,E159),2)</f>
        <v>0</v>
      </c>
      <c r="H159" s="83"/>
    </row>
    <row r="160" spans="1:8" s="58" customFormat="1" ht="9.75" customHeight="1" x14ac:dyDescent="0.2">
      <c r="A160" s="59" t="s">
        <v>373</v>
      </c>
      <c r="B160" s="60" t="s">
        <v>70</v>
      </c>
      <c r="C160" s="63" t="s">
        <v>34</v>
      </c>
      <c r="D160" s="61">
        <v>14</v>
      </c>
      <c r="E160" s="64">
        <v>0</v>
      </c>
      <c r="F160" s="62"/>
      <c r="G160" s="49">
        <f t="shared" si="22"/>
        <v>0</v>
      </c>
      <c r="H160" s="83"/>
    </row>
    <row r="161" spans="1:8" s="58" customFormat="1" ht="9.75" customHeight="1" x14ac:dyDescent="0.2">
      <c r="A161" s="59" t="s">
        <v>374</v>
      </c>
      <c r="B161" s="60" t="s">
        <v>37</v>
      </c>
      <c r="C161" s="63" t="s">
        <v>33</v>
      </c>
      <c r="D161" s="61">
        <v>93.32</v>
      </c>
      <c r="E161" s="64">
        <v>0</v>
      </c>
      <c r="F161" s="62"/>
      <c r="G161" s="49">
        <f t="shared" si="22"/>
        <v>0</v>
      </c>
      <c r="H161" s="83"/>
    </row>
    <row r="162" spans="1:8" s="58" customFormat="1" ht="9.75" customHeight="1" x14ac:dyDescent="0.2">
      <c r="A162" s="59" t="s">
        <v>375</v>
      </c>
      <c r="B162" s="60" t="s">
        <v>35</v>
      </c>
      <c r="C162" s="63" t="s">
        <v>36</v>
      </c>
      <c r="D162" s="61">
        <v>653.24</v>
      </c>
      <c r="E162" s="64">
        <v>0</v>
      </c>
      <c r="F162" s="62"/>
      <c r="G162" s="49">
        <f t="shared" si="22"/>
        <v>0</v>
      </c>
      <c r="H162" s="83"/>
    </row>
    <row r="163" spans="1:8" s="58" customFormat="1" ht="9.75" customHeight="1" x14ac:dyDescent="0.2">
      <c r="A163" s="35" t="s">
        <v>220</v>
      </c>
      <c r="B163" s="36" t="s">
        <v>210</v>
      </c>
      <c r="C163" s="37"/>
      <c r="D163" s="38"/>
      <c r="E163" s="39"/>
      <c r="F163" s="40"/>
      <c r="G163" s="39">
        <f>ROUND(SUM(G164:G181),2)</f>
        <v>0</v>
      </c>
    </row>
    <row r="164" spans="1:8" s="58" customFormat="1" ht="9.75" customHeight="1" x14ac:dyDescent="0.2">
      <c r="A164" s="59" t="s">
        <v>376</v>
      </c>
      <c r="B164" s="60" t="s">
        <v>134</v>
      </c>
      <c r="C164" s="63" t="s">
        <v>33</v>
      </c>
      <c r="D164" s="61">
        <v>47.53</v>
      </c>
      <c r="E164" s="64">
        <v>0</v>
      </c>
      <c r="F164" s="62"/>
      <c r="G164" s="49">
        <f t="shared" ref="G164:G172" si="24">ROUND(PRODUCT(D164,E164),2)</f>
        <v>0</v>
      </c>
      <c r="H164" s="83"/>
    </row>
    <row r="165" spans="1:8" s="58" customFormat="1" ht="9.75" customHeight="1" x14ac:dyDescent="0.2">
      <c r="A165" s="59" t="s">
        <v>377</v>
      </c>
      <c r="B165" s="60" t="s">
        <v>172</v>
      </c>
      <c r="C165" s="63" t="s">
        <v>33</v>
      </c>
      <c r="D165" s="61">
        <v>6.18</v>
      </c>
      <c r="E165" s="64">
        <v>0</v>
      </c>
      <c r="F165" s="62"/>
      <c r="G165" s="49">
        <f t="shared" si="24"/>
        <v>0</v>
      </c>
      <c r="H165" s="83"/>
    </row>
    <row r="166" spans="1:8" s="58" customFormat="1" ht="9.75" customHeight="1" x14ac:dyDescent="0.2">
      <c r="A166" s="59" t="s">
        <v>378</v>
      </c>
      <c r="B166" s="60" t="s">
        <v>130</v>
      </c>
      <c r="C166" s="63" t="s">
        <v>32</v>
      </c>
      <c r="D166" s="61">
        <v>23.19</v>
      </c>
      <c r="E166" s="64">
        <v>0</v>
      </c>
      <c r="F166" s="62"/>
      <c r="G166" s="49">
        <f t="shared" si="24"/>
        <v>0</v>
      </c>
      <c r="H166" s="83"/>
    </row>
    <row r="167" spans="1:8" s="58" customFormat="1" ht="9.75" customHeight="1" x14ac:dyDescent="0.2">
      <c r="A167" s="57" t="s">
        <v>379</v>
      </c>
      <c r="B167" s="60" t="s">
        <v>211</v>
      </c>
      <c r="C167" s="63" t="s">
        <v>33</v>
      </c>
      <c r="D167" s="61">
        <v>6.96</v>
      </c>
      <c r="E167" s="64">
        <v>0</v>
      </c>
      <c r="F167" s="62"/>
      <c r="G167" s="49">
        <f t="shared" si="24"/>
        <v>0</v>
      </c>
      <c r="H167" s="83"/>
    </row>
    <row r="168" spans="1:8" s="58" customFormat="1" ht="9.75" customHeight="1" x14ac:dyDescent="0.2">
      <c r="A168" s="57" t="s">
        <v>380</v>
      </c>
      <c r="B168" s="60" t="s">
        <v>221</v>
      </c>
      <c r="C168" s="63" t="s">
        <v>32</v>
      </c>
      <c r="D168" s="61">
        <v>30.09</v>
      </c>
      <c r="E168" s="64">
        <v>0</v>
      </c>
      <c r="F168" s="62"/>
      <c r="G168" s="49">
        <f t="shared" si="24"/>
        <v>0</v>
      </c>
      <c r="H168" s="83"/>
    </row>
    <row r="169" spans="1:8" s="58" customFormat="1" ht="9.75" customHeight="1" x14ac:dyDescent="0.2">
      <c r="A169" s="59" t="s">
        <v>381</v>
      </c>
      <c r="B169" s="60" t="s">
        <v>131</v>
      </c>
      <c r="C169" s="63" t="s">
        <v>32</v>
      </c>
      <c r="D169" s="61">
        <v>51.75</v>
      </c>
      <c r="E169" s="64">
        <v>0</v>
      </c>
      <c r="F169" s="62"/>
      <c r="G169" s="49">
        <f>ROUND(PRODUCT(D169,E169),2)</f>
        <v>0</v>
      </c>
      <c r="H169" s="83"/>
    </row>
    <row r="170" spans="1:8" s="58" customFormat="1" ht="9.75" customHeight="1" x14ac:dyDescent="0.2">
      <c r="A170" s="57" t="s">
        <v>382</v>
      </c>
      <c r="B170" s="60" t="s">
        <v>203</v>
      </c>
      <c r="C170" s="63" t="s">
        <v>32</v>
      </c>
      <c r="D170" s="61">
        <v>51.75</v>
      </c>
      <c r="E170" s="64">
        <v>0</v>
      </c>
      <c r="F170" s="62"/>
      <c r="G170" s="49">
        <f>ROUND(PRODUCT(D170,E170),2)</f>
        <v>0</v>
      </c>
      <c r="H170" s="83"/>
    </row>
    <row r="171" spans="1:8" s="58" customFormat="1" ht="9.75" customHeight="1" x14ac:dyDescent="0.2">
      <c r="A171" s="57" t="s">
        <v>383</v>
      </c>
      <c r="B171" s="60" t="s">
        <v>161</v>
      </c>
      <c r="C171" s="63" t="s">
        <v>32</v>
      </c>
      <c r="D171" s="61">
        <v>22.2</v>
      </c>
      <c r="E171" s="64">
        <v>0</v>
      </c>
      <c r="F171" s="62"/>
      <c r="G171" s="49">
        <f t="shared" si="24"/>
        <v>0</v>
      </c>
      <c r="H171" s="83"/>
    </row>
    <row r="172" spans="1:8" s="58" customFormat="1" ht="9.75" customHeight="1" x14ac:dyDescent="0.2">
      <c r="A172" s="59" t="s">
        <v>384</v>
      </c>
      <c r="B172" s="60" t="s">
        <v>153</v>
      </c>
      <c r="C172" s="63" t="s">
        <v>53</v>
      </c>
      <c r="D172" s="61">
        <v>1091.48</v>
      </c>
      <c r="E172" s="64">
        <v>0</v>
      </c>
      <c r="F172" s="62"/>
      <c r="G172" s="49">
        <f t="shared" si="24"/>
        <v>0</v>
      </c>
      <c r="H172" s="83"/>
    </row>
    <row r="173" spans="1:8" s="58" customFormat="1" ht="9.75" customHeight="1" x14ac:dyDescent="0.2">
      <c r="A173" s="57" t="s">
        <v>385</v>
      </c>
      <c r="B173" s="60" t="s">
        <v>162</v>
      </c>
      <c r="C173" s="63" t="s">
        <v>33</v>
      </c>
      <c r="D173" s="61">
        <v>6.51</v>
      </c>
      <c r="E173" s="64">
        <v>0</v>
      </c>
      <c r="F173" s="62"/>
      <c r="G173" s="49">
        <f>ROUND(PRODUCT(D173,E173),2)</f>
        <v>0</v>
      </c>
      <c r="H173" s="83"/>
    </row>
    <row r="174" spans="1:8" s="58" customFormat="1" ht="9.75" customHeight="1" x14ac:dyDescent="0.2">
      <c r="A174" s="57" t="s">
        <v>386</v>
      </c>
      <c r="B174" s="60" t="s">
        <v>166</v>
      </c>
      <c r="C174" s="63" t="s">
        <v>32</v>
      </c>
      <c r="D174" s="61">
        <v>10.35</v>
      </c>
      <c r="E174" s="64">
        <v>0</v>
      </c>
      <c r="F174" s="62"/>
      <c r="G174" s="49">
        <f>ROUND(PRODUCT(D174,E174),2)</f>
        <v>0</v>
      </c>
      <c r="H174" s="83"/>
    </row>
    <row r="175" spans="1:8" s="58" customFormat="1" ht="9.75" customHeight="1" x14ac:dyDescent="0.2">
      <c r="A175" s="57" t="s">
        <v>387</v>
      </c>
      <c r="B175" s="60" t="s">
        <v>42</v>
      </c>
      <c r="C175" s="63" t="s">
        <v>32</v>
      </c>
      <c r="D175" s="61">
        <v>23.18</v>
      </c>
      <c r="E175" s="64">
        <v>0</v>
      </c>
      <c r="F175" s="62"/>
      <c r="G175" s="49">
        <f>ROUND(PRODUCT(D175,E175),2)</f>
        <v>0</v>
      </c>
      <c r="H175" s="83"/>
    </row>
    <row r="176" spans="1:8" s="58" customFormat="1" ht="9.75" customHeight="1" x14ac:dyDescent="0.2">
      <c r="A176" s="57" t="s">
        <v>388</v>
      </c>
      <c r="B176" s="60" t="s">
        <v>222</v>
      </c>
      <c r="C176" s="63" t="s">
        <v>32</v>
      </c>
      <c r="D176" s="61">
        <v>23.18</v>
      </c>
      <c r="E176" s="64">
        <v>0</v>
      </c>
      <c r="F176" s="62"/>
      <c r="G176" s="49">
        <f t="shared" ref="G176" si="25">ROUND(PRODUCT(D176,E176),2)</f>
        <v>0</v>
      </c>
      <c r="H176" s="83"/>
    </row>
    <row r="177" spans="1:8" s="58" customFormat="1" ht="9.75" customHeight="1" x14ac:dyDescent="0.2">
      <c r="A177" s="57" t="s">
        <v>389</v>
      </c>
      <c r="B177" s="60" t="s">
        <v>227</v>
      </c>
      <c r="C177" s="63" t="s">
        <v>53</v>
      </c>
      <c r="D177" s="61">
        <v>120.42</v>
      </c>
      <c r="E177" s="64">
        <v>0</v>
      </c>
      <c r="F177" s="62"/>
      <c r="G177" s="49">
        <f>ROUND(PRODUCT(D177,E177),2)</f>
        <v>0</v>
      </c>
      <c r="H177" s="83"/>
    </row>
    <row r="178" spans="1:8" s="58" customFormat="1" ht="9.75" customHeight="1" x14ac:dyDescent="0.2">
      <c r="A178" s="57" t="s">
        <v>390</v>
      </c>
      <c r="B178" s="60" t="s">
        <v>224</v>
      </c>
      <c r="C178" s="63" t="s">
        <v>53</v>
      </c>
      <c r="D178" s="61">
        <v>196.65</v>
      </c>
      <c r="E178" s="64">
        <v>0</v>
      </c>
      <c r="F178" s="62"/>
      <c r="G178" s="49">
        <f>ROUND(PRODUCT(D178,E178),2)</f>
        <v>0</v>
      </c>
      <c r="H178" s="83"/>
    </row>
    <row r="179" spans="1:8" s="58" customFormat="1" ht="9.75" customHeight="1" x14ac:dyDescent="0.2">
      <c r="A179" s="57" t="s">
        <v>391</v>
      </c>
      <c r="B179" s="60" t="s">
        <v>223</v>
      </c>
      <c r="C179" s="63" t="s">
        <v>53</v>
      </c>
      <c r="D179" s="61">
        <v>133.13999999999999</v>
      </c>
      <c r="E179" s="64">
        <v>0</v>
      </c>
      <c r="F179" s="62"/>
      <c r="G179" s="49">
        <f t="shared" ref="G179:G181" si="26">ROUND(PRODUCT(D179,E179),2)</f>
        <v>0</v>
      </c>
      <c r="H179" s="83"/>
    </row>
    <row r="180" spans="1:8" s="58" customFormat="1" ht="9.75" customHeight="1" x14ac:dyDescent="0.2">
      <c r="A180" s="57" t="s">
        <v>392</v>
      </c>
      <c r="B180" s="60" t="s">
        <v>37</v>
      </c>
      <c r="C180" s="63" t="s">
        <v>33</v>
      </c>
      <c r="D180" s="61">
        <v>41.35</v>
      </c>
      <c r="E180" s="64">
        <v>0</v>
      </c>
      <c r="F180" s="62"/>
      <c r="G180" s="49">
        <f t="shared" si="26"/>
        <v>0</v>
      </c>
      <c r="H180" s="83"/>
    </row>
    <row r="181" spans="1:8" s="58" customFormat="1" ht="9.75" customHeight="1" x14ac:dyDescent="0.2">
      <c r="A181" s="59" t="s">
        <v>393</v>
      </c>
      <c r="B181" s="60" t="s">
        <v>35</v>
      </c>
      <c r="C181" s="63" t="s">
        <v>36</v>
      </c>
      <c r="D181" s="61">
        <v>289.45</v>
      </c>
      <c r="E181" s="64">
        <v>0</v>
      </c>
      <c r="F181" s="62"/>
      <c r="G181" s="49">
        <f t="shared" si="26"/>
        <v>0</v>
      </c>
      <c r="H181" s="85"/>
    </row>
    <row r="182" spans="1:8" ht="9.75" customHeight="1" x14ac:dyDescent="0.2">
      <c r="A182" s="34" t="s">
        <v>117</v>
      </c>
      <c r="B182" s="66" t="s">
        <v>62</v>
      </c>
      <c r="C182" s="66"/>
      <c r="D182" s="66"/>
      <c r="E182" s="66"/>
      <c r="F182" s="66"/>
      <c r="G182" s="52">
        <f>ROUND(SUM(G183,G195,G210,G222),2)</f>
        <v>0</v>
      </c>
      <c r="H182" s="58"/>
    </row>
    <row r="183" spans="1:8" s="58" customFormat="1" ht="9.75" customHeight="1" x14ac:dyDescent="0.2">
      <c r="A183" s="35" t="s">
        <v>118</v>
      </c>
      <c r="B183" s="36" t="s">
        <v>60</v>
      </c>
      <c r="C183" s="37"/>
      <c r="D183" s="38"/>
      <c r="E183" s="39"/>
      <c r="F183" s="40"/>
      <c r="G183" s="39">
        <f>ROUND(SUM(G184:G194),2)</f>
        <v>0</v>
      </c>
    </row>
    <row r="184" spans="1:8" s="58" customFormat="1" ht="9.75" customHeight="1" x14ac:dyDescent="0.2">
      <c r="A184" s="59" t="s">
        <v>394</v>
      </c>
      <c r="B184" s="60" t="s">
        <v>201</v>
      </c>
      <c r="C184" s="63" t="s">
        <v>39</v>
      </c>
      <c r="D184" s="61">
        <v>510.62</v>
      </c>
      <c r="E184" s="64">
        <v>0</v>
      </c>
      <c r="F184" s="62"/>
      <c r="G184" s="49">
        <f t="shared" ref="G184:G194" si="27">ROUND(PRODUCT(D184,E184),2)</f>
        <v>0</v>
      </c>
      <c r="H184" s="83"/>
    </row>
    <row r="185" spans="1:8" s="58" customFormat="1" ht="9.75" customHeight="1" x14ac:dyDescent="0.2">
      <c r="A185" s="59" t="s">
        <v>395</v>
      </c>
      <c r="B185" s="60" t="s">
        <v>134</v>
      </c>
      <c r="C185" s="63" t="s">
        <v>33</v>
      </c>
      <c r="D185" s="61">
        <v>596.58000000000004</v>
      </c>
      <c r="E185" s="64">
        <v>0</v>
      </c>
      <c r="F185" s="62"/>
      <c r="G185" s="49">
        <f t="shared" si="27"/>
        <v>0</v>
      </c>
      <c r="H185" s="83"/>
    </row>
    <row r="186" spans="1:8" s="58" customFormat="1" ht="9.75" customHeight="1" x14ac:dyDescent="0.2">
      <c r="A186" s="59" t="s">
        <v>396</v>
      </c>
      <c r="B186" s="60" t="s">
        <v>213</v>
      </c>
      <c r="C186" s="63" t="s">
        <v>39</v>
      </c>
      <c r="D186" s="61">
        <v>24</v>
      </c>
      <c r="E186" s="64">
        <v>0</v>
      </c>
      <c r="F186" s="62"/>
      <c r="G186" s="49">
        <f t="shared" si="27"/>
        <v>0</v>
      </c>
      <c r="H186" s="83"/>
    </row>
    <row r="187" spans="1:8" s="58" customFormat="1" ht="9.75" customHeight="1" x14ac:dyDescent="0.2">
      <c r="A187" s="59" t="s">
        <v>397</v>
      </c>
      <c r="B187" s="60" t="s">
        <v>76</v>
      </c>
      <c r="C187" s="63" t="s">
        <v>39</v>
      </c>
      <c r="D187" s="61">
        <v>15.79</v>
      </c>
      <c r="E187" s="64">
        <v>0</v>
      </c>
      <c r="F187" s="62"/>
      <c r="G187" s="49">
        <f>ROUND(PRODUCT(D187,E187),2)</f>
        <v>0</v>
      </c>
      <c r="H187" s="83"/>
    </row>
    <row r="188" spans="1:8" s="58" customFormat="1" ht="9.75" customHeight="1" x14ac:dyDescent="0.2">
      <c r="A188" s="57" t="s">
        <v>398</v>
      </c>
      <c r="B188" s="60" t="s">
        <v>209</v>
      </c>
      <c r="C188" s="63" t="s">
        <v>39</v>
      </c>
      <c r="D188" s="61">
        <v>470.83</v>
      </c>
      <c r="E188" s="64">
        <v>0</v>
      </c>
      <c r="F188" s="62"/>
      <c r="G188" s="49">
        <f t="shared" si="27"/>
        <v>0</v>
      </c>
      <c r="H188" s="83"/>
    </row>
    <row r="189" spans="1:8" s="58" customFormat="1" ht="9.75" customHeight="1" x14ac:dyDescent="0.2">
      <c r="A189" s="59" t="s">
        <v>399</v>
      </c>
      <c r="B189" s="60" t="s">
        <v>66</v>
      </c>
      <c r="C189" s="63" t="s">
        <v>33</v>
      </c>
      <c r="D189" s="61">
        <v>46.25</v>
      </c>
      <c r="E189" s="64">
        <v>0</v>
      </c>
      <c r="F189" s="62"/>
      <c r="G189" s="49">
        <f t="shared" si="27"/>
        <v>0</v>
      </c>
      <c r="H189" s="83"/>
    </row>
    <row r="190" spans="1:8" s="58" customFormat="1" ht="9.75" customHeight="1" x14ac:dyDescent="0.2">
      <c r="A190" s="59" t="s">
        <v>400</v>
      </c>
      <c r="B190" s="60" t="s">
        <v>68</v>
      </c>
      <c r="C190" s="63" t="s">
        <v>33</v>
      </c>
      <c r="D190" s="61">
        <v>227</v>
      </c>
      <c r="E190" s="64">
        <v>0</v>
      </c>
      <c r="F190" s="62"/>
      <c r="G190" s="49">
        <f t="shared" si="27"/>
        <v>0</v>
      </c>
      <c r="H190" s="83"/>
    </row>
    <row r="191" spans="1:8" s="58" customFormat="1" ht="9.75" customHeight="1" x14ac:dyDescent="0.2">
      <c r="A191" s="59" t="s">
        <v>401</v>
      </c>
      <c r="B191" s="60" t="s">
        <v>172</v>
      </c>
      <c r="C191" s="63" t="s">
        <v>33</v>
      </c>
      <c r="D191" s="61">
        <v>179.86</v>
      </c>
      <c r="E191" s="64">
        <v>0</v>
      </c>
      <c r="F191" s="62"/>
      <c r="G191" s="49">
        <f t="shared" si="27"/>
        <v>0</v>
      </c>
      <c r="H191" s="83"/>
    </row>
    <row r="192" spans="1:8" s="58" customFormat="1" ht="9.75" customHeight="1" x14ac:dyDescent="0.2">
      <c r="A192" s="57" t="s">
        <v>402</v>
      </c>
      <c r="B192" s="60" t="s">
        <v>188</v>
      </c>
      <c r="C192" s="63" t="s">
        <v>33</v>
      </c>
      <c r="D192" s="61">
        <v>119.9</v>
      </c>
      <c r="E192" s="64">
        <v>0</v>
      </c>
      <c r="F192" s="62"/>
      <c r="G192" s="49">
        <f t="shared" si="27"/>
        <v>0</v>
      </c>
      <c r="H192" s="83"/>
    </row>
    <row r="193" spans="1:8" s="58" customFormat="1" ht="9.75" customHeight="1" x14ac:dyDescent="0.2">
      <c r="A193" s="59" t="s">
        <v>403</v>
      </c>
      <c r="B193" s="60" t="s">
        <v>37</v>
      </c>
      <c r="C193" s="63" t="s">
        <v>33</v>
      </c>
      <c r="D193" s="61">
        <v>416.73</v>
      </c>
      <c r="E193" s="64">
        <v>0</v>
      </c>
      <c r="F193" s="62"/>
      <c r="G193" s="49">
        <f t="shared" si="27"/>
        <v>0</v>
      </c>
      <c r="H193" s="83"/>
    </row>
    <row r="194" spans="1:8" s="58" customFormat="1" ht="9.75" customHeight="1" x14ac:dyDescent="0.2">
      <c r="A194" s="59" t="s">
        <v>404</v>
      </c>
      <c r="B194" s="60" t="s">
        <v>35</v>
      </c>
      <c r="C194" s="63" t="s">
        <v>36</v>
      </c>
      <c r="D194" s="61">
        <v>2917.11</v>
      </c>
      <c r="E194" s="64">
        <v>0</v>
      </c>
      <c r="F194" s="62"/>
      <c r="G194" s="49">
        <f t="shared" si="27"/>
        <v>0</v>
      </c>
      <c r="H194" s="83"/>
    </row>
    <row r="195" spans="1:8" s="58" customFormat="1" ht="9.75" customHeight="1" x14ac:dyDescent="0.2">
      <c r="A195" s="35" t="s">
        <v>119</v>
      </c>
      <c r="B195" s="36" t="s">
        <v>63</v>
      </c>
      <c r="C195" s="37"/>
      <c r="D195" s="38"/>
      <c r="E195" s="39"/>
      <c r="F195" s="40"/>
      <c r="G195" s="39">
        <f>ROUND(SUM(G196:G209),2)</f>
        <v>0</v>
      </c>
    </row>
    <row r="196" spans="1:8" s="58" customFormat="1" ht="9.75" customHeight="1" x14ac:dyDescent="0.2">
      <c r="A196" s="59" t="s">
        <v>405</v>
      </c>
      <c r="B196" s="60" t="s">
        <v>201</v>
      </c>
      <c r="C196" s="63" t="s">
        <v>39</v>
      </c>
      <c r="D196" s="61">
        <v>264</v>
      </c>
      <c r="E196" s="64">
        <v>0</v>
      </c>
      <c r="F196" s="62"/>
      <c r="G196" s="49">
        <f>ROUND(PRODUCT(D196,E196),2)</f>
        <v>0</v>
      </c>
      <c r="H196" s="83"/>
    </row>
    <row r="197" spans="1:8" s="58" customFormat="1" ht="9.75" customHeight="1" x14ac:dyDescent="0.2">
      <c r="A197" s="59" t="s">
        <v>406</v>
      </c>
      <c r="B197" s="60" t="s">
        <v>134</v>
      </c>
      <c r="C197" s="63" t="s">
        <v>33</v>
      </c>
      <c r="D197" s="61">
        <v>126.72</v>
      </c>
      <c r="E197" s="64">
        <v>0</v>
      </c>
      <c r="F197" s="62"/>
      <c r="G197" s="49">
        <f t="shared" ref="G197:G209" si="28">ROUND(PRODUCT(D197,E197),2)</f>
        <v>0</v>
      </c>
      <c r="H197" s="83"/>
    </row>
    <row r="198" spans="1:8" s="58" customFormat="1" ht="9.75" customHeight="1" x14ac:dyDescent="0.2">
      <c r="A198" s="59" t="s">
        <v>407</v>
      </c>
      <c r="B198" s="60" t="s">
        <v>172</v>
      </c>
      <c r="C198" s="63" t="s">
        <v>33</v>
      </c>
      <c r="D198" s="61">
        <v>126.72</v>
      </c>
      <c r="E198" s="64">
        <v>0</v>
      </c>
      <c r="F198" s="62"/>
      <c r="G198" s="49">
        <f t="shared" si="28"/>
        <v>0</v>
      </c>
      <c r="H198" s="83"/>
    </row>
    <row r="199" spans="1:8" s="58" customFormat="1" ht="9.75" customHeight="1" x14ac:dyDescent="0.2">
      <c r="A199" s="59" t="s">
        <v>408</v>
      </c>
      <c r="B199" s="60" t="s">
        <v>214</v>
      </c>
      <c r="C199" s="63" t="s">
        <v>34</v>
      </c>
      <c r="D199" s="61">
        <v>1</v>
      </c>
      <c r="E199" s="64">
        <v>0</v>
      </c>
      <c r="F199" s="62"/>
      <c r="G199" s="49">
        <f t="shared" si="28"/>
        <v>0</v>
      </c>
      <c r="H199" s="83"/>
    </row>
    <row r="200" spans="1:8" s="58" customFormat="1" ht="9.75" customHeight="1" x14ac:dyDescent="0.2">
      <c r="A200" s="57" t="s">
        <v>409</v>
      </c>
      <c r="B200" s="60" t="s">
        <v>143</v>
      </c>
      <c r="C200" s="63" t="s">
        <v>34</v>
      </c>
      <c r="D200" s="61">
        <v>1</v>
      </c>
      <c r="E200" s="64">
        <v>0</v>
      </c>
      <c r="F200" s="62"/>
      <c r="G200" s="49">
        <f>ROUND(PRODUCT(D200,E200),2)</f>
        <v>0</v>
      </c>
      <c r="H200" s="83"/>
    </row>
    <row r="201" spans="1:8" s="58" customFormat="1" ht="9.75" customHeight="1" x14ac:dyDescent="0.2">
      <c r="A201" s="57" t="s">
        <v>410</v>
      </c>
      <c r="B201" s="60" t="s">
        <v>208</v>
      </c>
      <c r="C201" s="63" t="s">
        <v>34</v>
      </c>
      <c r="D201" s="61">
        <v>42</v>
      </c>
      <c r="E201" s="64">
        <v>0</v>
      </c>
      <c r="F201" s="62"/>
      <c r="G201" s="49">
        <f t="shared" si="28"/>
        <v>0</v>
      </c>
      <c r="H201" s="83"/>
    </row>
    <row r="202" spans="1:8" s="58" customFormat="1" ht="9.75" customHeight="1" x14ac:dyDescent="0.2">
      <c r="A202" s="59" t="s">
        <v>411</v>
      </c>
      <c r="B202" s="60" t="s">
        <v>91</v>
      </c>
      <c r="C202" s="63" t="s">
        <v>34</v>
      </c>
      <c r="D202" s="61">
        <v>44</v>
      </c>
      <c r="E202" s="64">
        <v>0</v>
      </c>
      <c r="F202" s="62"/>
      <c r="G202" s="49">
        <f t="shared" si="28"/>
        <v>0</v>
      </c>
      <c r="H202" s="83"/>
    </row>
    <row r="203" spans="1:8" s="58" customFormat="1" ht="9.75" customHeight="1" x14ac:dyDescent="0.2">
      <c r="A203" s="59" t="s">
        <v>412</v>
      </c>
      <c r="B203" s="60" t="s">
        <v>78</v>
      </c>
      <c r="C203" s="63" t="s">
        <v>34</v>
      </c>
      <c r="D203" s="61">
        <v>44</v>
      </c>
      <c r="E203" s="64">
        <v>0</v>
      </c>
      <c r="F203" s="62"/>
      <c r="G203" s="49">
        <f t="shared" si="28"/>
        <v>0</v>
      </c>
      <c r="H203" s="83"/>
    </row>
    <row r="204" spans="1:8" s="58" customFormat="1" ht="9.75" customHeight="1" x14ac:dyDescent="0.2">
      <c r="A204" s="59" t="s">
        <v>413</v>
      </c>
      <c r="B204" s="60" t="s">
        <v>123</v>
      </c>
      <c r="C204" s="63" t="s">
        <v>34</v>
      </c>
      <c r="D204" s="61">
        <v>44</v>
      </c>
      <c r="E204" s="64">
        <v>0</v>
      </c>
      <c r="F204" s="62"/>
      <c r="G204" s="49">
        <f t="shared" si="28"/>
        <v>0</v>
      </c>
      <c r="H204" s="83"/>
    </row>
    <row r="205" spans="1:8" s="58" customFormat="1" ht="9.75" customHeight="1" x14ac:dyDescent="0.2">
      <c r="A205" s="59" t="s">
        <v>414</v>
      </c>
      <c r="B205" s="60" t="s">
        <v>79</v>
      </c>
      <c r="C205" s="63" t="s">
        <v>39</v>
      </c>
      <c r="D205" s="61">
        <v>264</v>
      </c>
      <c r="E205" s="64">
        <v>0</v>
      </c>
      <c r="F205" s="62"/>
      <c r="G205" s="49">
        <f t="shared" si="28"/>
        <v>0</v>
      </c>
      <c r="H205" s="83"/>
    </row>
    <row r="206" spans="1:8" s="58" customFormat="1" ht="9.75" customHeight="1" x14ac:dyDescent="0.2">
      <c r="A206" s="59" t="s">
        <v>415</v>
      </c>
      <c r="B206" s="60" t="s">
        <v>492</v>
      </c>
      <c r="C206" s="63" t="s">
        <v>34</v>
      </c>
      <c r="D206" s="61">
        <v>44</v>
      </c>
      <c r="E206" s="64">
        <v>0</v>
      </c>
      <c r="F206" s="62"/>
      <c r="G206" s="49">
        <f t="shared" si="28"/>
        <v>0</v>
      </c>
      <c r="H206" s="83"/>
    </row>
    <row r="207" spans="1:8" s="58" customFormat="1" ht="9.75" customHeight="1" x14ac:dyDescent="0.2">
      <c r="A207" s="59" t="s">
        <v>416</v>
      </c>
      <c r="B207" s="60" t="s">
        <v>81</v>
      </c>
      <c r="C207" s="63" t="s">
        <v>34</v>
      </c>
      <c r="D207" s="61">
        <v>44</v>
      </c>
      <c r="E207" s="64">
        <v>0</v>
      </c>
      <c r="F207" s="62"/>
      <c r="G207" s="49">
        <f t="shared" si="28"/>
        <v>0</v>
      </c>
      <c r="H207" s="83"/>
    </row>
    <row r="208" spans="1:8" s="58" customFormat="1" ht="9.75" customHeight="1" x14ac:dyDescent="0.2">
      <c r="A208" s="59" t="s">
        <v>417</v>
      </c>
      <c r="B208" s="60" t="s">
        <v>80</v>
      </c>
      <c r="C208" s="63" t="s">
        <v>34</v>
      </c>
      <c r="D208" s="61">
        <v>44</v>
      </c>
      <c r="E208" s="64">
        <v>0</v>
      </c>
      <c r="F208" s="62"/>
      <c r="G208" s="49">
        <f t="shared" si="28"/>
        <v>0</v>
      </c>
      <c r="H208" s="83"/>
    </row>
    <row r="209" spans="1:8" s="58" customFormat="1" ht="9.75" customHeight="1" x14ac:dyDescent="0.2">
      <c r="A209" s="57" t="s">
        <v>418</v>
      </c>
      <c r="B209" s="60" t="s">
        <v>171</v>
      </c>
      <c r="C209" s="63" t="s">
        <v>34</v>
      </c>
      <c r="D209" s="61">
        <v>44</v>
      </c>
      <c r="E209" s="64">
        <v>0</v>
      </c>
      <c r="F209" s="62"/>
      <c r="G209" s="49">
        <f t="shared" si="28"/>
        <v>0</v>
      </c>
      <c r="H209" s="83"/>
    </row>
    <row r="210" spans="1:8" s="58" customFormat="1" ht="9.75" customHeight="1" x14ac:dyDescent="0.2">
      <c r="A210" s="35" t="s">
        <v>138</v>
      </c>
      <c r="B210" s="36" t="s">
        <v>64</v>
      </c>
      <c r="C210" s="37"/>
      <c r="D210" s="38"/>
      <c r="E210" s="39"/>
      <c r="F210" s="40"/>
      <c r="G210" s="39">
        <f>ROUND(SUM(G211:G221),2)</f>
        <v>0</v>
      </c>
    </row>
    <row r="211" spans="1:8" s="58" customFormat="1" ht="9.75" customHeight="1" x14ac:dyDescent="0.2">
      <c r="A211" s="59" t="s">
        <v>419</v>
      </c>
      <c r="B211" s="60" t="s">
        <v>134</v>
      </c>
      <c r="C211" s="63" t="s">
        <v>33</v>
      </c>
      <c r="D211" s="61">
        <v>52.51</v>
      </c>
      <c r="E211" s="64">
        <v>0</v>
      </c>
      <c r="F211" s="62"/>
      <c r="G211" s="49">
        <f t="shared" ref="G211:G221" si="29">ROUND(PRODUCT(D211,E211),2)</f>
        <v>0</v>
      </c>
      <c r="H211" s="83"/>
    </row>
    <row r="212" spans="1:8" s="58" customFormat="1" ht="9.75" customHeight="1" x14ac:dyDescent="0.2">
      <c r="A212" s="59" t="s">
        <v>420</v>
      </c>
      <c r="B212" s="60" t="s">
        <v>172</v>
      </c>
      <c r="C212" s="63" t="s">
        <v>33</v>
      </c>
      <c r="D212" s="61">
        <v>9.48</v>
      </c>
      <c r="E212" s="64">
        <v>0</v>
      </c>
      <c r="F212" s="62"/>
      <c r="G212" s="49">
        <f t="shared" si="29"/>
        <v>0</v>
      </c>
      <c r="H212" s="83"/>
    </row>
    <row r="213" spans="1:8" s="58" customFormat="1" ht="9.75" customHeight="1" x14ac:dyDescent="0.2">
      <c r="A213" s="59" t="s">
        <v>421</v>
      </c>
      <c r="B213" s="60" t="s">
        <v>128</v>
      </c>
      <c r="C213" s="63" t="s">
        <v>32</v>
      </c>
      <c r="D213" s="61">
        <v>26.57</v>
      </c>
      <c r="E213" s="64">
        <v>0</v>
      </c>
      <c r="F213" s="62"/>
      <c r="G213" s="49">
        <f t="shared" si="29"/>
        <v>0</v>
      </c>
      <c r="H213" s="83"/>
    </row>
    <row r="214" spans="1:8" s="58" customFormat="1" ht="9.75" customHeight="1" x14ac:dyDescent="0.2">
      <c r="A214" s="57" t="s">
        <v>422</v>
      </c>
      <c r="B214" s="60" t="s">
        <v>161</v>
      </c>
      <c r="C214" s="63" t="s">
        <v>32</v>
      </c>
      <c r="D214" s="61">
        <v>33.380000000000003</v>
      </c>
      <c r="E214" s="64">
        <v>0</v>
      </c>
      <c r="F214" s="62"/>
      <c r="G214" s="49">
        <f t="shared" si="29"/>
        <v>0</v>
      </c>
      <c r="H214" s="83"/>
    </row>
    <row r="215" spans="1:8" s="58" customFormat="1" ht="9.75" customHeight="1" x14ac:dyDescent="0.2">
      <c r="A215" s="57" t="s">
        <v>423</v>
      </c>
      <c r="B215" s="60" t="s">
        <v>166</v>
      </c>
      <c r="C215" s="63" t="s">
        <v>32</v>
      </c>
      <c r="D215" s="61">
        <v>13.95</v>
      </c>
      <c r="E215" s="64">
        <v>0</v>
      </c>
      <c r="F215" s="62"/>
      <c r="G215" s="49">
        <f t="shared" si="29"/>
        <v>0</v>
      </c>
      <c r="H215" s="83"/>
    </row>
    <row r="216" spans="1:8" s="58" customFormat="1" ht="9.75" customHeight="1" x14ac:dyDescent="0.2">
      <c r="A216" s="59" t="s">
        <v>424</v>
      </c>
      <c r="B216" s="60" t="s">
        <v>153</v>
      </c>
      <c r="C216" s="63" t="s">
        <v>53</v>
      </c>
      <c r="D216" s="61">
        <v>552.5</v>
      </c>
      <c r="E216" s="64">
        <v>0</v>
      </c>
      <c r="F216" s="62"/>
      <c r="G216" s="49">
        <f t="shared" si="29"/>
        <v>0</v>
      </c>
      <c r="H216" s="83"/>
    </row>
    <row r="217" spans="1:8" s="58" customFormat="1" ht="9.75" customHeight="1" x14ac:dyDescent="0.2">
      <c r="A217" s="57" t="s">
        <v>425</v>
      </c>
      <c r="B217" s="60" t="s">
        <v>162</v>
      </c>
      <c r="C217" s="63" t="s">
        <v>33</v>
      </c>
      <c r="D217" s="61">
        <v>6.83</v>
      </c>
      <c r="E217" s="64">
        <v>0</v>
      </c>
      <c r="F217" s="62"/>
      <c r="G217" s="49">
        <f t="shared" si="29"/>
        <v>0</v>
      </c>
      <c r="H217" s="83"/>
    </row>
    <row r="218" spans="1:8" s="58" customFormat="1" ht="9.75" customHeight="1" x14ac:dyDescent="0.2">
      <c r="A218" s="57" t="s">
        <v>426</v>
      </c>
      <c r="B218" s="60" t="s">
        <v>131</v>
      </c>
      <c r="C218" s="63" t="s">
        <v>32</v>
      </c>
      <c r="D218" s="61">
        <v>50.05</v>
      </c>
      <c r="E218" s="64">
        <v>0</v>
      </c>
      <c r="F218" s="62"/>
      <c r="G218" s="49">
        <f t="shared" si="29"/>
        <v>0</v>
      </c>
      <c r="H218" s="83"/>
    </row>
    <row r="219" spans="1:8" s="58" customFormat="1" ht="9.75" customHeight="1" x14ac:dyDescent="0.2">
      <c r="A219" s="57" t="s">
        <v>427</v>
      </c>
      <c r="B219" s="60" t="s">
        <v>167</v>
      </c>
      <c r="C219" s="63" t="s">
        <v>32</v>
      </c>
      <c r="D219" s="61">
        <v>50.05</v>
      </c>
      <c r="E219" s="64">
        <v>0</v>
      </c>
      <c r="F219" s="62"/>
      <c r="G219" s="49">
        <f t="shared" si="29"/>
        <v>0</v>
      </c>
      <c r="H219" s="83"/>
    </row>
    <row r="220" spans="1:8" s="58" customFormat="1" ht="9.75" customHeight="1" x14ac:dyDescent="0.2">
      <c r="A220" s="59" t="s">
        <v>428</v>
      </c>
      <c r="B220" s="60" t="s">
        <v>37</v>
      </c>
      <c r="C220" s="63" t="s">
        <v>33</v>
      </c>
      <c r="D220" s="61">
        <v>43.03</v>
      </c>
      <c r="E220" s="64">
        <v>0</v>
      </c>
      <c r="F220" s="62"/>
      <c r="G220" s="49">
        <f t="shared" si="29"/>
        <v>0</v>
      </c>
      <c r="H220" s="83"/>
    </row>
    <row r="221" spans="1:8" s="58" customFormat="1" ht="9.75" customHeight="1" x14ac:dyDescent="0.2">
      <c r="A221" s="59" t="s">
        <v>429</v>
      </c>
      <c r="B221" s="60" t="s">
        <v>35</v>
      </c>
      <c r="C221" s="63" t="s">
        <v>36</v>
      </c>
      <c r="D221" s="61">
        <v>301.20999999999998</v>
      </c>
      <c r="E221" s="64">
        <v>0</v>
      </c>
      <c r="F221" s="62"/>
      <c r="G221" s="49">
        <f t="shared" si="29"/>
        <v>0</v>
      </c>
      <c r="H221" s="83"/>
    </row>
    <row r="222" spans="1:8" s="58" customFormat="1" ht="9.75" customHeight="1" x14ac:dyDescent="0.2">
      <c r="A222" s="35" t="s">
        <v>139</v>
      </c>
      <c r="B222" s="36" t="s">
        <v>65</v>
      </c>
      <c r="C222" s="37"/>
      <c r="D222" s="38"/>
      <c r="E222" s="39"/>
      <c r="F222" s="40"/>
      <c r="G222" s="39">
        <f>ROUND(SUM(G223:G244),2)</f>
        <v>0</v>
      </c>
    </row>
    <row r="223" spans="1:8" s="58" customFormat="1" ht="9.75" customHeight="1" x14ac:dyDescent="0.2">
      <c r="A223" s="57" t="s">
        <v>430</v>
      </c>
      <c r="B223" s="60" t="s">
        <v>82</v>
      </c>
      <c r="C223" s="63" t="s">
        <v>34</v>
      </c>
      <c r="D223" s="61">
        <v>3</v>
      </c>
      <c r="E223" s="64">
        <v>0</v>
      </c>
      <c r="F223" s="62"/>
      <c r="G223" s="49">
        <f t="shared" ref="G223:G244" si="30">ROUND(PRODUCT(D223,E223),2)</f>
        <v>0</v>
      </c>
      <c r="H223" s="83"/>
    </row>
    <row r="224" spans="1:8" s="58" customFormat="1" ht="9.75" customHeight="1" x14ac:dyDescent="0.2">
      <c r="A224" s="57" t="s">
        <v>431</v>
      </c>
      <c r="B224" s="60" t="s">
        <v>83</v>
      </c>
      <c r="C224" s="63" t="s">
        <v>34</v>
      </c>
      <c r="D224" s="61">
        <v>3</v>
      </c>
      <c r="E224" s="64">
        <v>0</v>
      </c>
      <c r="F224" s="62"/>
      <c r="G224" s="49">
        <f t="shared" si="30"/>
        <v>0</v>
      </c>
      <c r="H224" s="83"/>
    </row>
    <row r="225" spans="1:8" s="58" customFormat="1" ht="9.75" customHeight="1" x14ac:dyDescent="0.2">
      <c r="A225" s="57" t="s">
        <v>432</v>
      </c>
      <c r="B225" s="60" t="s">
        <v>216</v>
      </c>
      <c r="C225" s="63" t="s">
        <v>34</v>
      </c>
      <c r="D225" s="61">
        <v>8</v>
      </c>
      <c r="E225" s="64">
        <v>0</v>
      </c>
      <c r="F225" s="62"/>
      <c r="G225" s="49">
        <f t="shared" si="30"/>
        <v>0</v>
      </c>
      <c r="H225" s="83"/>
    </row>
    <row r="226" spans="1:8" s="58" customFormat="1" ht="9.75" customHeight="1" x14ac:dyDescent="0.2">
      <c r="A226" s="57" t="s">
        <v>433</v>
      </c>
      <c r="B226" s="60" t="s">
        <v>84</v>
      </c>
      <c r="C226" s="63" t="s">
        <v>34</v>
      </c>
      <c r="D226" s="61">
        <v>5</v>
      </c>
      <c r="E226" s="64">
        <v>0</v>
      </c>
      <c r="F226" s="62"/>
      <c r="G226" s="49">
        <f t="shared" si="30"/>
        <v>0</v>
      </c>
      <c r="H226" s="83"/>
    </row>
    <row r="227" spans="1:8" s="58" customFormat="1" ht="9.75" customHeight="1" x14ac:dyDescent="0.2">
      <c r="A227" s="57" t="s">
        <v>434</v>
      </c>
      <c r="B227" s="60" t="s">
        <v>85</v>
      </c>
      <c r="C227" s="63" t="s">
        <v>34</v>
      </c>
      <c r="D227" s="61">
        <v>4</v>
      </c>
      <c r="E227" s="64">
        <v>0</v>
      </c>
      <c r="F227" s="62"/>
      <c r="G227" s="49">
        <f t="shared" si="30"/>
        <v>0</v>
      </c>
      <c r="H227" s="83"/>
    </row>
    <row r="228" spans="1:8" s="58" customFormat="1" ht="9.75" customHeight="1" x14ac:dyDescent="0.2">
      <c r="A228" s="57" t="s">
        <v>435</v>
      </c>
      <c r="B228" s="60" t="s">
        <v>217</v>
      </c>
      <c r="C228" s="63" t="s">
        <v>34</v>
      </c>
      <c r="D228" s="61">
        <v>9</v>
      </c>
      <c r="E228" s="64">
        <v>0</v>
      </c>
      <c r="F228" s="62"/>
      <c r="G228" s="49">
        <f t="shared" si="30"/>
        <v>0</v>
      </c>
      <c r="H228" s="83"/>
    </row>
    <row r="229" spans="1:8" s="58" customFormat="1" ht="9.75" customHeight="1" x14ac:dyDescent="0.2">
      <c r="A229" s="57" t="s">
        <v>436</v>
      </c>
      <c r="B229" s="60" t="s">
        <v>147</v>
      </c>
      <c r="C229" s="63" t="s">
        <v>34</v>
      </c>
      <c r="D229" s="61">
        <v>1</v>
      </c>
      <c r="E229" s="64">
        <v>0</v>
      </c>
      <c r="F229" s="62"/>
      <c r="G229" s="49">
        <f>ROUND(PRODUCT(D229,E229),2)</f>
        <v>0</v>
      </c>
      <c r="H229" s="83"/>
    </row>
    <row r="230" spans="1:8" s="58" customFormat="1" ht="9.75" customHeight="1" x14ac:dyDescent="0.2">
      <c r="A230" s="59" t="s">
        <v>437</v>
      </c>
      <c r="B230" s="60" t="s">
        <v>86</v>
      </c>
      <c r="C230" s="63" t="s">
        <v>34</v>
      </c>
      <c r="D230" s="61">
        <v>1</v>
      </c>
      <c r="E230" s="64">
        <v>0</v>
      </c>
      <c r="F230" s="62"/>
      <c r="G230" s="49">
        <f t="shared" ref="G230" si="31">ROUND(PRODUCT(D230,E230),2)</f>
        <v>0</v>
      </c>
      <c r="H230" s="83"/>
    </row>
    <row r="231" spans="1:8" s="58" customFormat="1" ht="9.75" customHeight="1" x14ac:dyDescent="0.2">
      <c r="A231" s="59" t="s">
        <v>438</v>
      </c>
      <c r="B231" s="60" t="s">
        <v>219</v>
      </c>
      <c r="C231" s="63" t="s">
        <v>34</v>
      </c>
      <c r="D231" s="61">
        <v>2</v>
      </c>
      <c r="E231" s="64">
        <v>0</v>
      </c>
      <c r="F231" s="62"/>
      <c r="G231" s="49">
        <f t="shared" ref="G231" si="32">ROUND(PRODUCT(D231,E231),2)</f>
        <v>0</v>
      </c>
      <c r="H231" s="83"/>
    </row>
    <row r="232" spans="1:8" s="58" customFormat="1" ht="9.75" customHeight="1" x14ac:dyDescent="0.2">
      <c r="A232" s="59" t="s">
        <v>439</v>
      </c>
      <c r="B232" s="60" t="s">
        <v>215</v>
      </c>
      <c r="C232" s="63" t="s">
        <v>34</v>
      </c>
      <c r="D232" s="61">
        <v>1</v>
      </c>
      <c r="E232" s="64">
        <v>0</v>
      </c>
      <c r="F232" s="62"/>
      <c r="G232" s="49">
        <f t="shared" ref="G232" si="33">ROUND(PRODUCT(D232,E232),2)</f>
        <v>0</v>
      </c>
      <c r="H232" s="83"/>
    </row>
    <row r="233" spans="1:8" s="58" customFormat="1" ht="9.75" customHeight="1" x14ac:dyDescent="0.2">
      <c r="A233" s="59" t="s">
        <v>440</v>
      </c>
      <c r="B233" s="60" t="s">
        <v>493</v>
      </c>
      <c r="C233" s="63" t="s">
        <v>34</v>
      </c>
      <c r="D233" s="61">
        <v>2</v>
      </c>
      <c r="E233" s="64">
        <v>0</v>
      </c>
      <c r="F233" s="62"/>
      <c r="G233" s="49">
        <f t="shared" si="30"/>
        <v>0</v>
      </c>
      <c r="H233" s="83"/>
    </row>
    <row r="234" spans="1:8" s="58" customFormat="1" ht="9.75" customHeight="1" x14ac:dyDescent="0.2">
      <c r="A234" s="57" t="s">
        <v>441</v>
      </c>
      <c r="B234" s="60" t="s">
        <v>87</v>
      </c>
      <c r="C234" s="63" t="s">
        <v>34</v>
      </c>
      <c r="D234" s="61">
        <v>3</v>
      </c>
      <c r="E234" s="64">
        <v>0</v>
      </c>
      <c r="F234" s="62"/>
      <c r="G234" s="49">
        <f t="shared" si="30"/>
        <v>0</v>
      </c>
      <c r="H234" s="83"/>
    </row>
    <row r="235" spans="1:8" s="58" customFormat="1" ht="9.75" customHeight="1" x14ac:dyDescent="0.2">
      <c r="A235" s="57" t="s">
        <v>442</v>
      </c>
      <c r="B235" s="60" t="s">
        <v>88</v>
      </c>
      <c r="C235" s="63" t="s">
        <v>34</v>
      </c>
      <c r="D235" s="61">
        <v>4</v>
      </c>
      <c r="E235" s="64">
        <v>0</v>
      </c>
      <c r="F235" s="62"/>
      <c r="G235" s="49">
        <f t="shared" si="30"/>
        <v>0</v>
      </c>
      <c r="H235" s="83"/>
    </row>
    <row r="236" spans="1:8" s="58" customFormat="1" ht="9.75" customHeight="1" x14ac:dyDescent="0.2">
      <c r="A236" s="57" t="s">
        <v>443</v>
      </c>
      <c r="B236" s="60" t="s">
        <v>218</v>
      </c>
      <c r="C236" s="63" t="s">
        <v>34</v>
      </c>
      <c r="D236" s="61">
        <v>1</v>
      </c>
      <c r="E236" s="64">
        <v>0</v>
      </c>
      <c r="F236" s="62"/>
      <c r="G236" s="49">
        <f t="shared" si="30"/>
        <v>0</v>
      </c>
      <c r="H236" s="83"/>
    </row>
    <row r="237" spans="1:8" s="58" customFormat="1" ht="9.75" customHeight="1" x14ac:dyDescent="0.2">
      <c r="A237" s="57" t="s">
        <v>444</v>
      </c>
      <c r="B237" s="60" t="s">
        <v>144</v>
      </c>
      <c r="C237" s="63" t="s">
        <v>34</v>
      </c>
      <c r="D237" s="61">
        <v>1</v>
      </c>
      <c r="E237" s="64">
        <v>0</v>
      </c>
      <c r="F237" s="62"/>
      <c r="G237" s="49">
        <f>ROUND(PRODUCT(D237,E237),2)</f>
        <v>0</v>
      </c>
      <c r="H237" s="83"/>
    </row>
    <row r="238" spans="1:8" s="58" customFormat="1" ht="9.75" customHeight="1" x14ac:dyDescent="0.2">
      <c r="A238" s="57" t="s">
        <v>445</v>
      </c>
      <c r="B238" s="60" t="s">
        <v>145</v>
      </c>
      <c r="C238" s="63" t="s">
        <v>34</v>
      </c>
      <c r="D238" s="61">
        <v>1</v>
      </c>
      <c r="E238" s="64">
        <v>0</v>
      </c>
      <c r="F238" s="62"/>
      <c r="G238" s="49">
        <f>ROUND(PRODUCT(D238,E238),2)</f>
        <v>0</v>
      </c>
      <c r="H238" s="83"/>
    </row>
    <row r="239" spans="1:8" s="58" customFormat="1" ht="9.75" customHeight="1" x14ac:dyDescent="0.2">
      <c r="A239" s="59" t="s">
        <v>446</v>
      </c>
      <c r="B239" s="60" t="s">
        <v>71</v>
      </c>
      <c r="C239" s="63" t="s">
        <v>39</v>
      </c>
      <c r="D239" s="61">
        <v>6</v>
      </c>
      <c r="E239" s="64">
        <v>0</v>
      </c>
      <c r="F239" s="62"/>
      <c r="G239" s="49">
        <f t="shared" ref="G239:G240" si="34">ROUND(PRODUCT(D239,E239),2)</f>
        <v>0</v>
      </c>
      <c r="H239" s="84"/>
    </row>
    <row r="240" spans="1:8" s="67" customFormat="1" ht="9.75" customHeight="1" x14ac:dyDescent="0.2">
      <c r="A240" s="57" t="s">
        <v>447</v>
      </c>
      <c r="B240" s="60" t="s">
        <v>180</v>
      </c>
      <c r="C240" s="63" t="s">
        <v>34</v>
      </c>
      <c r="D240" s="61">
        <v>1</v>
      </c>
      <c r="E240" s="64">
        <v>0</v>
      </c>
      <c r="F240" s="62"/>
      <c r="G240" s="49">
        <f t="shared" si="34"/>
        <v>0</v>
      </c>
      <c r="H240" s="83"/>
    </row>
    <row r="241" spans="1:8" s="58" customFormat="1" ht="9.75" customHeight="1" x14ac:dyDescent="0.2">
      <c r="A241" s="57" t="s">
        <v>448</v>
      </c>
      <c r="B241" s="60" t="s">
        <v>168</v>
      </c>
      <c r="C241" s="63" t="s">
        <v>33</v>
      </c>
      <c r="D241" s="61">
        <v>0.14000000000000001</v>
      </c>
      <c r="E241" s="64">
        <v>0</v>
      </c>
      <c r="F241" s="62"/>
      <c r="G241" s="49">
        <f t="shared" si="30"/>
        <v>0</v>
      </c>
      <c r="H241" s="83"/>
    </row>
    <row r="242" spans="1:8" s="58" customFormat="1" ht="9.75" customHeight="1" x14ac:dyDescent="0.2">
      <c r="A242" s="59" t="s">
        <v>449</v>
      </c>
      <c r="B242" s="60" t="s">
        <v>89</v>
      </c>
      <c r="C242" s="63" t="s">
        <v>34</v>
      </c>
      <c r="D242" s="61">
        <v>8</v>
      </c>
      <c r="E242" s="64">
        <v>0</v>
      </c>
      <c r="F242" s="62"/>
      <c r="G242" s="49">
        <f t="shared" si="30"/>
        <v>0</v>
      </c>
      <c r="H242" s="83"/>
    </row>
    <row r="243" spans="1:8" s="58" customFormat="1" ht="9.75" customHeight="1" x14ac:dyDescent="0.2">
      <c r="A243" s="59" t="s">
        <v>450</v>
      </c>
      <c r="B243" s="60" t="s">
        <v>90</v>
      </c>
      <c r="C243" s="63" t="s">
        <v>34</v>
      </c>
      <c r="D243" s="61">
        <v>4</v>
      </c>
      <c r="E243" s="64">
        <v>0</v>
      </c>
      <c r="F243" s="62"/>
      <c r="G243" s="49">
        <f t="shared" si="30"/>
        <v>0</v>
      </c>
      <c r="H243" s="83"/>
    </row>
    <row r="244" spans="1:8" s="58" customFormat="1" ht="9.75" customHeight="1" x14ac:dyDescent="0.2">
      <c r="A244" s="59" t="s">
        <v>451</v>
      </c>
      <c r="B244" s="60" t="s">
        <v>148</v>
      </c>
      <c r="C244" s="63" t="s">
        <v>34</v>
      </c>
      <c r="D244" s="61">
        <v>4</v>
      </c>
      <c r="E244" s="64">
        <v>0</v>
      </c>
      <c r="F244" s="62"/>
      <c r="G244" s="49">
        <f t="shared" si="30"/>
        <v>0</v>
      </c>
      <c r="H244" s="85"/>
    </row>
    <row r="245" spans="1:8" ht="9.75" customHeight="1" x14ac:dyDescent="0.2">
      <c r="A245" s="34" t="s">
        <v>125</v>
      </c>
      <c r="B245" s="66" t="s">
        <v>99</v>
      </c>
      <c r="C245" s="66"/>
      <c r="D245" s="66"/>
      <c r="E245" s="66"/>
      <c r="F245" s="66"/>
      <c r="G245" s="52">
        <f>ROUND(SUM(G246,G257),2)</f>
        <v>0</v>
      </c>
      <c r="H245" s="58"/>
    </row>
    <row r="246" spans="1:8" s="58" customFormat="1" ht="9.75" customHeight="1" x14ac:dyDescent="0.2">
      <c r="A246" s="35" t="s">
        <v>140</v>
      </c>
      <c r="B246" s="36" t="s">
        <v>100</v>
      </c>
      <c r="C246" s="37"/>
      <c r="D246" s="38"/>
      <c r="E246" s="39"/>
      <c r="F246" s="40"/>
      <c r="G246" s="39">
        <f>ROUND(SUM(G247:G256),2)</f>
        <v>0</v>
      </c>
    </row>
    <row r="247" spans="1:8" s="58" customFormat="1" ht="9.75" customHeight="1" x14ac:dyDescent="0.2">
      <c r="A247" s="57" t="s">
        <v>452</v>
      </c>
      <c r="B247" s="60" t="s">
        <v>93</v>
      </c>
      <c r="C247" s="63" t="s">
        <v>34</v>
      </c>
      <c r="D247" s="61">
        <v>12</v>
      </c>
      <c r="E247" s="64">
        <v>0</v>
      </c>
      <c r="F247" s="62"/>
      <c r="G247" s="49">
        <f t="shared" ref="G247:G256" si="35">ROUND(PRODUCT(D247,E247),2)</f>
        <v>0</v>
      </c>
      <c r="H247" s="83"/>
    </row>
    <row r="248" spans="1:8" s="58" customFormat="1" ht="9.75" customHeight="1" x14ac:dyDescent="0.2">
      <c r="A248" s="57" t="s">
        <v>453</v>
      </c>
      <c r="B248" s="60" t="s">
        <v>94</v>
      </c>
      <c r="C248" s="63" t="s">
        <v>34</v>
      </c>
      <c r="D248" s="61">
        <v>3</v>
      </c>
      <c r="E248" s="64">
        <v>0</v>
      </c>
      <c r="F248" s="62"/>
      <c r="G248" s="49">
        <f t="shared" si="35"/>
        <v>0</v>
      </c>
      <c r="H248" s="83"/>
    </row>
    <row r="249" spans="1:8" s="58" customFormat="1" ht="9.75" customHeight="1" x14ac:dyDescent="0.2">
      <c r="A249" s="57" t="s">
        <v>454</v>
      </c>
      <c r="B249" s="60" t="s">
        <v>149</v>
      </c>
      <c r="C249" s="63" t="s">
        <v>33</v>
      </c>
      <c r="D249" s="61">
        <v>0.27</v>
      </c>
      <c r="E249" s="64">
        <v>0</v>
      </c>
      <c r="F249" s="62"/>
      <c r="G249" s="49">
        <f t="shared" si="35"/>
        <v>0</v>
      </c>
      <c r="H249" s="83"/>
    </row>
    <row r="250" spans="1:8" s="58" customFormat="1" ht="9.75" customHeight="1" x14ac:dyDescent="0.2">
      <c r="A250" s="57" t="s">
        <v>455</v>
      </c>
      <c r="B250" s="60" t="s">
        <v>114</v>
      </c>
      <c r="C250" s="63" t="s">
        <v>34</v>
      </c>
      <c r="D250" s="61">
        <v>15</v>
      </c>
      <c r="E250" s="64">
        <v>0</v>
      </c>
      <c r="F250" s="62"/>
      <c r="G250" s="49">
        <f t="shared" si="35"/>
        <v>0</v>
      </c>
      <c r="H250" s="83"/>
    </row>
    <row r="251" spans="1:8" s="58" customFormat="1" ht="9.75" customHeight="1" x14ac:dyDescent="0.2">
      <c r="A251" s="57" t="s">
        <v>456</v>
      </c>
      <c r="B251" s="60" t="s">
        <v>187</v>
      </c>
      <c r="C251" s="63" t="s">
        <v>33</v>
      </c>
      <c r="D251" s="61">
        <v>72.430000000000007</v>
      </c>
      <c r="E251" s="64">
        <v>0</v>
      </c>
      <c r="F251" s="62"/>
      <c r="G251" s="49">
        <f t="shared" si="35"/>
        <v>0</v>
      </c>
      <c r="H251" s="83"/>
    </row>
    <row r="252" spans="1:8" s="58" customFormat="1" ht="9.75" customHeight="1" x14ac:dyDescent="0.2">
      <c r="A252" s="57" t="s">
        <v>457</v>
      </c>
      <c r="B252" s="60" t="s">
        <v>95</v>
      </c>
      <c r="C252" s="63" t="s">
        <v>39</v>
      </c>
      <c r="D252" s="61">
        <v>473.91</v>
      </c>
      <c r="E252" s="64">
        <v>0</v>
      </c>
      <c r="F252" s="62"/>
      <c r="G252" s="49">
        <f t="shared" si="35"/>
        <v>0</v>
      </c>
      <c r="H252" s="83"/>
    </row>
    <row r="253" spans="1:8" s="58" customFormat="1" ht="9.75" customHeight="1" x14ac:dyDescent="0.2">
      <c r="A253" s="57" t="s">
        <v>458</v>
      </c>
      <c r="B253" s="60" t="s">
        <v>96</v>
      </c>
      <c r="C253" s="63" t="s">
        <v>39</v>
      </c>
      <c r="D253" s="61">
        <v>162</v>
      </c>
      <c r="E253" s="64">
        <v>0</v>
      </c>
      <c r="F253" s="62"/>
      <c r="G253" s="49">
        <f t="shared" si="35"/>
        <v>0</v>
      </c>
      <c r="H253" s="83"/>
    </row>
    <row r="254" spans="1:8" s="58" customFormat="1" ht="9.75" customHeight="1" x14ac:dyDescent="0.2">
      <c r="A254" s="57" t="s">
        <v>459</v>
      </c>
      <c r="B254" s="60" t="s">
        <v>97</v>
      </c>
      <c r="C254" s="63" t="s">
        <v>39</v>
      </c>
      <c r="D254" s="61">
        <v>7.5</v>
      </c>
      <c r="E254" s="64">
        <v>0</v>
      </c>
      <c r="F254" s="62"/>
      <c r="G254" s="49">
        <f t="shared" si="35"/>
        <v>0</v>
      </c>
      <c r="H254" s="83"/>
    </row>
    <row r="255" spans="1:8" s="58" customFormat="1" ht="9.75" customHeight="1" x14ac:dyDescent="0.2">
      <c r="A255" s="57" t="s">
        <v>460</v>
      </c>
      <c r="B255" s="60" t="s">
        <v>98</v>
      </c>
      <c r="C255" s="63" t="s">
        <v>34</v>
      </c>
      <c r="D255" s="61">
        <v>7</v>
      </c>
      <c r="E255" s="64">
        <v>0</v>
      </c>
      <c r="F255" s="62"/>
      <c r="G255" s="49">
        <f t="shared" si="35"/>
        <v>0</v>
      </c>
      <c r="H255" s="83"/>
    </row>
    <row r="256" spans="1:8" s="58" customFormat="1" ht="9.75" customHeight="1" x14ac:dyDescent="0.2">
      <c r="A256" s="57" t="s">
        <v>461</v>
      </c>
      <c r="B256" s="60" t="s">
        <v>172</v>
      </c>
      <c r="C256" s="63" t="s">
        <v>33</v>
      </c>
      <c r="D256" s="61">
        <v>72.430000000000007</v>
      </c>
      <c r="E256" s="64">
        <v>0</v>
      </c>
      <c r="F256" s="62"/>
      <c r="G256" s="49">
        <f t="shared" si="35"/>
        <v>0</v>
      </c>
      <c r="H256" s="83"/>
    </row>
    <row r="257" spans="1:8" s="58" customFormat="1" ht="9.75" customHeight="1" x14ac:dyDescent="0.2">
      <c r="A257" s="35" t="s">
        <v>141</v>
      </c>
      <c r="B257" s="36" t="s">
        <v>135</v>
      </c>
      <c r="C257" s="37"/>
      <c r="D257" s="38"/>
      <c r="E257" s="39"/>
      <c r="F257" s="40"/>
      <c r="G257" s="39">
        <f>ROUND(SUM(G258:G277),2)</f>
        <v>0</v>
      </c>
    </row>
    <row r="258" spans="1:8" s="58" customFormat="1" ht="9.75" customHeight="1" x14ac:dyDescent="0.2">
      <c r="A258" s="57" t="s">
        <v>462</v>
      </c>
      <c r="B258" s="60" t="s">
        <v>230</v>
      </c>
      <c r="C258" s="63" t="s">
        <v>34</v>
      </c>
      <c r="D258" s="61">
        <v>15</v>
      </c>
      <c r="E258" s="64">
        <v>0</v>
      </c>
      <c r="F258" s="62"/>
      <c r="G258" s="49">
        <f t="shared" ref="G258:G274" si="36">ROUND(PRODUCT(D258,E258),2)</f>
        <v>0</v>
      </c>
      <c r="H258" s="83"/>
    </row>
    <row r="259" spans="1:8" s="58" customFormat="1" ht="9.75" customHeight="1" x14ac:dyDescent="0.2">
      <c r="A259" s="57" t="s">
        <v>463</v>
      </c>
      <c r="B259" s="60" t="s">
        <v>115</v>
      </c>
      <c r="C259" s="63" t="s">
        <v>34</v>
      </c>
      <c r="D259" s="61">
        <v>15</v>
      </c>
      <c r="E259" s="64">
        <v>0</v>
      </c>
      <c r="F259" s="62"/>
      <c r="G259" s="49">
        <f t="shared" si="36"/>
        <v>0</v>
      </c>
      <c r="H259" s="83"/>
    </row>
    <row r="260" spans="1:8" s="58" customFormat="1" ht="9.75" customHeight="1" x14ac:dyDescent="0.2">
      <c r="A260" s="57" t="s">
        <v>464</v>
      </c>
      <c r="B260" s="60" t="s">
        <v>112</v>
      </c>
      <c r="C260" s="63" t="s">
        <v>34</v>
      </c>
      <c r="D260" s="61">
        <v>15</v>
      </c>
      <c r="E260" s="64">
        <v>0</v>
      </c>
      <c r="F260" s="62"/>
      <c r="G260" s="49">
        <f t="shared" si="36"/>
        <v>0</v>
      </c>
      <c r="H260" s="83"/>
    </row>
    <row r="261" spans="1:8" s="58" customFormat="1" ht="9.75" customHeight="1" x14ac:dyDescent="0.2">
      <c r="A261" s="57" t="s">
        <v>465</v>
      </c>
      <c r="B261" s="60" t="s">
        <v>102</v>
      </c>
      <c r="C261" s="63" t="s">
        <v>39</v>
      </c>
      <c r="D261" s="61">
        <v>452.66</v>
      </c>
      <c r="E261" s="64">
        <v>0</v>
      </c>
      <c r="F261" s="62"/>
      <c r="G261" s="49">
        <f t="shared" si="36"/>
        <v>0</v>
      </c>
      <c r="H261" s="83"/>
    </row>
    <row r="262" spans="1:8" s="58" customFormat="1" ht="9.75" customHeight="1" x14ac:dyDescent="0.2">
      <c r="A262" s="57" t="s">
        <v>466</v>
      </c>
      <c r="B262" s="60" t="s">
        <v>103</v>
      </c>
      <c r="C262" s="63" t="s">
        <v>39</v>
      </c>
      <c r="D262" s="61">
        <v>553.5</v>
      </c>
      <c r="E262" s="64">
        <v>0</v>
      </c>
      <c r="F262" s="62"/>
      <c r="G262" s="49">
        <f t="shared" si="36"/>
        <v>0</v>
      </c>
      <c r="H262" s="83"/>
    </row>
    <row r="263" spans="1:8" s="58" customFormat="1" ht="9.75" customHeight="1" x14ac:dyDescent="0.2">
      <c r="A263" s="57" t="s">
        <v>467</v>
      </c>
      <c r="B263" s="60" t="s">
        <v>175</v>
      </c>
      <c r="C263" s="63" t="s">
        <v>39</v>
      </c>
      <c r="D263" s="61">
        <v>13</v>
      </c>
      <c r="E263" s="64">
        <v>0</v>
      </c>
      <c r="F263" s="62"/>
      <c r="G263" s="49">
        <f t="shared" si="36"/>
        <v>0</v>
      </c>
      <c r="H263" s="83"/>
    </row>
    <row r="264" spans="1:8" s="58" customFormat="1" ht="9.75" customHeight="1" x14ac:dyDescent="0.2">
      <c r="A264" s="57" t="s">
        <v>468</v>
      </c>
      <c r="B264" s="60" t="s">
        <v>176</v>
      </c>
      <c r="C264" s="63" t="s">
        <v>34</v>
      </c>
      <c r="D264" s="61">
        <v>1</v>
      </c>
      <c r="E264" s="64">
        <v>0</v>
      </c>
      <c r="F264" s="62"/>
      <c r="G264" s="49">
        <f t="shared" si="36"/>
        <v>0</v>
      </c>
      <c r="H264" s="83"/>
    </row>
    <row r="265" spans="1:8" s="58" customFormat="1" ht="9.75" customHeight="1" x14ac:dyDescent="0.2">
      <c r="A265" s="57" t="s">
        <v>469</v>
      </c>
      <c r="B265" s="60" t="s">
        <v>104</v>
      </c>
      <c r="C265" s="63" t="s">
        <v>34</v>
      </c>
      <c r="D265" s="61">
        <v>45</v>
      </c>
      <c r="E265" s="64">
        <v>0</v>
      </c>
      <c r="F265" s="62"/>
      <c r="G265" s="49">
        <f t="shared" si="36"/>
        <v>0</v>
      </c>
      <c r="H265" s="83"/>
    </row>
    <row r="266" spans="1:8" s="58" customFormat="1" ht="9.75" customHeight="1" x14ac:dyDescent="0.2">
      <c r="A266" s="57" t="s">
        <v>470</v>
      </c>
      <c r="B266" s="60" t="s">
        <v>105</v>
      </c>
      <c r="C266" s="63" t="s">
        <v>34</v>
      </c>
      <c r="D266" s="61">
        <v>5</v>
      </c>
      <c r="E266" s="64">
        <v>0</v>
      </c>
      <c r="F266" s="62"/>
      <c r="G266" s="49">
        <f t="shared" si="36"/>
        <v>0</v>
      </c>
      <c r="H266" s="83"/>
    </row>
    <row r="267" spans="1:8" s="58" customFormat="1" ht="9.75" customHeight="1" x14ac:dyDescent="0.2">
      <c r="A267" s="57" t="s">
        <v>471</v>
      </c>
      <c r="B267" s="60" t="s">
        <v>106</v>
      </c>
      <c r="C267" s="63" t="s">
        <v>34</v>
      </c>
      <c r="D267" s="61">
        <v>45</v>
      </c>
      <c r="E267" s="64">
        <v>0</v>
      </c>
      <c r="F267" s="62"/>
      <c r="G267" s="49">
        <f t="shared" si="36"/>
        <v>0</v>
      </c>
      <c r="H267" s="83"/>
    </row>
    <row r="268" spans="1:8" s="58" customFormat="1" ht="9.75" customHeight="1" x14ac:dyDescent="0.2">
      <c r="A268" s="57" t="s">
        <v>472</v>
      </c>
      <c r="B268" s="60" t="s">
        <v>177</v>
      </c>
      <c r="C268" s="63" t="s">
        <v>34</v>
      </c>
      <c r="D268" s="61">
        <v>3</v>
      </c>
      <c r="E268" s="64">
        <v>0</v>
      </c>
      <c r="F268" s="62"/>
      <c r="G268" s="49">
        <f t="shared" si="36"/>
        <v>0</v>
      </c>
      <c r="H268" s="83"/>
    </row>
    <row r="269" spans="1:8" s="58" customFormat="1" ht="9.75" customHeight="1" x14ac:dyDescent="0.2">
      <c r="A269" s="57" t="s">
        <v>473</v>
      </c>
      <c r="B269" s="60" t="s">
        <v>107</v>
      </c>
      <c r="C269" s="63" t="s">
        <v>108</v>
      </c>
      <c r="D269" s="61">
        <v>2</v>
      </c>
      <c r="E269" s="64">
        <v>0</v>
      </c>
      <c r="F269" s="62"/>
      <c r="G269" s="49">
        <f t="shared" si="36"/>
        <v>0</v>
      </c>
      <c r="H269" s="83"/>
    </row>
    <row r="270" spans="1:8" s="58" customFormat="1" ht="9.75" customHeight="1" x14ac:dyDescent="0.2">
      <c r="A270" s="57" t="s">
        <v>474</v>
      </c>
      <c r="B270" s="60" t="s">
        <v>113</v>
      </c>
      <c r="C270" s="63" t="s">
        <v>108</v>
      </c>
      <c r="D270" s="61">
        <v>15</v>
      </c>
      <c r="E270" s="64">
        <v>0</v>
      </c>
      <c r="F270" s="62"/>
      <c r="G270" s="49">
        <f t="shared" si="36"/>
        <v>0</v>
      </c>
      <c r="H270" s="83"/>
    </row>
    <row r="271" spans="1:8" s="58" customFormat="1" ht="9.75" customHeight="1" x14ac:dyDescent="0.2">
      <c r="A271" s="57" t="s">
        <v>475</v>
      </c>
      <c r="B271" s="60" t="s">
        <v>109</v>
      </c>
      <c r="C271" s="63" t="s">
        <v>34</v>
      </c>
      <c r="D271" s="61">
        <v>1</v>
      </c>
      <c r="E271" s="64">
        <v>0</v>
      </c>
      <c r="F271" s="62"/>
      <c r="G271" s="49">
        <f t="shared" si="36"/>
        <v>0</v>
      </c>
      <c r="H271" s="83"/>
    </row>
    <row r="272" spans="1:8" s="58" customFormat="1" ht="9.75" customHeight="1" x14ac:dyDescent="0.2">
      <c r="A272" s="57" t="s">
        <v>476</v>
      </c>
      <c r="B272" s="60" t="s">
        <v>169</v>
      </c>
      <c r="C272" s="63" t="s">
        <v>34</v>
      </c>
      <c r="D272" s="61">
        <v>26</v>
      </c>
      <c r="E272" s="64">
        <v>0</v>
      </c>
      <c r="F272" s="62"/>
      <c r="G272" s="49">
        <f t="shared" si="36"/>
        <v>0</v>
      </c>
      <c r="H272" s="83"/>
    </row>
    <row r="273" spans="1:8" s="58" customFormat="1" ht="9.75" customHeight="1" x14ac:dyDescent="0.2">
      <c r="A273" s="57" t="s">
        <v>477</v>
      </c>
      <c r="B273" s="60" t="s">
        <v>170</v>
      </c>
      <c r="C273" s="63" t="s">
        <v>34</v>
      </c>
      <c r="D273" s="61">
        <v>15</v>
      </c>
      <c r="E273" s="64">
        <v>0</v>
      </c>
      <c r="F273" s="62"/>
      <c r="G273" s="49">
        <f t="shared" si="36"/>
        <v>0</v>
      </c>
      <c r="H273" s="83"/>
    </row>
    <row r="274" spans="1:8" s="58" customFormat="1" ht="9.75" customHeight="1" x14ac:dyDescent="0.2">
      <c r="A274" s="57" t="s">
        <v>478</v>
      </c>
      <c r="B274" s="60" t="s">
        <v>111</v>
      </c>
      <c r="C274" s="63" t="s">
        <v>34</v>
      </c>
      <c r="D274" s="61">
        <v>1</v>
      </c>
      <c r="E274" s="64">
        <v>0</v>
      </c>
      <c r="F274" s="62"/>
      <c r="G274" s="49">
        <f t="shared" si="36"/>
        <v>0</v>
      </c>
      <c r="H274" s="83"/>
    </row>
    <row r="275" spans="1:8" s="58" customFormat="1" ht="9.75" customHeight="1" x14ac:dyDescent="0.2">
      <c r="A275" s="57" t="s">
        <v>479</v>
      </c>
      <c r="B275" s="60" t="s">
        <v>110</v>
      </c>
      <c r="C275" s="63" t="s">
        <v>39</v>
      </c>
      <c r="D275" s="61">
        <v>6</v>
      </c>
      <c r="E275" s="64">
        <v>0</v>
      </c>
      <c r="F275" s="62"/>
      <c r="G275" s="49">
        <f>ROUND(PRODUCT(D275,E275),2)</f>
        <v>0</v>
      </c>
      <c r="H275" s="83"/>
    </row>
    <row r="276" spans="1:8" s="58" customFormat="1" ht="9.75" customHeight="1" x14ac:dyDescent="0.2">
      <c r="A276" s="57" t="s">
        <v>480</v>
      </c>
      <c r="B276" s="60" t="s">
        <v>133</v>
      </c>
      <c r="C276" s="63" t="s">
        <v>34</v>
      </c>
      <c r="D276" s="61">
        <v>1</v>
      </c>
      <c r="E276" s="64">
        <v>0</v>
      </c>
      <c r="F276" s="62"/>
      <c r="G276" s="49">
        <f>ROUND(PRODUCT(D276,E276),2)</f>
        <v>0</v>
      </c>
      <c r="H276" s="83"/>
    </row>
    <row r="277" spans="1:8" s="58" customFormat="1" ht="9.75" customHeight="1" x14ac:dyDescent="0.2">
      <c r="A277" s="57" t="s">
        <v>481</v>
      </c>
      <c r="B277" s="60" t="s">
        <v>178</v>
      </c>
      <c r="C277" s="63" t="s">
        <v>34</v>
      </c>
      <c r="D277" s="61">
        <v>1</v>
      </c>
      <c r="E277" s="64">
        <v>0</v>
      </c>
      <c r="F277" s="62"/>
      <c r="G277" s="49">
        <f>ROUND(PRODUCT(D277,E277),2)</f>
        <v>0</v>
      </c>
      <c r="H277" s="86"/>
    </row>
    <row r="278" spans="1:8" s="65" customFormat="1" ht="9.75" customHeight="1" x14ac:dyDescent="0.2">
      <c r="A278" s="34" t="s">
        <v>142</v>
      </c>
      <c r="B278" s="66" t="s">
        <v>30</v>
      </c>
      <c r="C278" s="66"/>
      <c r="D278" s="66"/>
      <c r="E278" s="66"/>
      <c r="F278" s="66"/>
      <c r="G278" s="52">
        <f>ROUND(SUM(G279),2)</f>
        <v>0</v>
      </c>
      <c r="H278" s="7"/>
    </row>
    <row r="279" spans="1:8" s="7" customFormat="1" ht="9.75" customHeight="1" x14ac:dyDescent="0.2">
      <c r="A279" s="59" t="s">
        <v>482</v>
      </c>
      <c r="B279" s="60" t="s">
        <v>47</v>
      </c>
      <c r="C279" s="63" t="s">
        <v>32</v>
      </c>
      <c r="D279" s="61">
        <v>6213.23</v>
      </c>
      <c r="E279" s="64">
        <v>0</v>
      </c>
      <c r="F279" s="62"/>
      <c r="G279" s="49">
        <f t="shared" ref="G279" si="37">ROUND(PRODUCT(D279,E279),2)</f>
        <v>0</v>
      </c>
      <c r="H279" s="85"/>
    </row>
    <row r="280" spans="1:8" ht="6" customHeight="1" x14ac:dyDescent="0.2">
      <c r="A280" s="79"/>
      <c r="B280" s="79"/>
      <c r="C280" s="79"/>
      <c r="D280" s="79"/>
      <c r="E280" s="79"/>
      <c r="F280" s="79"/>
      <c r="G280" s="79"/>
    </row>
    <row r="281" spans="1:8" s="58" customFormat="1" x14ac:dyDescent="0.2">
      <c r="A281" s="59"/>
      <c r="B281" s="60"/>
      <c r="C281" s="63"/>
      <c r="D281" s="61"/>
      <c r="E281" s="64"/>
      <c r="F281" s="62"/>
      <c r="G281" s="49"/>
    </row>
    <row r="282" spans="1:8" s="65" customFormat="1" x14ac:dyDescent="0.2">
      <c r="A282" s="34"/>
      <c r="B282" s="66" t="s">
        <v>494</v>
      </c>
      <c r="C282" s="66"/>
      <c r="D282" s="66"/>
      <c r="E282" s="66"/>
      <c r="F282" s="66"/>
      <c r="G282" s="52"/>
    </row>
    <row r="283" spans="1:8" s="58" customFormat="1" ht="33.75" x14ac:dyDescent="0.2">
      <c r="A283" s="59"/>
      <c r="B283" s="81" t="str">
        <f>+B5</f>
        <v>Pavimentación con concreto hidráulico de la Av. Hidalgo, incluye: alcantarillado sanitario y pluvial, agua potable, banquetas, cruces peatonales, accesibilidad universal, señalética horizontal - vertical y obras complementarias, San Francisco Tesistán, Municipio de Zapopan, Jalisco.</v>
      </c>
      <c r="C283" s="63"/>
      <c r="D283" s="61"/>
      <c r="E283" s="64"/>
      <c r="F283" s="62"/>
      <c r="G283" s="49"/>
    </row>
    <row r="284" spans="1:8" s="58" customFormat="1" x14ac:dyDescent="0.2">
      <c r="A284" s="59"/>
      <c r="B284" s="60"/>
      <c r="C284" s="63"/>
      <c r="D284" s="61"/>
      <c r="E284" s="64"/>
      <c r="F284" s="62"/>
      <c r="G284" s="49"/>
    </row>
    <row r="285" spans="1:8" s="7" customFormat="1" x14ac:dyDescent="0.2">
      <c r="A285" s="31" t="s">
        <v>15</v>
      </c>
      <c r="B285" s="94" t="str">
        <f>B16</f>
        <v>PAVIMENTACIÓN</v>
      </c>
      <c r="C285" s="94"/>
      <c r="D285" s="94"/>
      <c r="E285" s="94"/>
      <c r="F285" s="33"/>
      <c r="G285" s="87">
        <f>G16</f>
        <v>0</v>
      </c>
    </row>
    <row r="286" spans="1:8" s="7" customFormat="1" x14ac:dyDescent="0.2">
      <c r="A286" s="50" t="s">
        <v>22</v>
      </c>
      <c r="B286" s="51" t="str">
        <f>B17</f>
        <v>PRELIMINARES</v>
      </c>
      <c r="C286" s="32"/>
      <c r="D286" s="42"/>
      <c r="E286" s="33"/>
      <c r="F286" s="33"/>
      <c r="G286" s="88">
        <f>G17</f>
        <v>0</v>
      </c>
    </row>
    <row r="287" spans="1:8" s="7" customFormat="1" x14ac:dyDescent="0.2">
      <c r="A287" s="50" t="s">
        <v>23</v>
      </c>
      <c r="B287" s="51" t="str">
        <f>B29</f>
        <v>TERRACERÍAS</v>
      </c>
      <c r="C287" s="32"/>
      <c r="D287" s="42"/>
      <c r="E287" s="33"/>
      <c r="F287" s="33"/>
      <c r="G287" s="88">
        <f>G29</f>
        <v>0</v>
      </c>
    </row>
    <row r="288" spans="1:8" s="7" customFormat="1" x14ac:dyDescent="0.2">
      <c r="A288" s="50" t="s">
        <v>49</v>
      </c>
      <c r="B288" s="51" t="str">
        <f>B37</f>
        <v>PAVIMENTO HIDRÁULICO</v>
      </c>
      <c r="C288" s="32"/>
      <c r="D288" s="42"/>
      <c r="E288" s="33"/>
      <c r="F288" s="33"/>
      <c r="G288" s="88">
        <f>G37</f>
        <v>0</v>
      </c>
    </row>
    <row r="289" spans="1:7" s="7" customFormat="1" x14ac:dyDescent="0.2">
      <c r="A289" s="31" t="s">
        <v>25</v>
      </c>
      <c r="B289" s="94" t="str">
        <f>B46</f>
        <v>BANQUETAS, CRUCES PEATONALES Y ACCESIBILIDAD UNIVERSAL</v>
      </c>
      <c r="C289" s="94"/>
      <c r="D289" s="94"/>
      <c r="E289" s="94"/>
      <c r="F289" s="33"/>
      <c r="G289" s="87">
        <f>G46</f>
        <v>0</v>
      </c>
    </row>
    <row r="290" spans="1:7" s="7" customFormat="1" x14ac:dyDescent="0.2">
      <c r="A290" s="31" t="s">
        <v>27</v>
      </c>
      <c r="B290" s="94" t="str">
        <f>B68</f>
        <v>ÁREAS VERDES</v>
      </c>
      <c r="C290" s="94"/>
      <c r="D290" s="94"/>
      <c r="E290" s="94"/>
      <c r="F290" s="33"/>
      <c r="G290" s="87">
        <f>G68</f>
        <v>0</v>
      </c>
    </row>
    <row r="291" spans="1:7" s="7" customFormat="1" x14ac:dyDescent="0.2">
      <c r="A291" s="31" t="s">
        <v>28</v>
      </c>
      <c r="B291" s="94" t="str">
        <f>B76</f>
        <v>SEÑALAMIENTO HORIZONTAL Y VERTICAL</v>
      </c>
      <c r="C291" s="94"/>
      <c r="D291" s="94"/>
      <c r="E291" s="94"/>
      <c r="F291" s="33"/>
      <c r="G291" s="87">
        <f>G76</f>
        <v>0</v>
      </c>
    </row>
    <row r="292" spans="1:7" s="7" customFormat="1" x14ac:dyDescent="0.2">
      <c r="A292" s="50" t="s">
        <v>44</v>
      </c>
      <c r="B292" s="51" t="str">
        <f>B77</f>
        <v>SEÑALAMIENTO HORIZONTAL</v>
      </c>
      <c r="C292" s="32"/>
      <c r="D292" s="42"/>
      <c r="E292" s="33"/>
      <c r="F292" s="33"/>
      <c r="G292" s="88">
        <f>G77</f>
        <v>0</v>
      </c>
    </row>
    <row r="293" spans="1:7" s="7" customFormat="1" x14ac:dyDescent="0.2">
      <c r="A293" s="50" t="s">
        <v>46</v>
      </c>
      <c r="B293" s="51" t="str">
        <f>B93</f>
        <v>SEÑALAMIENTO VERTICAL</v>
      </c>
      <c r="C293" s="32"/>
      <c r="D293" s="42"/>
      <c r="E293" s="33"/>
      <c r="F293" s="33"/>
      <c r="G293" s="88">
        <f>G93</f>
        <v>0</v>
      </c>
    </row>
    <row r="294" spans="1:7" s="7" customFormat="1" x14ac:dyDescent="0.2">
      <c r="A294" s="31" t="s">
        <v>29</v>
      </c>
      <c r="B294" s="94" t="str">
        <f>B99</f>
        <v>ALCANTARILLADO SANITARIO Y PLUVIAL</v>
      </c>
      <c r="C294" s="94"/>
      <c r="D294" s="94"/>
      <c r="E294" s="94"/>
      <c r="F294" s="33"/>
      <c r="G294" s="87">
        <f>G99</f>
        <v>0</v>
      </c>
    </row>
    <row r="295" spans="1:7" s="7" customFormat="1" x14ac:dyDescent="0.2">
      <c r="A295" s="50" t="s">
        <v>92</v>
      </c>
      <c r="B295" s="51" t="str">
        <f>B100</f>
        <v>LÍNEA PRINCIPAL</v>
      </c>
      <c r="C295" s="32"/>
      <c r="D295" s="42"/>
      <c r="E295" s="33"/>
      <c r="F295" s="33"/>
      <c r="G295" s="88">
        <f>G100</f>
        <v>0</v>
      </c>
    </row>
    <row r="296" spans="1:7" s="7" customFormat="1" x14ac:dyDescent="0.2">
      <c r="A296" s="50" t="s">
        <v>101</v>
      </c>
      <c r="B296" s="51" t="str">
        <f>B116</f>
        <v>POZOS DE VISITA</v>
      </c>
      <c r="C296" s="32"/>
      <c r="D296" s="42"/>
      <c r="E296" s="33"/>
      <c r="F296" s="33"/>
      <c r="G296" s="88">
        <f>G116</f>
        <v>0</v>
      </c>
    </row>
    <row r="297" spans="1:7" s="7" customFormat="1" x14ac:dyDescent="0.2">
      <c r="A297" s="50" t="s">
        <v>116</v>
      </c>
      <c r="B297" s="51" t="str">
        <f>B131</f>
        <v>DESCARGAS DOMICILIARIAS</v>
      </c>
      <c r="C297" s="32"/>
      <c r="D297" s="42"/>
      <c r="E297" s="33"/>
      <c r="F297" s="33"/>
      <c r="G297" s="88">
        <f>G131</f>
        <v>0</v>
      </c>
    </row>
    <row r="298" spans="1:7" s="7" customFormat="1" x14ac:dyDescent="0.2">
      <c r="A298" s="50" t="s">
        <v>151</v>
      </c>
      <c r="B298" s="51" t="str">
        <f>B149</f>
        <v>POZOS DE ABSORCIÓN E INTERCONEXIONES</v>
      </c>
      <c r="C298" s="32"/>
      <c r="D298" s="42"/>
      <c r="E298" s="33"/>
      <c r="F298" s="33"/>
      <c r="G298" s="88">
        <f>G149</f>
        <v>0</v>
      </c>
    </row>
    <row r="299" spans="1:7" s="7" customFormat="1" x14ac:dyDescent="0.2">
      <c r="A299" s="50" t="s">
        <v>220</v>
      </c>
      <c r="B299" s="51" t="str">
        <f>B163</f>
        <v>BOCAS DE TORMENTA</v>
      </c>
      <c r="C299" s="32"/>
      <c r="D299" s="42"/>
      <c r="E299" s="33"/>
      <c r="F299" s="33"/>
      <c r="G299" s="88">
        <f>G163</f>
        <v>0</v>
      </c>
    </row>
    <row r="300" spans="1:7" s="7" customFormat="1" x14ac:dyDescent="0.2">
      <c r="A300" s="31" t="s">
        <v>117</v>
      </c>
      <c r="B300" s="94" t="str">
        <f>B182</f>
        <v>AGUA POTABLE</v>
      </c>
      <c r="C300" s="94"/>
      <c r="D300" s="94"/>
      <c r="E300" s="94"/>
      <c r="F300" s="33"/>
      <c r="G300" s="87">
        <f>G182</f>
        <v>0</v>
      </c>
    </row>
    <row r="301" spans="1:7" s="7" customFormat="1" x14ac:dyDescent="0.2">
      <c r="A301" s="50" t="s">
        <v>118</v>
      </c>
      <c r="B301" s="51" t="str">
        <f>B183</f>
        <v>LÍNEA PRINCIPAL</v>
      </c>
      <c r="C301" s="32"/>
      <c r="D301" s="42"/>
      <c r="E301" s="33"/>
      <c r="F301" s="33"/>
      <c r="G301" s="88">
        <f>G183</f>
        <v>0</v>
      </c>
    </row>
    <row r="302" spans="1:7" s="7" customFormat="1" x14ac:dyDescent="0.2">
      <c r="A302" s="50" t="s">
        <v>119</v>
      </c>
      <c r="B302" s="51" t="str">
        <f>B195</f>
        <v>TOMAS DOMICILIARIAS</v>
      </c>
      <c r="C302" s="32"/>
      <c r="D302" s="42"/>
      <c r="E302" s="33"/>
      <c r="F302" s="33"/>
      <c r="G302" s="88">
        <f>G195</f>
        <v>0</v>
      </c>
    </row>
    <row r="303" spans="1:7" s="7" customFormat="1" x14ac:dyDescent="0.2">
      <c r="A303" s="50" t="s">
        <v>138</v>
      </c>
      <c r="B303" s="51" t="str">
        <f>B210</f>
        <v>CAJA DE VÁLVULAS</v>
      </c>
      <c r="C303" s="32"/>
      <c r="D303" s="42"/>
      <c r="E303" s="33"/>
      <c r="F303" s="33"/>
      <c r="G303" s="88">
        <f>G210</f>
        <v>0</v>
      </c>
    </row>
    <row r="304" spans="1:7" s="7" customFormat="1" x14ac:dyDescent="0.2">
      <c r="A304" s="50" t="s">
        <v>139</v>
      </c>
      <c r="B304" s="51" t="str">
        <f>B222</f>
        <v>PIEZAS ESPECIALES</v>
      </c>
      <c r="C304" s="32"/>
      <c r="D304" s="42"/>
      <c r="E304" s="33"/>
      <c r="F304" s="33"/>
      <c r="G304" s="88">
        <f>G222</f>
        <v>0</v>
      </c>
    </row>
    <row r="305" spans="1:7" s="7" customFormat="1" x14ac:dyDescent="0.2">
      <c r="A305" s="31" t="s">
        <v>125</v>
      </c>
      <c r="B305" s="94" t="str">
        <f>B245</f>
        <v>RED DE ALUMBRADO PÚBLICO</v>
      </c>
      <c r="C305" s="94"/>
      <c r="D305" s="94"/>
      <c r="E305" s="94"/>
      <c r="F305" s="33"/>
      <c r="G305" s="87">
        <f>G245</f>
        <v>0</v>
      </c>
    </row>
    <row r="306" spans="1:7" s="7" customFormat="1" x14ac:dyDescent="0.2">
      <c r="A306" s="50" t="s">
        <v>140</v>
      </c>
      <c r="B306" s="51" t="str">
        <f>B246</f>
        <v>OBRA CIVIL</v>
      </c>
      <c r="C306" s="32"/>
      <c r="D306" s="42"/>
      <c r="E306" s="33"/>
      <c r="F306" s="33"/>
      <c r="G306" s="88">
        <f>G246</f>
        <v>0</v>
      </c>
    </row>
    <row r="307" spans="1:7" s="7" customFormat="1" x14ac:dyDescent="0.2">
      <c r="A307" s="50" t="s">
        <v>141</v>
      </c>
      <c r="B307" s="51" t="str">
        <f>B257</f>
        <v>ALUMBRADO PÚBLICO</v>
      </c>
      <c r="C307" s="32"/>
      <c r="D307" s="42"/>
      <c r="E307" s="33"/>
      <c r="F307" s="33"/>
      <c r="G307" s="88">
        <f>G257</f>
        <v>0</v>
      </c>
    </row>
    <row r="308" spans="1:7" s="7" customFormat="1" x14ac:dyDescent="0.2">
      <c r="A308" s="31" t="s">
        <v>142</v>
      </c>
      <c r="B308" s="94" t="str">
        <f>B278</f>
        <v>LIMPIEZA</v>
      </c>
      <c r="C308" s="94"/>
      <c r="D308" s="94"/>
      <c r="E308" s="94"/>
      <c r="F308" s="33"/>
      <c r="G308" s="87">
        <f>G278</f>
        <v>0</v>
      </c>
    </row>
    <row r="309" spans="1:7" s="7" customFormat="1" x14ac:dyDescent="0.2">
      <c r="A309" s="50"/>
      <c r="B309" s="51"/>
      <c r="C309" s="32"/>
      <c r="D309" s="42"/>
      <c r="E309" s="33"/>
      <c r="F309" s="33"/>
      <c r="G309" s="88"/>
    </row>
    <row r="310" spans="1:7" s="7" customFormat="1" x14ac:dyDescent="0.2">
      <c r="A310" s="50"/>
      <c r="B310" s="51"/>
      <c r="C310" s="32"/>
      <c r="D310" s="42"/>
      <c r="E310" s="33"/>
      <c r="F310" s="33"/>
      <c r="G310" s="88"/>
    </row>
    <row r="311" spans="1:7" s="7" customFormat="1" x14ac:dyDescent="0.2">
      <c r="A311" s="50"/>
      <c r="B311" s="51"/>
      <c r="C311" s="32"/>
      <c r="D311" s="42"/>
      <c r="E311" s="33"/>
      <c r="F311" s="33"/>
      <c r="G311" s="88"/>
    </row>
    <row r="312" spans="1:7" s="8" customFormat="1" x14ac:dyDescent="0.2">
      <c r="A312" s="44"/>
      <c r="B312" s="43"/>
      <c r="C312" s="32"/>
      <c r="D312" s="42"/>
      <c r="E312" s="33"/>
      <c r="G312" s="45"/>
    </row>
    <row r="313" spans="1:7" s="8" customFormat="1" ht="15" x14ac:dyDescent="0.2">
      <c r="A313" s="103" t="s">
        <v>24</v>
      </c>
      <c r="B313" s="103"/>
      <c r="C313" s="46"/>
      <c r="D313" s="46"/>
      <c r="E313" s="47"/>
      <c r="F313" s="82" t="s">
        <v>16</v>
      </c>
      <c r="G313" s="89">
        <f>ROUND(SUM(G285,G289:G291,G294,G300,G305,G308),2)</f>
        <v>0</v>
      </c>
    </row>
    <row r="314" spans="1:7" s="8" customFormat="1" ht="15" x14ac:dyDescent="0.2">
      <c r="A314" s="92"/>
      <c r="B314" s="92"/>
      <c r="C314" s="92"/>
      <c r="D314" s="92"/>
      <c r="E314" s="47"/>
      <c r="F314" s="82" t="s">
        <v>17</v>
      </c>
      <c r="G314" s="90">
        <f>ROUND(PRODUCT(G313,0.16),2)</f>
        <v>0</v>
      </c>
    </row>
    <row r="315" spans="1:7" s="8" customFormat="1" ht="15.75" x14ac:dyDescent="0.2">
      <c r="A315" s="92"/>
      <c r="B315" s="92"/>
      <c r="C315" s="92"/>
      <c r="D315" s="92"/>
      <c r="E315" s="47"/>
      <c r="F315" s="82" t="s">
        <v>18</v>
      </c>
      <c r="G315" s="91">
        <f>ROUND(SUM(G313,G314),2)</f>
        <v>0</v>
      </c>
    </row>
  </sheetData>
  <protectedRanges>
    <protectedRange sqref="B9:C9 B5" name="DATOS_3"/>
    <protectedRange sqref="C1" name="DATOS_1_2"/>
    <protectedRange sqref="F4:F7" name="DATOS_3_1_1"/>
  </protectedRanges>
  <mergeCells count="19">
    <mergeCell ref="C1:F1"/>
    <mergeCell ref="G9:G10"/>
    <mergeCell ref="A12:G12"/>
    <mergeCell ref="A313:B313"/>
    <mergeCell ref="B289:E289"/>
    <mergeCell ref="C2:F3"/>
    <mergeCell ref="B5:B7"/>
    <mergeCell ref="C8:E8"/>
    <mergeCell ref="B9:B10"/>
    <mergeCell ref="C9:E10"/>
    <mergeCell ref="A314:D315"/>
    <mergeCell ref="B16:F16"/>
    <mergeCell ref="B308:E308"/>
    <mergeCell ref="B305:E305"/>
    <mergeCell ref="B300:E300"/>
    <mergeCell ref="B294:E294"/>
    <mergeCell ref="B291:E291"/>
    <mergeCell ref="B290:E290"/>
    <mergeCell ref="B285:E285"/>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28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DOPI-MUN-RM-PAV-LP-105-2022</vt:lpstr>
      <vt:lpstr>'DOPI-MUN-RM-PAV-LP-105-2022'!Área_de_impresión</vt:lpstr>
      <vt:lpstr>'DOPI-MUN-RM-PAV-LP-105-2022'!Títulos_a_imprimir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Joel Reyes</cp:lastModifiedBy>
  <cp:lastPrinted>2022-07-08T17:49:39Z</cp:lastPrinted>
  <dcterms:created xsi:type="dcterms:W3CDTF">2019-08-15T17:13:54Z</dcterms:created>
  <dcterms:modified xsi:type="dcterms:W3CDTF">2022-07-28T18:32:24Z</dcterms:modified>
</cp:coreProperties>
</file>