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ldredgonzalezrubio/Downloads/"/>
    </mc:Choice>
  </mc:AlternateContent>
  <xr:revisionPtr revIDLastSave="0" documentId="13_ncr:1_{7A1616EA-24D0-3041-B305-4C3E09659E30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POR RUBRO DE INGRESO" sheetId="2" r:id="rId1"/>
    <sheet name="PRESUPUESTO LEY INGRESOS 2022" sheetId="1" r:id="rId2"/>
  </sheets>
  <externalReferences>
    <externalReference r:id="rId3"/>
  </externalReferences>
  <definedNames>
    <definedName name="_xlnm._FilterDatabase" localSheetId="0" hidden="1">'POR RUBRO DE INGRESO'!$A$6:$E$110</definedName>
    <definedName name="_xlnm._FilterDatabase" localSheetId="1" hidden="1">'PRESUPUESTO LEY INGRESOS 2022'!$A$7:$H$176</definedName>
    <definedName name="_xlnm.Print_Area" localSheetId="1">'PRESUPUESTO LEY INGRESOS 2022'!$A$1:$E$177</definedName>
    <definedName name="_xlnm.Print_Titles" localSheetId="1">'PRESUPUESTO LEY INGRESOS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2" l="1"/>
  <c r="D90" i="2"/>
  <c r="D69" i="2"/>
  <c r="D68" i="2" s="1"/>
  <c r="D61" i="2"/>
  <c r="D60" i="2" s="1"/>
  <c r="D57" i="2"/>
  <c r="D55" i="2"/>
  <c r="D41" i="2"/>
  <c r="D37" i="2"/>
  <c r="D36" i="2" s="1"/>
  <c r="D33" i="2"/>
  <c r="D32" i="2"/>
  <c r="D18" i="2"/>
  <c r="D12" i="2"/>
  <c r="D10" i="2"/>
  <c r="D8" i="2"/>
  <c r="D7" i="2" s="1"/>
  <c r="D89" i="2" l="1"/>
  <c r="D6" i="2"/>
  <c r="M73" i="1" l="1"/>
  <c r="O174" i="1" l="1"/>
  <c r="O169" i="1"/>
  <c r="O162" i="1"/>
  <c r="O175" i="1"/>
  <c r="O173" i="1"/>
  <c r="O147" i="1"/>
  <c r="O148" i="1"/>
  <c r="O151" i="1"/>
  <c r="O152" i="1"/>
  <c r="O155" i="1"/>
  <c r="O156" i="1"/>
  <c r="O139" i="1"/>
  <c r="O136" i="1"/>
  <c r="O130" i="1"/>
  <c r="O127" i="1"/>
  <c r="O124" i="1"/>
  <c r="O122" i="1"/>
  <c r="O119" i="1"/>
  <c r="O116" i="1"/>
  <c r="O113" i="1"/>
  <c r="O110" i="1"/>
  <c r="O102" i="1"/>
  <c r="O94" i="1"/>
  <c r="O95" i="1"/>
  <c r="O96" i="1"/>
  <c r="O97" i="1"/>
  <c r="O98" i="1"/>
  <c r="O99" i="1"/>
  <c r="O93" i="1"/>
  <c r="O90" i="1"/>
  <c r="O89" i="1"/>
  <c r="O75" i="1"/>
  <c r="O76" i="1"/>
  <c r="O77" i="1"/>
  <c r="O78" i="1"/>
  <c r="O79" i="1"/>
  <c r="O80" i="1"/>
  <c r="O74" i="1"/>
  <c r="O70" i="1"/>
  <c r="O56" i="1"/>
  <c r="O57" i="1"/>
  <c r="O58" i="1"/>
  <c r="O59" i="1"/>
  <c r="O60" i="1"/>
  <c r="O61" i="1"/>
  <c r="O62" i="1"/>
  <c r="O63" i="1"/>
  <c r="O64" i="1"/>
  <c r="O65" i="1"/>
  <c r="O66" i="1"/>
  <c r="O67" i="1"/>
  <c r="O55" i="1"/>
  <c r="O52" i="1"/>
  <c r="O50" i="1"/>
  <c r="O51" i="1"/>
  <c r="O49" i="1"/>
  <c r="O41" i="1"/>
  <c r="O28" i="1"/>
  <c r="O29" i="1"/>
  <c r="O30" i="1"/>
  <c r="O31" i="1"/>
  <c r="O27" i="1"/>
  <c r="O24" i="1"/>
  <c r="O19" i="1"/>
  <c r="O18" i="1"/>
  <c r="O15" i="1"/>
  <c r="O71" i="1"/>
  <c r="O23" i="1"/>
  <c r="M22" i="1"/>
  <c r="M21" i="1" s="1"/>
  <c r="M26" i="1"/>
  <c r="O26" i="1" s="1"/>
  <c r="M39" i="1"/>
  <c r="M88" i="1"/>
  <c r="M150" i="1"/>
  <c r="M14" i="1"/>
  <c r="K168" i="1"/>
  <c r="I168" i="1"/>
  <c r="K161" i="1"/>
  <c r="I161" i="1"/>
  <c r="K154" i="1"/>
  <c r="I154" i="1"/>
  <c r="I144" i="1" s="1"/>
  <c r="K150" i="1"/>
  <c r="I150" i="1"/>
  <c r="K146" i="1"/>
  <c r="I146" i="1"/>
  <c r="K138" i="1"/>
  <c r="K134" i="1" s="1"/>
  <c r="I138" i="1"/>
  <c r="I134" i="1" s="1"/>
  <c r="K129" i="1"/>
  <c r="I129" i="1"/>
  <c r="K126" i="1"/>
  <c r="I126" i="1"/>
  <c r="K121" i="1"/>
  <c r="I121" i="1"/>
  <c r="K118" i="1"/>
  <c r="I118" i="1"/>
  <c r="I116" i="1"/>
  <c r="I115" i="1" s="1"/>
  <c r="K115" i="1"/>
  <c r="K112" i="1"/>
  <c r="I112" i="1"/>
  <c r="K101" i="1"/>
  <c r="I101" i="1"/>
  <c r="K92" i="1"/>
  <c r="I92" i="1"/>
  <c r="K88" i="1"/>
  <c r="I88" i="1"/>
  <c r="K73" i="1"/>
  <c r="O73" i="1" s="1"/>
  <c r="I73" i="1"/>
  <c r="K69" i="1"/>
  <c r="I69" i="1"/>
  <c r="K54" i="1"/>
  <c r="I54" i="1"/>
  <c r="I46" i="1" s="1"/>
  <c r="K48" i="1"/>
  <c r="I48" i="1"/>
  <c r="K39" i="1"/>
  <c r="I39" i="1"/>
  <c r="K26" i="1"/>
  <c r="I26" i="1"/>
  <c r="K22" i="1"/>
  <c r="K21" i="1" s="1"/>
  <c r="I22" i="1"/>
  <c r="I21" i="1" s="1"/>
  <c r="K17" i="1"/>
  <c r="I17" i="1"/>
  <c r="K14" i="1"/>
  <c r="I14" i="1"/>
  <c r="O88" i="1" l="1"/>
  <c r="O14" i="1"/>
  <c r="O150" i="1"/>
  <c r="K144" i="1"/>
  <c r="O21" i="1"/>
  <c r="O39" i="1"/>
  <c r="O22" i="1"/>
  <c r="K46" i="1"/>
  <c r="E14" i="1"/>
  <c r="G14" i="1"/>
  <c r="C17" i="1"/>
  <c r="E17" i="1"/>
  <c r="G17" i="1"/>
  <c r="C21" i="1"/>
  <c r="E22" i="1"/>
  <c r="E21" i="1" s="1"/>
  <c r="G22" i="1"/>
  <c r="G21" i="1" s="1"/>
  <c r="C26" i="1"/>
  <c r="E26" i="1"/>
  <c r="G26" i="1"/>
  <c r="E33" i="1"/>
  <c r="G33" i="1"/>
  <c r="I33" i="1" s="1"/>
  <c r="K33" i="1" s="1"/>
  <c r="E35" i="1"/>
  <c r="G35" i="1"/>
  <c r="I35" i="1" s="1"/>
  <c r="K35" i="1" s="1"/>
  <c r="C37" i="1"/>
  <c r="E39" i="1"/>
  <c r="G39" i="1"/>
  <c r="E43" i="1"/>
  <c r="G43" i="1" s="1"/>
  <c r="I43" i="1" s="1"/>
  <c r="K43" i="1" s="1"/>
  <c r="K37" i="1" s="1"/>
  <c r="C48" i="1"/>
  <c r="E48" i="1"/>
  <c r="G48" i="1"/>
  <c r="C54" i="1"/>
  <c r="E54" i="1"/>
  <c r="G54" i="1"/>
  <c r="C69" i="1"/>
  <c r="E69" i="1"/>
  <c r="G69" i="1"/>
  <c r="C73" i="1"/>
  <c r="E73" i="1"/>
  <c r="G73" i="1"/>
  <c r="E82" i="1"/>
  <c r="G82" i="1" s="1"/>
  <c r="I82" i="1" s="1"/>
  <c r="K82" i="1" s="1"/>
  <c r="C88" i="1"/>
  <c r="E88" i="1"/>
  <c r="G88" i="1"/>
  <c r="C92" i="1"/>
  <c r="E92" i="1"/>
  <c r="G92" i="1"/>
  <c r="E101" i="1"/>
  <c r="G101" i="1"/>
  <c r="E105" i="1"/>
  <c r="G105" i="1" s="1"/>
  <c r="I105" i="1" s="1"/>
  <c r="C108" i="1"/>
  <c r="E112" i="1"/>
  <c r="G112" i="1"/>
  <c r="E116" i="1"/>
  <c r="E115" i="1" s="1"/>
  <c r="G116" i="1"/>
  <c r="G115" i="1" s="1"/>
  <c r="E118" i="1"/>
  <c r="G118" i="1"/>
  <c r="E121" i="1"/>
  <c r="G121" i="1"/>
  <c r="E126" i="1"/>
  <c r="G126" i="1"/>
  <c r="E129" i="1"/>
  <c r="G129" i="1"/>
  <c r="E132" i="1"/>
  <c r="G132" i="1" s="1"/>
  <c r="I132" i="1" s="1"/>
  <c r="K132" i="1" s="1"/>
  <c r="K108" i="1" s="1"/>
  <c r="C134" i="1"/>
  <c r="E138" i="1"/>
  <c r="E134" i="1" s="1"/>
  <c r="G138" i="1"/>
  <c r="G134" i="1" s="1"/>
  <c r="C146" i="1"/>
  <c r="E146" i="1"/>
  <c r="G146" i="1"/>
  <c r="C150" i="1"/>
  <c r="E150" i="1"/>
  <c r="G150" i="1"/>
  <c r="C154" i="1"/>
  <c r="E154" i="1"/>
  <c r="G154" i="1"/>
  <c r="E157" i="1"/>
  <c r="G157" i="1"/>
  <c r="I157" i="1" s="1"/>
  <c r="K157" i="1" s="1"/>
  <c r="C161" i="1"/>
  <c r="E161" i="1"/>
  <c r="G161" i="1"/>
  <c r="C165" i="1"/>
  <c r="E165" i="1" s="1"/>
  <c r="G165" i="1" s="1"/>
  <c r="I165" i="1" s="1"/>
  <c r="E166" i="1"/>
  <c r="G166" i="1" s="1"/>
  <c r="I166" i="1" s="1"/>
  <c r="K166" i="1" s="1"/>
  <c r="E168" i="1"/>
  <c r="G168" i="1"/>
  <c r="C46" i="1" l="1"/>
  <c r="K12" i="1"/>
  <c r="E144" i="1"/>
  <c r="K165" i="1"/>
  <c r="K159" i="1" s="1"/>
  <c r="K142" i="1" s="1"/>
  <c r="I159" i="1"/>
  <c r="I142" i="1" s="1"/>
  <c r="E159" i="1"/>
  <c r="G108" i="1"/>
  <c r="I108" i="1"/>
  <c r="I12" i="1"/>
  <c r="C159" i="1"/>
  <c r="K105" i="1"/>
  <c r="K86" i="1" s="1"/>
  <c r="K10" i="1" s="1"/>
  <c r="I86" i="1"/>
  <c r="I37" i="1"/>
  <c r="E142" i="1"/>
  <c r="G144" i="1"/>
  <c r="G142" i="1" s="1"/>
  <c r="C144" i="1"/>
  <c r="C142" i="1" s="1"/>
  <c r="G46" i="1"/>
  <c r="E46" i="1"/>
  <c r="E37" i="1"/>
  <c r="C12" i="1"/>
  <c r="E86" i="1"/>
  <c r="C86" i="1"/>
  <c r="C10" i="1" s="1"/>
  <c r="G37" i="1"/>
  <c r="G12" i="1"/>
  <c r="G10" i="1" s="1"/>
  <c r="G86" i="1"/>
  <c r="G159" i="1"/>
  <c r="E108" i="1"/>
  <c r="E12" i="1"/>
  <c r="E10" i="1" s="1"/>
  <c r="E8" i="1" s="1"/>
  <c r="K8" i="1" l="1"/>
  <c r="I10" i="1"/>
  <c r="I8" i="1" s="1"/>
  <c r="C8" i="1"/>
  <c r="G8" i="1"/>
  <c r="M168" i="1" l="1"/>
  <c r="O168" i="1" s="1"/>
  <c r="M161" i="1"/>
  <c r="M154" i="1"/>
  <c r="O154" i="1" s="1"/>
  <c r="M146" i="1"/>
  <c r="O146" i="1" s="1"/>
  <c r="M138" i="1"/>
  <c r="M129" i="1"/>
  <c r="O129" i="1" s="1"/>
  <c r="M126" i="1"/>
  <c r="O126" i="1" s="1"/>
  <c r="M121" i="1"/>
  <c r="O121" i="1" s="1"/>
  <c r="M118" i="1"/>
  <c r="O118" i="1" s="1"/>
  <c r="M115" i="1"/>
  <c r="O115" i="1" s="1"/>
  <c r="M112" i="1"/>
  <c r="O112" i="1" s="1"/>
  <c r="M101" i="1"/>
  <c r="O101" i="1" s="1"/>
  <c r="M92" i="1"/>
  <c r="O92" i="1" s="1"/>
  <c r="M69" i="1"/>
  <c r="O69" i="1" s="1"/>
  <c r="M54" i="1"/>
  <c r="O54" i="1" s="1"/>
  <c r="M48" i="1"/>
  <c r="O48" i="1" s="1"/>
  <c r="M17" i="1"/>
  <c r="O17" i="1" s="1"/>
  <c r="O161" i="1" l="1"/>
  <c r="M144" i="1"/>
  <c r="M134" i="1"/>
  <c r="O134" i="1" s="1"/>
  <c r="O138" i="1"/>
  <c r="M46" i="1"/>
  <c r="O46" i="1" s="1"/>
  <c r="O144" i="1" l="1"/>
  <c r="M132" i="1"/>
  <c r="M166" i="1"/>
  <c r="O166" i="1" s="1"/>
  <c r="M157" i="1"/>
  <c r="O157" i="1" s="1"/>
  <c r="M105" i="1"/>
  <c r="M33" i="1"/>
  <c r="O33" i="1" s="1"/>
  <c r="M43" i="1"/>
  <c r="M82" i="1"/>
  <c r="O82" i="1" s="1"/>
  <c r="M35" i="1"/>
  <c r="O35" i="1" s="1"/>
  <c r="M165" i="1"/>
  <c r="O43" i="1" l="1"/>
  <c r="M37" i="1"/>
  <c r="O37" i="1" s="1"/>
  <c r="M86" i="1"/>
  <c r="O86" i="1" s="1"/>
  <c r="O105" i="1"/>
  <c r="O165" i="1"/>
  <c r="M159" i="1"/>
  <c r="M108" i="1"/>
  <c r="O108" i="1" s="1"/>
  <c r="O132" i="1"/>
  <c r="M12" i="1"/>
  <c r="O12" i="1" s="1"/>
  <c r="O159" i="1" l="1"/>
  <c r="M142" i="1"/>
  <c r="O142" i="1" s="1"/>
  <c r="M10" i="1"/>
  <c r="O10" i="1" s="1"/>
  <c r="M8" i="1" l="1"/>
  <c r="O8" i="1" s="1"/>
</calcChain>
</file>

<file path=xl/sharedStrings.xml><?xml version="1.0" encoding="utf-8"?>
<sst xmlns="http://schemas.openxmlformats.org/spreadsheetml/2006/main" count="314" uniqueCount="245">
  <si>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</si>
  <si>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</si>
  <si>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</si>
  <si>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</si>
  <si>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</si>
  <si>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</si>
  <si>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 xml:space="preserve">INGRESOS Y OTROS BENEFICIOS  </t>
  </si>
  <si>
    <t>A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</si>
  <si>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</si>
  <si>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</si>
  <si>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</si>
  <si>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</si>
  <si>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</si>
  <si>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</si>
  <si>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</si>
  <si>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</si>
  <si>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</si>
  <si>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</si>
  <si>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</si>
  <si>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</si>
  <si>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</si>
  <si>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</si>
  <si>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</si>
  <si>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</si>
  <si>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</si>
  <si>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</si>
  <si>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</si>
  <si>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</si>
  <si>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</si>
  <si>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</si>
  <si>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</si>
  <si>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</si>
  <si>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</si>
  <si>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</si>
  <si>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</si>
  <si>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</si>
  <si>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</si>
  <si>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</si>
  <si>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</si>
  <si>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</si>
  <si>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</si>
  <si>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</si>
  <si>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</si>
  <si>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</si>
  <si>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</si>
  <si>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</si>
  <si>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</si>
  <si>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</si>
  <si>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</si>
  <si>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</si>
  <si>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</si>
  <si>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</si>
  <si>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</si>
  <si>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</si>
  <si>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</si>
  <si>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</si>
  <si>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</si>
  <si>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</si>
  <si>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</si>
  <si>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</si>
  <si>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</si>
  <si>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</si>
  <si>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</si>
  <si>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</si>
  <si>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</si>
  <si>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</si>
  <si>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</si>
  <si>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</si>
  <si>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</si>
  <si>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</si>
  <si>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</si>
  <si>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</si>
  <si>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</si>
  <si>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</si>
  <si>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</si>
  <si>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</si>
  <si>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</si>
  <si>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</si>
  <si>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</si>
  <si>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</si>
  <si>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</si>
  <si>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</si>
  <si>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</si>
  <si>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</si>
  <si>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</si>
  <si>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</si>
  <si>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</si>
  <si>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</si>
  <si>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</si>
  <si>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</si>
  <si>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</si>
  <si>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</si>
  <si>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</si>
  <si>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</si>
  <si>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</si>
  <si>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</si>
  <si>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</si>
  <si>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</si>
  <si>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</si>
  <si>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</si>
  <si>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</si>
  <si>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</si>
  <si>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</si>
  <si>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</si>
  <si>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</si>
  <si>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</si>
  <si>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Intereses cobrados a contribuyentes (AGUA)</t>
  </si>
  <si>
    <t>Actualización Derechos</t>
  </si>
  <si>
    <t>Intereses cobrados a Contribuyentes Derechos</t>
  </si>
  <si>
    <t>INGRESOS DE GESTIÓN</t>
  </si>
  <si>
    <t>Actualizaciones</t>
  </si>
  <si>
    <t>Financiamiento</t>
  </si>
  <si>
    <t>Financiamiento de Derechos</t>
  </si>
  <si>
    <t>Financiamiento Interno</t>
  </si>
  <si>
    <t>DIFERENCIA 2022 / 2021</t>
  </si>
  <si>
    <t>PRESUPUESTO DE INICIATIVA LEY DE INGRESOS 2022</t>
  </si>
  <si>
    <t>CRI</t>
  </si>
  <si>
    <t>DESCRIPCIÓN</t>
  </si>
  <si>
    <t>INGRESO ESTIMADO</t>
  </si>
  <si>
    <t xml:space="preserve">Total                                                                                                               </t>
  </si>
  <si>
    <t>Impuestos</t>
  </si>
  <si>
    <t>Impuestos sobre los ingresos</t>
  </si>
  <si>
    <t>1.1.1</t>
  </si>
  <si>
    <t>Espectáculos Públicos</t>
  </si>
  <si>
    <t>1.2.1</t>
  </si>
  <si>
    <t>Impuesto Predial</t>
  </si>
  <si>
    <t>Impuestos sobre la producción, el consumo y las transacciones</t>
  </si>
  <si>
    <t>1.3.1</t>
  </si>
  <si>
    <t>Impuesto sobre transmisiones patrimoniales</t>
  </si>
  <si>
    <t>1.3.2</t>
  </si>
  <si>
    <t>Impuestos al Comercio Exterior</t>
  </si>
  <si>
    <t>Impuestos sobre nóminas y asimilables</t>
  </si>
  <si>
    <t>Impuestos ecológicos</t>
  </si>
  <si>
    <t>1.7.1</t>
  </si>
  <si>
    <t>1.7.2</t>
  </si>
  <si>
    <t>1.7.3</t>
  </si>
  <si>
    <t>Gastos de Ejecución y notificación de adeudo</t>
  </si>
  <si>
    <t>1.7.4</t>
  </si>
  <si>
    <t>Actualización</t>
  </si>
  <si>
    <t>1.7.5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</si>
  <si>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</si>
  <si>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</si>
  <si>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</si>
  <si>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</si>
  <si>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</si>
  <si>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</si>
  <si>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</si>
  <si>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</si>
  <si>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</si>
  <si>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3.1.1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</si>
  <si>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</si>
  <si>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</si>
  <si>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</si>
  <si>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4.1.1</t>
  </si>
  <si>
    <t>Aprovechamiento de Bienes</t>
  </si>
  <si>
    <t>4.1.2</t>
  </si>
  <si>
    <t xml:space="preserve">Uso de Suelo </t>
  </si>
  <si>
    <t>4.1.3</t>
  </si>
  <si>
    <t>Del Piso</t>
  </si>
  <si>
    <t>4.3.1</t>
  </si>
  <si>
    <t>Licencias</t>
  </si>
  <si>
    <t>4.3.2</t>
  </si>
  <si>
    <t>Permiso de construcción, reconstrucción y remodelación</t>
  </si>
  <si>
    <t>4.3.3</t>
  </si>
  <si>
    <t>Otras Licencias, autorizaciones o servicios de obras públicas</t>
  </si>
  <si>
    <t>4.3.4</t>
  </si>
  <si>
    <t>4.3.5</t>
  </si>
  <si>
    <t>Aseo Público</t>
  </si>
  <si>
    <t>4.3.6</t>
  </si>
  <si>
    <t>4.3.7</t>
  </si>
  <si>
    <t>4.3.8</t>
  </si>
  <si>
    <t>Registro Civil</t>
  </si>
  <si>
    <t>4.3.9</t>
  </si>
  <si>
    <t>4.3.10</t>
  </si>
  <si>
    <t>Servicios de Catastro</t>
  </si>
  <si>
    <t>4.3.11</t>
  </si>
  <si>
    <t>4.3.12</t>
  </si>
  <si>
    <t>4.3.13</t>
  </si>
  <si>
    <t>Sanidad animal</t>
  </si>
  <si>
    <t>Otros Derechos</t>
  </si>
  <si>
    <t>4.4.1</t>
  </si>
  <si>
    <t>4.5.1</t>
  </si>
  <si>
    <t>Accesorios</t>
  </si>
  <si>
    <t>Derechos no comprendidos en la Ley de Ingresos vigente, causados en Ejercicios Fiscales anteriores pendientes de liquidación o pago</t>
  </si>
  <si>
    <t>Productos</t>
  </si>
  <si>
    <t>5.1.1</t>
  </si>
  <si>
    <t>Financiamiento por Convenios</t>
  </si>
  <si>
    <t>5.1.2</t>
  </si>
  <si>
    <t>5.1.3</t>
  </si>
  <si>
    <t>Productos Diversos</t>
  </si>
  <si>
    <t>5.1.4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</si>
  <si>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</si>
  <si>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</si>
  <si>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</si>
  <si>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</si>
  <si>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</si>
  <si>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6.1.1</t>
  </si>
  <si>
    <t>6.1.2</t>
  </si>
  <si>
    <t>6.1.3</t>
  </si>
  <si>
    <t>6.1.4</t>
  </si>
  <si>
    <t>6.1.5</t>
  </si>
  <si>
    <t>Gastos de ejecución</t>
  </si>
  <si>
    <t>6.1.6</t>
  </si>
  <si>
    <t xml:space="preserve">Aprovechamientos patrimoniales 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</si>
  <si>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</si>
  <si>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</si>
  <si>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</si>
  <si>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</si>
  <si>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</si>
  <si>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</si>
  <si>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</si>
  <si>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</si>
  <si>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</si>
  <si>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</si>
  <si>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</si>
  <si>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</si>
  <si>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</si>
  <si>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Participaciones</t>
  </si>
  <si>
    <t>8.1.1</t>
  </si>
  <si>
    <t>8.1.2</t>
  </si>
  <si>
    <t xml:space="preserve">Aportaciones </t>
  </si>
  <si>
    <t>8.2.1</t>
  </si>
  <si>
    <t>Fondo de aportaciones para la Infraestructura social</t>
  </si>
  <si>
    <t>8.2.2</t>
  </si>
  <si>
    <t>Fondo de aportaciones fortalecimiento municipal</t>
  </si>
  <si>
    <t>8.3.1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</si>
  <si>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</si>
  <si>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</si>
  <si>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</si>
  <si>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</si>
  <si>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</si>
  <si>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</si>
  <si>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</si>
  <si>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</si>
  <si>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9.3.1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</si>
  <si>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</si>
  <si>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</si>
  <si>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</si>
  <si>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</si>
  <si>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</si>
  <si>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</si>
  <si>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</si>
  <si>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PRESUPUESTO
LEY 2020</t>
  </si>
  <si>
    <t>PRESUPUESTO
LEY 2021</t>
  </si>
  <si>
    <t>PRESUPUESTO
LEY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</si>
</sst>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  <numFmt numFmtId="166" formatCode="0.0000"/>
    <numFmt numFmtId="167" formatCode="0.0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44" fontId="16" fillId="4" borderId="0" xfId="2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 wrapText="1"/>
    </xf>
    <xf numFmtId="0" fontId="3" fillId="4" borderId="3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43" fontId="9" fillId="4" borderId="0" xfId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justify" vertical="center" wrapText="1"/>
    </xf>
    <xf numFmtId="44" fontId="14" fillId="0" borderId="0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44" fontId="17" fillId="4" borderId="0" xfId="0" applyNumberFormat="1" applyFont="1" applyFill="1" applyBorder="1" applyAlignment="1">
      <alignment horizontal="center" vertical="center"/>
    </xf>
    <xf numFmtId="44" fontId="18" fillId="0" borderId="0" xfId="2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44" fontId="20" fillId="0" borderId="0" xfId="2" applyFont="1" applyBorder="1" applyAlignment="1">
      <alignment horizontal="center" vertical="center" wrapText="1"/>
    </xf>
    <xf numFmtId="44" fontId="21" fillId="3" borderId="0" xfId="2" applyFont="1" applyFill="1" applyBorder="1" applyAlignment="1">
      <alignment horizontal="center" vertical="center" wrapText="1"/>
    </xf>
    <xf numFmtId="44" fontId="9" fillId="4" borderId="0" xfId="0" applyNumberFormat="1" applyFont="1" applyFill="1" applyBorder="1" applyAlignment="1">
      <alignment vertical="center"/>
    </xf>
    <xf numFmtId="44" fontId="20" fillId="4" borderId="0" xfId="2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4" fontId="14" fillId="4" borderId="0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4" fontId="20" fillId="0" borderId="0" xfId="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4" fontId="7" fillId="2" borderId="0" xfId="2" applyFont="1" applyFill="1" applyBorder="1" applyAlignment="1">
      <alignment horizontal="center" vertical="center"/>
    </xf>
    <xf numFmtId="44" fontId="18" fillId="0" borderId="0" xfId="2" applyFont="1" applyBorder="1" applyAlignment="1">
      <alignment horizontal="center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1" fillId="4" borderId="0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164" fontId="8" fillId="4" borderId="6" xfId="1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3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2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2" fillId="4" borderId="0" xfId="2" applyNumberFormat="1" applyFont="1" applyFill="1" applyAlignment="1">
      <alignment horizontal="right" vertical="justify" wrapText="1"/>
    </xf>
    <xf numFmtId="44" fontId="24" fillId="4" borderId="0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0" fillId="4" borderId="0" xfId="0" applyFill="1"/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25" fillId="5" borderId="9" xfId="0" applyFont="1" applyFill="1" applyBorder="1"/>
    <xf numFmtId="0" fontId="25" fillId="5" borderId="10" xfId="0" applyFont="1" applyFill="1" applyBorder="1" applyAlignment="1">
      <alignment horizontal="center"/>
    </xf>
    <xf numFmtId="0" fontId="26" fillId="0" borderId="10" xfId="0" applyFont="1" applyBorder="1"/>
    <xf numFmtId="8" fontId="26" fillId="0" borderId="10" xfId="0" applyNumberFormat="1" applyFont="1" applyBorder="1"/>
    <xf numFmtId="167" fontId="25" fillId="5" borderId="10" xfId="0" applyNumberFormat="1" applyFont="1" applyFill="1" applyBorder="1" applyAlignment="1">
      <alignment horizontal="left"/>
    </xf>
    <xf numFmtId="44" fontId="25" fillId="5" borderId="10" xfId="0" applyNumberFormat="1" applyFont="1" applyFill="1" applyBorder="1"/>
    <xf numFmtId="167" fontId="26" fillId="0" borderId="10" xfId="0" applyNumberFormat="1" applyFont="1" applyBorder="1" applyAlignment="1">
      <alignment horizontal="left"/>
    </xf>
    <xf numFmtId="44" fontId="26" fillId="4" borderId="10" xfId="2" applyFont="1" applyFill="1" applyBorder="1" applyAlignment="1">
      <alignment horizontal="center" vertical="center" wrapText="1"/>
    </xf>
    <xf numFmtId="167" fontId="0" fillId="0" borderId="10" xfId="0" applyNumberFormat="1" applyBorder="1" applyAlignment="1">
      <alignment horizontal="left"/>
    </xf>
    <xf numFmtId="44" fontId="0" fillId="4" borderId="10" xfId="2" applyFont="1" applyFill="1" applyBorder="1" applyAlignment="1">
      <alignment horizontal="center" vertical="center" wrapText="1"/>
    </xf>
    <xf numFmtId="44" fontId="26" fillId="0" borderId="10" xfId="0" applyNumberFormat="1" applyFont="1" applyBorder="1"/>
    <xf numFmtId="167" fontId="26" fillId="0" borderId="10" xfId="0" applyNumberFormat="1" applyFont="1" applyBorder="1" applyAlignment="1">
      <alignment horizontal="left" vertical="center"/>
    </xf>
    <xf numFmtId="8" fontId="25" fillId="5" borderId="10" xfId="0" applyNumberFormat="1" applyFont="1" applyFill="1" applyBorder="1"/>
    <xf numFmtId="168" fontId="25" fillId="5" borderId="10" xfId="0" applyNumberFormat="1" applyFont="1" applyFill="1" applyBorder="1"/>
    <xf numFmtId="0" fontId="25" fillId="4" borderId="3" xfId="0" applyFont="1" applyFill="1" applyBorder="1"/>
    <xf numFmtId="8" fontId="0" fillId="0" borderId="10" xfId="0" applyNumberFormat="1" applyBorder="1"/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26" fillId="0" borderId="10" xfId="0" applyFont="1" applyBorder="1" applyAlignment="1">
      <alignment horizontal="left"/>
    </xf>
    <xf numFmtId="44" fontId="0" fillId="4" borderId="0" xfId="0" applyNumberFormat="1" applyFill="1"/>
    <xf numFmtId="168" fontId="0" fillId="4" borderId="0" xfId="0" applyNumberFormat="1" applyFill="1"/>
    <xf numFmtId="168" fontId="0" fillId="0" borderId="0" xfId="0" applyNumberFormat="1"/>
    <xf numFmtId="0" fontId="26" fillId="4" borderId="10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25" fillId="5" borderId="10" xfId="0" applyFont="1" applyFill="1" applyBorder="1" applyAlignment="1">
      <alignment horizontal="left"/>
    </xf>
    <xf numFmtId="0" fontId="26" fillId="4" borderId="10" xfId="0" applyFont="1" applyFill="1" applyBorder="1" applyAlignment="1">
      <alignment horizontal="left" wrapText="1"/>
    </xf>
    <xf numFmtId="0" fontId="25" fillId="5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6" fillId="0" borderId="10" xfId="0" applyFont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26" fillId="4" borderId="11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78798</xdr:colOff>
      <xdr:row>0</xdr:row>
      <xdr:rowOff>153266</xdr:rowOff>
    </xdr:from>
    <xdr:to>
      <xdr:col>0</xdr:col>
      <xdr:colOff>1107498</xdr:colOff>
      <xdr:row>3</xdr:row>
      <xdr:rowOff>538711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C4F2A52D-9E18-43E1-8A13-25C113DE7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8798" y="153266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209550</xdr:rowOff>
    </xdr:from>
    <xdr:to>
      <xdr:col>3</xdr:col>
      <xdr:colOff>1047750</xdr:colOff>
      <xdr:row>3</xdr:row>
      <xdr:rowOff>594995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B6F4165E-F32C-45B3-BD81-6C1884DC1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6191250" y="20955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76200</xdr:rowOff>
    </xdr:from>
    <xdr:to>
      <xdr:col>0</xdr:col>
      <xdr:colOff>2247900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2192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666750</xdr:colOff>
      <xdr:row>0</xdr:row>
      <xdr:rowOff>76200</xdr:rowOff>
    </xdr:from>
    <xdr:to>
      <xdr:col>14</xdr:col>
      <xdr:colOff>190500</xdr:colOff>
      <xdr:row>3</xdr:row>
      <xdr:rowOff>223520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5E4C9B13-7D9B-4D1C-9900-EAD8443CB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5057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cevesr/Downloads/01%20Presupuesto%20de%20Ingresos%20Mensualizad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CRI"/>
      <sheetName val="CRI con Rubros"/>
      <sheetName val="Hoja3"/>
      <sheetName val="Presupuesto 4to Nivel"/>
      <sheetName val="PRESUPUESTO LEY"/>
      <sheetName val="Catálogo de FF"/>
      <sheetName val="CHEQ Y SALDOS"/>
      <sheetName val="PASIVO"/>
      <sheetName val="CATALOGO SUAC"/>
      <sheetName val="DUDAS"/>
    </sheetNames>
    <sheetDataSet>
      <sheetData sheetId="0" refreshError="1"/>
      <sheetData sheetId="1" refreshError="1"/>
      <sheetData sheetId="2" refreshError="1"/>
      <sheetData sheetId="3" refreshError="1">
        <row r="1525">
          <cell r="N15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zoomScaleNormal="100" workbookViewId="0">
      <selection activeCell="A5" sqref="A5"/>
    </sheetView>
  </sheetViews>
  <sheetFormatPr baseColWidth="10" defaultColWidth="0" defaultRowHeight="15" customHeight="1" zeroHeight="1" x14ac:dyDescent="0.2"/>
  <cols>
    <col min="1" max="1" width="17.83203125" customWidth="1"/>
    <col min="2" max="2" width="60.1640625" customWidth="1"/>
    <col min="3" max="3" width="14.5" customWidth="1"/>
    <col min="4" max="4" width="19.1640625" customWidth="1"/>
    <col min="5" max="5" width="11.5" hidden="1" customWidth="1"/>
    <col min="6" max="16384" width="11.5" hidden="1"/>
  </cols>
  <sheetData>
    <row r="1" spans="1:5" ht="18" x14ac:dyDescent="0.2">
      <c r="A1" s="100"/>
      <c r="B1" s="141"/>
      <c r="C1" s="141"/>
      <c r="D1" s="101"/>
      <c r="E1" s="102"/>
    </row>
    <row r="2" spans="1:5" ht="18" x14ac:dyDescent="0.2">
      <c r="A2" s="103"/>
      <c r="B2" s="142" t="s">
        <v>0</v>
      </c>
      <c r="C2" s="142"/>
      <c r="D2" s="104"/>
      <c r="E2" s="102"/>
    </row>
    <row r="3" spans="1:5" ht="18" x14ac:dyDescent="0.2">
      <c r="A3" s="103"/>
      <c r="B3" s="142" t="s">
        <v>1</v>
      </c>
      <c r="C3" s="142"/>
      <c r="D3" s="104"/>
      <c r="E3" s="102"/>
    </row>
    <row r="4" spans="1:5" ht="72.75" customHeight="1" x14ac:dyDescent="0.2">
      <c r="A4" s="105"/>
      <c r="B4" s="143" t="s">
        <v>115</v>
      </c>
      <c r="C4" s="143"/>
      <c r="D4" s="106"/>
      <c r="E4" s="102"/>
    </row>
    <row r="5" spans="1:5" x14ac:dyDescent="0.2">
      <c r="A5" s="107" t="s">
        <v>116</v>
      </c>
      <c r="B5" s="144" t="s">
        <v>117</v>
      </c>
      <c r="C5" s="145"/>
      <c r="D5" s="108" t="s">
        <v>118</v>
      </c>
      <c r="E5" s="102"/>
    </row>
    <row r="6" spans="1:5" x14ac:dyDescent="0.2">
      <c r="A6" s="109" t="s">
        <v>119</v>
      </c>
      <c r="B6" s="146"/>
      <c r="C6" s="146"/>
      <c r="D6" s="110">
        <f>+D7+D26+D32+D36+D60+D68+D79+D89+D101</f>
        <v>8825955725.2000008</v>
      </c>
      <c r="E6" s="102"/>
    </row>
    <row r="7" spans="1:5" x14ac:dyDescent="0.2">
      <c r="A7" s="111">
        <v>1</v>
      </c>
      <c r="B7" s="131" t="s">
        <v>120</v>
      </c>
      <c r="C7" s="131"/>
      <c r="D7" s="112">
        <f>+D8+D10+D12+D15+D16+D17+D18+D24+D25</f>
        <v>2631302453</v>
      </c>
      <c r="E7" s="102"/>
    </row>
    <row r="8" spans="1:5" x14ac:dyDescent="0.2">
      <c r="A8" s="113">
        <v>1.1000000000000001</v>
      </c>
      <c r="B8" s="134" t="s">
        <v>121</v>
      </c>
      <c r="C8" s="134"/>
      <c r="D8" s="114">
        <f>+D9</f>
        <v>25438814</v>
      </c>
      <c r="E8" s="102"/>
    </row>
    <row r="9" spans="1:5" x14ac:dyDescent="0.2">
      <c r="A9" s="115" t="s">
        <v>122</v>
      </c>
      <c r="B9" s="135" t="s">
        <v>123</v>
      </c>
      <c r="C9" s="135"/>
      <c r="D9" s="116">
        <v>25438814</v>
      </c>
    </row>
    <row r="10" spans="1:5" x14ac:dyDescent="0.2">
      <c r="A10" s="113">
        <v>1.2</v>
      </c>
      <c r="B10" s="134" t="s">
        <v>12</v>
      </c>
      <c r="C10" s="134"/>
      <c r="D10" s="117">
        <f>D11</f>
        <v>1431728110</v>
      </c>
    </row>
    <row r="11" spans="1:5" x14ac:dyDescent="0.2">
      <c r="A11" s="115" t="s">
        <v>124</v>
      </c>
      <c r="B11" s="135" t="s">
        <v>125</v>
      </c>
      <c r="C11" s="135"/>
      <c r="D11" s="116">
        <v>1431728110</v>
      </c>
    </row>
    <row r="12" spans="1:5" x14ac:dyDescent="0.2">
      <c r="A12" s="113">
        <v>1.3</v>
      </c>
      <c r="B12" s="134" t="s">
        <v>126</v>
      </c>
      <c r="C12" s="134"/>
      <c r="D12" s="117">
        <f>D13+D14</f>
        <v>1045287088</v>
      </c>
    </row>
    <row r="13" spans="1:5" x14ac:dyDescent="0.2">
      <c r="A13" s="115" t="s">
        <v>127</v>
      </c>
      <c r="B13" s="135" t="s">
        <v>128</v>
      </c>
      <c r="C13" s="135"/>
      <c r="D13" s="116">
        <v>954418778</v>
      </c>
    </row>
    <row r="14" spans="1:5" x14ac:dyDescent="0.2">
      <c r="A14" s="115" t="s">
        <v>129</v>
      </c>
      <c r="B14" s="135" t="s">
        <v>14</v>
      </c>
      <c r="C14" s="135"/>
      <c r="D14" s="116">
        <v>90868310</v>
      </c>
    </row>
    <row r="15" spans="1:5" x14ac:dyDescent="0.2">
      <c r="A15" s="113">
        <v>1.4</v>
      </c>
      <c r="B15" s="134" t="s">
        <v>130</v>
      </c>
      <c r="C15" s="134"/>
      <c r="D15" s="110">
        <v>0</v>
      </c>
      <c r="E15" s="102"/>
    </row>
    <row r="16" spans="1:5" x14ac:dyDescent="0.2">
      <c r="A16" s="113">
        <v>1.5</v>
      </c>
      <c r="B16" s="134" t="s">
        <v>131</v>
      </c>
      <c r="C16" s="134"/>
      <c r="D16" s="110">
        <v>0</v>
      </c>
      <c r="E16" s="102"/>
    </row>
    <row r="17" spans="1:5" x14ac:dyDescent="0.2">
      <c r="A17" s="113">
        <v>1.6</v>
      </c>
      <c r="B17" s="134" t="s">
        <v>132</v>
      </c>
      <c r="C17" s="134"/>
      <c r="D17" s="110">
        <v>0</v>
      </c>
      <c r="E17" s="102"/>
    </row>
    <row r="18" spans="1:5" x14ac:dyDescent="0.2">
      <c r="A18" s="113">
        <v>1.7</v>
      </c>
      <c r="B18" s="134" t="s">
        <v>19</v>
      </c>
      <c r="C18" s="134"/>
      <c r="D18" s="110">
        <f>SUM(D19:D23)</f>
        <v>128848441</v>
      </c>
      <c r="E18" s="102"/>
    </row>
    <row r="19" spans="1:5" x14ac:dyDescent="0.2">
      <c r="A19" s="115" t="s">
        <v>133</v>
      </c>
      <c r="B19" s="135" t="s">
        <v>20</v>
      </c>
      <c r="C19" s="135"/>
      <c r="D19" s="116">
        <v>35824290</v>
      </c>
    </row>
    <row r="20" spans="1:5" x14ac:dyDescent="0.2">
      <c r="A20" s="115" t="s">
        <v>134</v>
      </c>
      <c r="B20" s="135" t="s">
        <v>21</v>
      </c>
      <c r="C20" s="135"/>
      <c r="D20" s="116">
        <v>63122314</v>
      </c>
    </row>
    <row r="21" spans="1:5" x14ac:dyDescent="0.2">
      <c r="A21" s="115" t="s">
        <v>135</v>
      </c>
      <c r="B21" s="135" t="s">
        <v>136</v>
      </c>
      <c r="C21" s="135"/>
      <c r="D21" s="116">
        <v>19147387</v>
      </c>
    </row>
    <row r="22" spans="1:5" x14ac:dyDescent="0.2">
      <c r="A22" s="115" t="s">
        <v>137</v>
      </c>
      <c r="B22" s="135" t="s">
        <v>138</v>
      </c>
      <c r="C22" s="135"/>
      <c r="D22" s="116">
        <v>10539034</v>
      </c>
    </row>
    <row r="23" spans="1:5" x14ac:dyDescent="0.2">
      <c r="A23" s="115" t="s">
        <v>139</v>
      </c>
      <c r="B23" s="135" t="s">
        <v>59</v>
      </c>
      <c r="C23" s="135"/>
      <c r="D23" s="116">
        <v>215416</v>
      </c>
    </row>
    <row r="24" spans="1:5" x14ac:dyDescent="0.2">
      <c r="A24" s="113">
        <v>1.8</v>
      </c>
      <c r="B24" s="134" t="s">
        <v>23</v>
      </c>
      <c r="C24" s="134"/>
      <c r="D24" s="110">
        <v>0</v>
      </c>
      <c r="E24" s="102"/>
    </row>
    <row r="25" spans="1:5" ht="31.5" customHeight="1" x14ac:dyDescent="0.2">
      <c r="A25" s="118">
        <v>1.9</v>
      </c>
      <c r="B25" s="136" t="s">
        <v>140</v>
      </c>
      <c r="C25" s="136"/>
      <c r="D25" s="110">
        <v>0</v>
      </c>
      <c r="E25" s="102"/>
    </row>
    <row r="26" spans="1:5" x14ac:dyDescent="0.2">
      <c r="A26" s="111">
        <v>2</v>
      </c>
      <c r="B26" s="131" t="s">
        <v>141</v>
      </c>
      <c r="C26" s="131"/>
      <c r="D26" s="119">
        <v>0</v>
      </c>
      <c r="E26" s="102"/>
    </row>
    <row r="27" spans="1:5" x14ac:dyDescent="0.2">
      <c r="A27" s="113">
        <v>2.1</v>
      </c>
      <c r="B27" s="134" t="s">
        <v>142</v>
      </c>
      <c r="C27" s="134"/>
      <c r="D27" s="110">
        <v>0</v>
      </c>
      <c r="E27" s="102"/>
    </row>
    <row r="28" spans="1:5" x14ac:dyDescent="0.2">
      <c r="A28" s="113">
        <v>2.2000000000000002</v>
      </c>
      <c r="B28" s="134" t="s">
        <v>143</v>
      </c>
      <c r="C28" s="134"/>
      <c r="D28" s="110">
        <v>0</v>
      </c>
      <c r="E28" s="102"/>
    </row>
    <row r="29" spans="1:5" x14ac:dyDescent="0.2">
      <c r="A29" s="113">
        <v>2.2999999999999998</v>
      </c>
      <c r="B29" s="134" t="s">
        <v>144</v>
      </c>
      <c r="C29" s="134"/>
      <c r="D29" s="110">
        <v>0</v>
      </c>
      <c r="E29" s="102"/>
    </row>
    <row r="30" spans="1:5" x14ac:dyDescent="0.2">
      <c r="A30" s="113">
        <v>2.4</v>
      </c>
      <c r="B30" s="134" t="s">
        <v>145</v>
      </c>
      <c r="C30" s="134"/>
      <c r="D30" s="110">
        <v>0</v>
      </c>
      <c r="E30" s="102"/>
    </row>
    <row r="31" spans="1:5" x14ac:dyDescent="0.2">
      <c r="A31" s="113">
        <v>2.5</v>
      </c>
      <c r="B31" s="134" t="s">
        <v>146</v>
      </c>
      <c r="C31" s="134"/>
      <c r="D31" s="110">
        <v>0</v>
      </c>
      <c r="E31" s="102"/>
    </row>
    <row r="32" spans="1:5" x14ac:dyDescent="0.2">
      <c r="A32" s="111">
        <v>3</v>
      </c>
      <c r="B32" s="131" t="s">
        <v>147</v>
      </c>
      <c r="C32" s="131"/>
      <c r="D32" s="120">
        <f>D33+D35</f>
        <v>82181387</v>
      </c>
      <c r="E32" s="121"/>
    </row>
    <row r="33" spans="1:5" x14ac:dyDescent="0.2">
      <c r="A33" s="113">
        <v>3.1</v>
      </c>
      <c r="B33" s="134" t="s">
        <v>148</v>
      </c>
      <c r="C33" s="134"/>
      <c r="D33" s="110">
        <f>SUM(D34)</f>
        <v>82181387</v>
      </c>
      <c r="E33" s="102"/>
    </row>
    <row r="34" spans="1:5" x14ac:dyDescent="0.2">
      <c r="A34" s="115" t="s">
        <v>149</v>
      </c>
      <c r="B34" s="135" t="s">
        <v>150</v>
      </c>
      <c r="C34" s="135"/>
      <c r="D34" s="122">
        <v>82181387</v>
      </c>
      <c r="E34" s="102"/>
    </row>
    <row r="35" spans="1:5" ht="31.5" customHeight="1" x14ac:dyDescent="0.2">
      <c r="A35" s="113">
        <v>3.9</v>
      </c>
      <c r="B35" s="136" t="s">
        <v>151</v>
      </c>
      <c r="C35" s="136"/>
      <c r="D35" s="110">
        <v>0</v>
      </c>
      <c r="E35" s="102"/>
    </row>
    <row r="36" spans="1:5" x14ac:dyDescent="0.2">
      <c r="A36" s="111">
        <v>4</v>
      </c>
      <c r="B36" s="131" t="s">
        <v>152</v>
      </c>
      <c r="C36" s="131"/>
      <c r="D36" s="119">
        <f>SUM(D37+D41+D55+D57+D59)</f>
        <v>548034729</v>
      </c>
      <c r="E36" s="102"/>
    </row>
    <row r="37" spans="1:5" x14ac:dyDescent="0.2">
      <c r="A37" s="113">
        <v>4.0999999999999996</v>
      </c>
      <c r="B37" s="134" t="s">
        <v>30</v>
      </c>
      <c r="C37" s="134"/>
      <c r="D37" s="110">
        <f>SUM(D38:D40)</f>
        <v>34787847</v>
      </c>
      <c r="E37" s="102"/>
    </row>
    <row r="38" spans="1:5" x14ac:dyDescent="0.2">
      <c r="A38" s="115" t="s">
        <v>153</v>
      </c>
      <c r="B38" s="137" t="s">
        <v>154</v>
      </c>
      <c r="C38" s="138"/>
      <c r="D38" s="122">
        <v>8657511</v>
      </c>
      <c r="E38" s="102"/>
    </row>
    <row r="39" spans="1:5" x14ac:dyDescent="0.2">
      <c r="A39" s="115" t="s">
        <v>155</v>
      </c>
      <c r="B39" s="137" t="s">
        <v>156</v>
      </c>
      <c r="C39" s="138"/>
      <c r="D39" s="122">
        <v>10286438</v>
      </c>
      <c r="E39" s="102"/>
    </row>
    <row r="40" spans="1:5" x14ac:dyDescent="0.2">
      <c r="A40" s="115" t="s">
        <v>157</v>
      </c>
      <c r="B40" s="123" t="s">
        <v>158</v>
      </c>
      <c r="C40" s="124"/>
      <c r="D40" s="122">
        <v>15843898</v>
      </c>
      <c r="E40" s="102"/>
    </row>
    <row r="41" spans="1:5" x14ac:dyDescent="0.2">
      <c r="A41" s="113">
        <v>4.3</v>
      </c>
      <c r="B41" s="139" t="s">
        <v>35</v>
      </c>
      <c r="C41" s="140"/>
      <c r="D41" s="110">
        <f>SUM(D42:D54)</f>
        <v>498027076</v>
      </c>
      <c r="E41" s="102"/>
    </row>
    <row r="42" spans="1:5" x14ac:dyDescent="0.2">
      <c r="A42" s="115" t="s">
        <v>159</v>
      </c>
      <c r="B42" s="135" t="s">
        <v>160</v>
      </c>
      <c r="C42" s="135"/>
      <c r="D42" s="122">
        <v>98144229</v>
      </c>
      <c r="E42" s="102"/>
    </row>
    <row r="43" spans="1:5" x14ac:dyDescent="0.2">
      <c r="A43" s="115" t="s">
        <v>161</v>
      </c>
      <c r="B43" s="135" t="s">
        <v>162</v>
      </c>
      <c r="C43" s="135"/>
      <c r="D43" s="122">
        <v>164914850</v>
      </c>
      <c r="E43" s="102"/>
    </row>
    <row r="44" spans="1:5" x14ac:dyDescent="0.2">
      <c r="A44" s="115" t="s">
        <v>163</v>
      </c>
      <c r="B44" s="135" t="s">
        <v>164</v>
      </c>
      <c r="C44" s="135"/>
      <c r="D44" s="122">
        <v>101410904</v>
      </c>
      <c r="E44" s="102"/>
    </row>
    <row r="45" spans="1:5" x14ac:dyDescent="0.2">
      <c r="A45" s="115" t="s">
        <v>165</v>
      </c>
      <c r="B45" s="135" t="s">
        <v>39</v>
      </c>
      <c r="C45" s="135"/>
      <c r="D45" s="122">
        <v>6553705</v>
      </c>
      <c r="E45" s="102"/>
    </row>
    <row r="46" spans="1:5" x14ac:dyDescent="0.2">
      <c r="A46" s="115" t="s">
        <v>166</v>
      </c>
      <c r="B46" s="135" t="s">
        <v>167</v>
      </c>
      <c r="C46" s="135"/>
      <c r="D46" s="122">
        <v>2528074</v>
      </c>
      <c r="E46" s="102"/>
    </row>
    <row r="47" spans="1:5" x14ac:dyDescent="0.2">
      <c r="A47" s="115" t="s">
        <v>168</v>
      </c>
      <c r="B47" s="135" t="s">
        <v>41</v>
      </c>
      <c r="C47" s="135"/>
      <c r="D47" s="122">
        <v>15711759</v>
      </c>
      <c r="E47" s="102"/>
    </row>
    <row r="48" spans="1:5" x14ac:dyDescent="0.2">
      <c r="A48" s="115" t="s">
        <v>169</v>
      </c>
      <c r="B48" s="135" t="s">
        <v>42</v>
      </c>
      <c r="C48" s="135"/>
      <c r="D48" s="122">
        <v>29853473</v>
      </c>
      <c r="E48" s="102"/>
    </row>
    <row r="49" spans="1:5" x14ac:dyDescent="0.2">
      <c r="A49" s="115" t="s">
        <v>170</v>
      </c>
      <c r="B49" s="135" t="s">
        <v>171</v>
      </c>
      <c r="C49" s="135"/>
      <c r="D49" s="122">
        <v>5353499</v>
      </c>
      <c r="E49" s="102"/>
    </row>
    <row r="50" spans="1:5" x14ac:dyDescent="0.2">
      <c r="A50" s="115" t="s">
        <v>172</v>
      </c>
      <c r="B50" s="135" t="s">
        <v>44</v>
      </c>
      <c r="C50" s="135"/>
      <c r="D50" s="122">
        <v>39126037</v>
      </c>
      <c r="E50" s="102"/>
    </row>
    <row r="51" spans="1:5" x14ac:dyDescent="0.2">
      <c r="A51" s="115" t="s">
        <v>173</v>
      </c>
      <c r="B51" s="135" t="s">
        <v>174</v>
      </c>
      <c r="C51" s="135"/>
      <c r="D51" s="122">
        <v>1526425</v>
      </c>
      <c r="E51" s="102"/>
    </row>
    <row r="52" spans="1:5" x14ac:dyDescent="0.2">
      <c r="A52" s="115" t="s">
        <v>175</v>
      </c>
      <c r="B52" s="135" t="s">
        <v>46</v>
      </c>
      <c r="C52" s="135"/>
      <c r="D52" s="122">
        <v>15620443</v>
      </c>
      <c r="E52" s="102"/>
    </row>
    <row r="53" spans="1:5" x14ac:dyDescent="0.2">
      <c r="A53" s="115" t="s">
        <v>176</v>
      </c>
      <c r="B53" s="135" t="s">
        <v>47</v>
      </c>
      <c r="C53" s="135"/>
      <c r="D53" s="122">
        <v>10439645</v>
      </c>
      <c r="E53" s="102"/>
    </row>
    <row r="54" spans="1:5" x14ac:dyDescent="0.2">
      <c r="A54" s="115" t="s">
        <v>177</v>
      </c>
      <c r="B54" s="135" t="s">
        <v>178</v>
      </c>
      <c r="C54" s="135"/>
      <c r="D54" s="122">
        <v>6844033</v>
      </c>
      <c r="E54" s="102"/>
    </row>
    <row r="55" spans="1:5" x14ac:dyDescent="0.2">
      <c r="A55" s="113">
        <v>4.4000000000000004</v>
      </c>
      <c r="B55" s="134" t="s">
        <v>179</v>
      </c>
      <c r="C55" s="134"/>
      <c r="D55" s="110">
        <f>SUM(D56)</f>
        <v>4257127</v>
      </c>
      <c r="E55" s="102"/>
    </row>
    <row r="56" spans="1:5" x14ac:dyDescent="0.2">
      <c r="A56" s="115" t="s">
        <v>180</v>
      </c>
      <c r="B56" s="135" t="s">
        <v>50</v>
      </c>
      <c r="C56" s="135"/>
      <c r="D56" s="122">
        <v>4257127</v>
      </c>
      <c r="E56" s="102"/>
    </row>
    <row r="57" spans="1:5" x14ac:dyDescent="0.2">
      <c r="A57" s="113">
        <v>4.5</v>
      </c>
      <c r="B57" s="134" t="s">
        <v>52</v>
      </c>
      <c r="C57" s="134"/>
      <c r="D57" s="110">
        <f>SUM(D58)</f>
        <v>10962678.999999998</v>
      </c>
      <c r="E57" s="102"/>
    </row>
    <row r="58" spans="1:5" x14ac:dyDescent="0.2">
      <c r="A58" s="115" t="s">
        <v>181</v>
      </c>
      <c r="B58" s="135" t="s">
        <v>182</v>
      </c>
      <c r="C58" s="135"/>
      <c r="D58" s="122">
        <v>10962678.999999998</v>
      </c>
      <c r="E58" s="102"/>
    </row>
    <row r="59" spans="1:5" ht="30" customHeight="1" x14ac:dyDescent="0.2">
      <c r="A59" s="118">
        <v>4.9000000000000004</v>
      </c>
      <c r="B59" s="136" t="s">
        <v>183</v>
      </c>
      <c r="C59" s="136"/>
      <c r="D59" s="110">
        <v>0</v>
      </c>
      <c r="E59" s="102"/>
    </row>
    <row r="60" spans="1:5" x14ac:dyDescent="0.2">
      <c r="A60" s="111">
        <v>5</v>
      </c>
      <c r="B60" s="131" t="s">
        <v>184</v>
      </c>
      <c r="C60" s="131"/>
      <c r="D60" s="119">
        <f>+D61+D67</f>
        <v>55698666</v>
      </c>
      <c r="E60" s="102"/>
    </row>
    <row r="61" spans="1:5" x14ac:dyDescent="0.2">
      <c r="A61" s="113">
        <v>5.0999999999999996</v>
      </c>
      <c r="B61" s="134" t="s">
        <v>184</v>
      </c>
      <c r="C61" s="134"/>
      <c r="D61" s="110">
        <f>SUM(D62:D66)</f>
        <v>55698666</v>
      </c>
      <c r="E61" s="102"/>
    </row>
    <row r="62" spans="1:5" x14ac:dyDescent="0.2">
      <c r="A62" s="115" t="s">
        <v>185</v>
      </c>
      <c r="B62" s="130" t="s">
        <v>186</v>
      </c>
      <c r="C62" s="130"/>
      <c r="D62" s="122">
        <v>300553</v>
      </c>
      <c r="E62" s="102"/>
    </row>
    <row r="63" spans="1:5" x14ac:dyDescent="0.2">
      <c r="A63" s="115" t="s">
        <v>187</v>
      </c>
      <c r="B63" s="130" t="s">
        <v>60</v>
      </c>
      <c r="C63" s="130"/>
      <c r="D63" s="122">
        <v>9279941</v>
      </c>
      <c r="E63" s="102"/>
    </row>
    <row r="64" spans="1:5" x14ac:dyDescent="0.2">
      <c r="A64" s="115" t="s">
        <v>188</v>
      </c>
      <c r="B64" s="130" t="s">
        <v>189</v>
      </c>
      <c r="C64" s="130"/>
      <c r="D64" s="122">
        <v>29159039</v>
      </c>
      <c r="E64" s="102"/>
    </row>
    <row r="65" spans="1:5" x14ac:dyDescent="0.2">
      <c r="A65" s="115" t="s">
        <v>190</v>
      </c>
      <c r="B65" s="130" t="s">
        <v>191</v>
      </c>
      <c r="C65" s="130"/>
      <c r="D65" s="122">
        <v>16959133</v>
      </c>
      <c r="E65" s="102"/>
    </row>
    <row r="66" spans="1:5" x14ac:dyDescent="0.2">
      <c r="A66" s="115" t="s">
        <v>192</v>
      </c>
      <c r="B66" s="130" t="s">
        <v>193</v>
      </c>
      <c r="C66" s="130"/>
      <c r="D66" s="122">
        <v>0</v>
      </c>
      <c r="E66" s="102"/>
    </row>
    <row r="67" spans="1:5" ht="27.75" customHeight="1" x14ac:dyDescent="0.2">
      <c r="A67" s="118">
        <v>5.9</v>
      </c>
      <c r="B67" s="132" t="s">
        <v>194</v>
      </c>
      <c r="C67" s="132"/>
      <c r="D67" s="110">
        <v>0</v>
      </c>
      <c r="E67" s="102"/>
    </row>
    <row r="68" spans="1:5" x14ac:dyDescent="0.2">
      <c r="A68" s="111">
        <v>6</v>
      </c>
      <c r="B68" s="131" t="s">
        <v>195</v>
      </c>
      <c r="C68" s="131"/>
      <c r="D68" s="119">
        <f>+D69+D76+D77+D78</f>
        <v>693999843.77999997</v>
      </c>
      <c r="E68" s="102"/>
    </row>
    <row r="69" spans="1:5" x14ac:dyDescent="0.2">
      <c r="A69" s="113">
        <v>6.1</v>
      </c>
      <c r="B69" s="134" t="s">
        <v>195</v>
      </c>
      <c r="C69" s="134"/>
      <c r="D69" s="110">
        <f>SUM(D70:D75)</f>
        <v>693999843.77999997</v>
      </c>
      <c r="E69" s="102"/>
    </row>
    <row r="70" spans="1:5" x14ac:dyDescent="0.2">
      <c r="A70" s="115" t="s">
        <v>196</v>
      </c>
      <c r="B70" s="135" t="s">
        <v>20</v>
      </c>
      <c r="C70" s="135"/>
      <c r="D70" s="122">
        <v>11637689</v>
      </c>
      <c r="E70" s="102"/>
    </row>
    <row r="71" spans="1:5" x14ac:dyDescent="0.2">
      <c r="A71" s="115" t="s">
        <v>197</v>
      </c>
      <c r="B71" s="135" t="s">
        <v>72</v>
      </c>
      <c r="C71" s="135"/>
      <c r="D71" s="122">
        <v>8045820</v>
      </c>
      <c r="E71" s="102"/>
    </row>
    <row r="72" spans="1:5" x14ac:dyDescent="0.2">
      <c r="A72" s="115" t="s">
        <v>198</v>
      </c>
      <c r="B72" s="135" t="s">
        <v>73</v>
      </c>
      <c r="C72" s="135"/>
      <c r="D72" s="122">
        <v>5562549</v>
      </c>
      <c r="E72" s="102"/>
    </row>
    <row r="73" spans="1:5" x14ac:dyDescent="0.2">
      <c r="A73" s="115" t="s">
        <v>199</v>
      </c>
      <c r="B73" s="135" t="s">
        <v>21</v>
      </c>
      <c r="C73" s="135"/>
      <c r="D73" s="122">
        <v>3845717</v>
      </c>
      <c r="E73" s="102"/>
    </row>
    <row r="74" spans="1:5" x14ac:dyDescent="0.2">
      <c r="A74" s="115" t="s">
        <v>200</v>
      </c>
      <c r="B74" s="130" t="s">
        <v>201</v>
      </c>
      <c r="C74" s="130"/>
      <c r="D74" s="122">
        <v>2658771</v>
      </c>
      <c r="E74" s="102"/>
    </row>
    <row r="75" spans="1:5" x14ac:dyDescent="0.2">
      <c r="A75" s="115" t="s">
        <v>202</v>
      </c>
      <c r="B75" s="130" t="s">
        <v>77</v>
      </c>
      <c r="C75" s="130"/>
      <c r="D75" s="122">
        <v>662249297.77999997</v>
      </c>
      <c r="E75" s="102"/>
    </row>
    <row r="76" spans="1:5" x14ac:dyDescent="0.2">
      <c r="A76" s="113">
        <v>6.2</v>
      </c>
      <c r="B76" s="129" t="s">
        <v>203</v>
      </c>
      <c r="C76" s="129"/>
      <c r="D76" s="110">
        <v>0</v>
      </c>
      <c r="E76" s="102"/>
    </row>
    <row r="77" spans="1:5" x14ac:dyDescent="0.2">
      <c r="A77" s="113">
        <v>6.3</v>
      </c>
      <c r="B77" s="129" t="s">
        <v>204</v>
      </c>
      <c r="C77" s="129"/>
      <c r="D77" s="110">
        <v>0</v>
      </c>
      <c r="E77" s="102"/>
    </row>
    <row r="78" spans="1:5" ht="27" customHeight="1" x14ac:dyDescent="0.2">
      <c r="A78" s="113">
        <v>6.9</v>
      </c>
      <c r="B78" s="132" t="s">
        <v>205</v>
      </c>
      <c r="C78" s="132"/>
      <c r="D78" s="110">
        <v>0</v>
      </c>
      <c r="E78" s="102"/>
    </row>
    <row r="79" spans="1:5" ht="17.25" customHeight="1" x14ac:dyDescent="0.2">
      <c r="A79" s="111">
        <v>7</v>
      </c>
      <c r="B79" s="133" t="s">
        <v>206</v>
      </c>
      <c r="C79" s="133"/>
      <c r="D79" s="119">
        <v>0</v>
      </c>
      <c r="E79" s="102"/>
    </row>
    <row r="80" spans="1:5" ht="18" customHeight="1" x14ac:dyDescent="0.2">
      <c r="A80" s="113">
        <v>7.1</v>
      </c>
      <c r="B80" s="132" t="s">
        <v>207</v>
      </c>
      <c r="C80" s="132"/>
      <c r="D80" s="110">
        <v>0</v>
      </c>
      <c r="E80" s="102"/>
    </row>
    <row r="81" spans="1:5" ht="18" customHeight="1" x14ac:dyDescent="0.2">
      <c r="A81" s="113">
        <v>7.2</v>
      </c>
      <c r="B81" s="132" t="s">
        <v>208</v>
      </c>
      <c r="C81" s="132"/>
      <c r="D81" s="110">
        <v>0</v>
      </c>
      <c r="E81" s="102"/>
    </row>
    <row r="82" spans="1:5" ht="27.75" customHeight="1" x14ac:dyDescent="0.2">
      <c r="A82" s="113">
        <v>7.3</v>
      </c>
      <c r="B82" s="132" t="s">
        <v>209</v>
      </c>
      <c r="C82" s="132"/>
      <c r="D82" s="110">
        <v>0</v>
      </c>
      <c r="E82" s="102"/>
    </row>
    <row r="83" spans="1:5" ht="27" customHeight="1" x14ac:dyDescent="0.2">
      <c r="A83" s="113">
        <v>7.4</v>
      </c>
      <c r="B83" s="132" t="s">
        <v>210</v>
      </c>
      <c r="C83" s="132"/>
      <c r="D83" s="110">
        <v>0</v>
      </c>
      <c r="E83" s="102"/>
    </row>
    <row r="84" spans="1:5" ht="27" customHeight="1" x14ac:dyDescent="0.2">
      <c r="A84" s="113">
        <v>7.5</v>
      </c>
      <c r="B84" s="132" t="s">
        <v>211</v>
      </c>
      <c r="C84" s="132"/>
      <c r="D84" s="110">
        <v>0</v>
      </c>
      <c r="E84" s="102"/>
    </row>
    <row r="85" spans="1:5" ht="27.75" customHeight="1" x14ac:dyDescent="0.2">
      <c r="A85" s="113">
        <v>7.6</v>
      </c>
      <c r="B85" s="132" t="s">
        <v>212</v>
      </c>
      <c r="C85" s="132"/>
      <c r="D85" s="110">
        <v>0</v>
      </c>
      <c r="E85" s="102"/>
    </row>
    <row r="86" spans="1:5" ht="27.75" customHeight="1" x14ac:dyDescent="0.2">
      <c r="A86" s="113">
        <v>7.7</v>
      </c>
      <c r="B86" s="132" t="s">
        <v>213</v>
      </c>
      <c r="C86" s="132"/>
      <c r="D86" s="110">
        <v>0</v>
      </c>
      <c r="E86" s="102"/>
    </row>
    <row r="87" spans="1:5" ht="29.25" customHeight="1" x14ac:dyDescent="0.2">
      <c r="A87" s="113">
        <v>7.8</v>
      </c>
      <c r="B87" s="132" t="s">
        <v>214</v>
      </c>
      <c r="C87" s="132"/>
      <c r="D87" s="110">
        <v>0</v>
      </c>
      <c r="E87" s="102"/>
    </row>
    <row r="88" spans="1:5" x14ac:dyDescent="0.2">
      <c r="A88" s="113">
        <v>7.9</v>
      </c>
      <c r="B88" s="129" t="s">
        <v>215</v>
      </c>
      <c r="C88" s="129"/>
      <c r="D88" s="110">
        <v>0</v>
      </c>
      <c r="E88" s="102"/>
    </row>
    <row r="89" spans="1:5" ht="28.5" customHeight="1" x14ac:dyDescent="0.2">
      <c r="A89" s="111">
        <v>8</v>
      </c>
      <c r="B89" s="133" t="s">
        <v>216</v>
      </c>
      <c r="C89" s="133"/>
      <c r="D89" s="119">
        <f>+D90+D93+D96+D99+D100</f>
        <v>4814738646.4200001</v>
      </c>
      <c r="E89" s="102"/>
    </row>
    <row r="90" spans="1:5" x14ac:dyDescent="0.2">
      <c r="A90" s="113">
        <v>8.1</v>
      </c>
      <c r="B90" s="134" t="s">
        <v>217</v>
      </c>
      <c r="C90" s="134"/>
      <c r="D90" s="110">
        <f>SUM(D91:D92)</f>
        <v>3577131375</v>
      </c>
      <c r="E90" s="102"/>
    </row>
    <row r="91" spans="1:5" x14ac:dyDescent="0.2">
      <c r="A91" s="115" t="s">
        <v>218</v>
      </c>
      <c r="B91" s="130" t="s">
        <v>87</v>
      </c>
      <c r="C91" s="130"/>
      <c r="D91" s="122">
        <v>640271970</v>
      </c>
      <c r="E91" s="102"/>
    </row>
    <row r="92" spans="1:5" x14ac:dyDescent="0.2">
      <c r="A92" s="115" t="s">
        <v>219</v>
      </c>
      <c r="B92" s="130" t="s">
        <v>86</v>
      </c>
      <c r="C92" s="130"/>
      <c r="D92" s="122">
        <v>2936859405</v>
      </c>
      <c r="E92" s="102"/>
    </row>
    <row r="93" spans="1:5" x14ac:dyDescent="0.2">
      <c r="A93" s="113">
        <v>8.1999999999999993</v>
      </c>
      <c r="B93" s="129" t="s">
        <v>220</v>
      </c>
      <c r="C93" s="129"/>
      <c r="D93" s="110">
        <f>SUM(D94:D95)</f>
        <v>1237607271.4200001</v>
      </c>
      <c r="E93" s="102"/>
    </row>
    <row r="94" spans="1:5" x14ac:dyDescent="0.2">
      <c r="A94" s="115" t="s">
        <v>221</v>
      </c>
      <c r="B94" s="130" t="s">
        <v>222</v>
      </c>
      <c r="C94" s="130"/>
      <c r="D94" s="122">
        <v>146450134.21000001</v>
      </c>
      <c r="E94" s="102"/>
    </row>
    <row r="95" spans="1:5" x14ac:dyDescent="0.2">
      <c r="A95" s="115" t="s">
        <v>223</v>
      </c>
      <c r="B95" s="130" t="s">
        <v>224</v>
      </c>
      <c r="C95" s="130"/>
      <c r="D95" s="122">
        <v>1091157137.21</v>
      </c>
      <c r="E95" s="102"/>
    </row>
    <row r="96" spans="1:5" x14ac:dyDescent="0.2">
      <c r="A96" s="113">
        <v>8.3000000000000007</v>
      </c>
      <c r="B96" s="129" t="s">
        <v>91</v>
      </c>
      <c r="C96" s="129"/>
      <c r="D96" s="110">
        <v>0</v>
      </c>
      <c r="E96" s="102"/>
    </row>
    <row r="97" spans="1:5" x14ac:dyDescent="0.2">
      <c r="A97" s="115" t="s">
        <v>225</v>
      </c>
      <c r="B97" s="130" t="s">
        <v>226</v>
      </c>
      <c r="C97" s="130"/>
      <c r="D97" s="122">
        <v>0</v>
      </c>
      <c r="E97" s="102"/>
    </row>
    <row r="98" spans="1:5" x14ac:dyDescent="0.2">
      <c r="A98" s="115" t="s">
        <v>227</v>
      </c>
      <c r="B98" s="130" t="s">
        <v>228</v>
      </c>
      <c r="C98" s="130"/>
      <c r="D98" s="122">
        <v>0</v>
      </c>
      <c r="E98" s="102"/>
    </row>
    <row r="99" spans="1:5" x14ac:dyDescent="0.2">
      <c r="A99" s="113">
        <v>8.4</v>
      </c>
      <c r="B99" s="129" t="s">
        <v>229</v>
      </c>
      <c r="C99" s="129"/>
      <c r="D99" s="110">
        <v>0</v>
      </c>
      <c r="E99" s="102"/>
    </row>
    <row r="100" spans="1:5" x14ac:dyDescent="0.2">
      <c r="A100" s="113">
        <v>8.5</v>
      </c>
      <c r="B100" s="129" t="s">
        <v>230</v>
      </c>
      <c r="C100" s="129"/>
      <c r="D100" s="110">
        <v>0</v>
      </c>
      <c r="E100" s="102"/>
    </row>
    <row r="101" spans="1:5" x14ac:dyDescent="0.2">
      <c r="A101" s="111">
        <v>9</v>
      </c>
      <c r="B101" s="131" t="s">
        <v>231</v>
      </c>
      <c r="C101" s="131"/>
      <c r="D101" s="119">
        <v>0</v>
      </c>
      <c r="E101" s="102"/>
    </row>
    <row r="102" spans="1:5" x14ac:dyDescent="0.2">
      <c r="A102" s="113">
        <v>9.1</v>
      </c>
      <c r="B102" s="129" t="s">
        <v>232</v>
      </c>
      <c r="C102" s="129"/>
      <c r="D102" s="110">
        <v>0</v>
      </c>
      <c r="E102" s="102"/>
    </row>
    <row r="103" spans="1:5" x14ac:dyDescent="0.2">
      <c r="A103" s="113">
        <v>9.3000000000000007</v>
      </c>
      <c r="B103" s="129" t="s">
        <v>233</v>
      </c>
      <c r="C103" s="129"/>
      <c r="D103" s="110">
        <v>0</v>
      </c>
      <c r="E103" s="102"/>
    </row>
    <row r="104" spans="1:5" x14ac:dyDescent="0.2">
      <c r="A104" s="115" t="s">
        <v>234</v>
      </c>
      <c r="B104" s="130" t="s">
        <v>235</v>
      </c>
      <c r="C104" s="130"/>
      <c r="D104" s="122">
        <v>0</v>
      </c>
      <c r="E104" s="102"/>
    </row>
    <row r="105" spans="1:5" x14ac:dyDescent="0.2">
      <c r="A105" s="113">
        <v>9.5</v>
      </c>
      <c r="B105" s="129" t="s">
        <v>236</v>
      </c>
      <c r="C105" s="129"/>
      <c r="D105" s="110">
        <v>0</v>
      </c>
      <c r="E105" s="102"/>
    </row>
    <row r="106" spans="1:5" x14ac:dyDescent="0.2">
      <c r="A106" s="113">
        <v>9.6999999999999993</v>
      </c>
      <c r="B106" s="129" t="s">
        <v>237</v>
      </c>
      <c r="C106" s="129"/>
      <c r="D106" s="110">
        <v>0</v>
      </c>
      <c r="E106" s="102"/>
    </row>
    <row r="107" spans="1:5" x14ac:dyDescent="0.2">
      <c r="A107" s="125">
        <v>0</v>
      </c>
      <c r="B107" s="129" t="s">
        <v>238</v>
      </c>
      <c r="C107" s="129"/>
      <c r="D107" s="110">
        <v>0</v>
      </c>
      <c r="E107" s="102"/>
    </row>
    <row r="108" spans="1:5" x14ac:dyDescent="0.2">
      <c r="A108" s="125">
        <v>1</v>
      </c>
      <c r="B108" s="129" t="s">
        <v>239</v>
      </c>
      <c r="C108" s="129"/>
      <c r="D108" s="110">
        <v>0</v>
      </c>
      <c r="E108" s="102"/>
    </row>
    <row r="109" spans="1:5" x14ac:dyDescent="0.2">
      <c r="A109" s="125">
        <v>2</v>
      </c>
      <c r="B109" s="129" t="s">
        <v>240</v>
      </c>
      <c r="C109" s="129"/>
      <c r="D109" s="110">
        <v>0</v>
      </c>
      <c r="E109" s="102"/>
    </row>
    <row r="110" spans="1:5" x14ac:dyDescent="0.2">
      <c r="A110" s="125">
        <v>3</v>
      </c>
      <c r="B110" s="129" t="s">
        <v>241</v>
      </c>
      <c r="C110" s="129"/>
      <c r="D110" s="110">
        <v>0</v>
      </c>
      <c r="E110" s="102"/>
    </row>
    <row r="111" spans="1:5" x14ac:dyDescent="0.2">
      <c r="A111" s="102"/>
      <c r="B111" s="102"/>
      <c r="C111" s="102"/>
      <c r="D111" s="126"/>
      <c r="E111" s="102"/>
    </row>
    <row r="112" spans="1:5" x14ac:dyDescent="0.2">
      <c r="A112" s="102"/>
      <c r="B112" s="127"/>
      <c r="C112" s="51"/>
      <c r="D112" s="51"/>
      <c r="E112" s="102"/>
    </row>
    <row r="113" spans="1:5" x14ac:dyDescent="0.2">
      <c r="A113" s="102"/>
      <c r="B113" s="127"/>
      <c r="C113" s="102"/>
      <c r="D113" s="51"/>
      <c r="E113" s="102"/>
    </row>
    <row r="114" spans="1:5" hidden="1" x14ac:dyDescent="0.2">
      <c r="B114" s="128">
        <v>8657511</v>
      </c>
    </row>
  </sheetData>
  <mergeCells count="109"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10:C110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351"/>
  <sheetViews>
    <sheetView tabSelected="1" zoomScaleNormal="100" workbookViewId="0">
      <selection activeCell="A7" sqref="A7"/>
    </sheetView>
  </sheetViews>
  <sheetFormatPr baseColWidth="10" defaultColWidth="0" defaultRowHeight="13" zeroHeight="1" x14ac:dyDescent="0.15"/>
  <cols>
    <col min="1" max="1" width="55.33203125" style="2" customWidth="1"/>
    <col min="2" max="2" width="2.33203125" style="1" hidden="1" customWidth="1"/>
    <col min="3" max="3" width="21.1640625" style="2" hidden="1" customWidth="1"/>
    <col min="4" max="4" width="2.33203125" style="3" hidden="1" customWidth="1"/>
    <col min="5" max="5" width="20.6640625" style="2" hidden="1" customWidth="1"/>
    <col min="6" max="6" width="2.33203125" style="4" hidden="1" customWidth="1"/>
    <col min="7" max="7" width="19.1640625" style="4" hidden="1" customWidth="1"/>
    <col min="8" max="8" width="2.33203125" style="4" customWidth="1"/>
    <col min="9" max="9" width="19.5" style="2" customWidth="1"/>
    <col min="10" max="10" width="2.33203125" style="2" customWidth="1"/>
    <col min="11" max="11" width="21" style="2" customWidth="1"/>
    <col min="12" max="12" width="2.33203125" style="2" customWidth="1"/>
    <col min="13" max="13" width="20.33203125" style="2" customWidth="1"/>
    <col min="14" max="14" width="2.33203125" style="2" customWidth="1"/>
    <col min="15" max="15" width="22.5" style="19" customWidth="1"/>
    <col min="16" max="16" width="11.5" style="89" customWidth="1"/>
    <col min="17" max="17" width="12.33203125" style="2" hidden="1" customWidth="1"/>
    <col min="18" max="16383" width="11.5" style="2" hidden="1"/>
    <col min="16384" max="16384" width="3.33203125" style="2" hidden="1" customWidth="1"/>
  </cols>
  <sheetData>
    <row r="1" spans="1:16" ht="26.2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</row>
    <row r="2" spans="1:16" ht="21.75" customHeight="1" x14ac:dyDescent="0.15">
      <c r="A2" s="152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6" ht="24.75" customHeight="1" x14ac:dyDescent="0.15">
      <c r="A3" s="152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</row>
    <row r="4" spans="1:16" ht="24.75" customHeight="1" x14ac:dyDescent="0.15">
      <c r="A4" s="155" t="s">
        <v>115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56"/>
    </row>
    <row r="5" spans="1:16" hidden="1" x14ac:dyDescent="0.15">
      <c r="A5" s="147"/>
      <c r="B5" s="148"/>
      <c r="C5" s="148"/>
      <c r="D5" s="148"/>
      <c r="E5" s="148"/>
      <c r="F5" s="148"/>
      <c r="G5" s="148"/>
      <c r="H5" s="148"/>
    </row>
    <row r="6" spans="1:16" hidden="1" x14ac:dyDescent="0.15">
      <c r="A6" s="13"/>
      <c r="B6" s="14"/>
      <c r="C6" s="15"/>
      <c r="D6" s="16"/>
      <c r="E6" s="15"/>
      <c r="F6" s="17"/>
      <c r="G6" s="17"/>
      <c r="H6" s="17"/>
    </row>
    <row r="7" spans="1:16" s="5" customFormat="1" ht="24" x14ac:dyDescent="0.2">
      <c r="A7" s="6" t="s">
        <v>3</v>
      </c>
      <c r="B7" s="21"/>
      <c r="C7" s="22" t="s">
        <v>4</v>
      </c>
      <c r="D7" s="23"/>
      <c r="E7" s="22" t="s">
        <v>5</v>
      </c>
      <c r="F7" s="24"/>
      <c r="G7" s="22" t="s">
        <v>105</v>
      </c>
      <c r="H7" s="24"/>
      <c r="I7" s="22" t="s">
        <v>242</v>
      </c>
      <c r="J7" s="24"/>
      <c r="K7" s="22" t="s">
        <v>243</v>
      </c>
      <c r="L7" s="24"/>
      <c r="M7" s="22" t="s">
        <v>244</v>
      </c>
      <c r="N7" s="24"/>
      <c r="O7" s="20" t="s">
        <v>114</v>
      </c>
      <c r="P7" s="90"/>
    </row>
    <row r="8" spans="1:16" s="5" customFormat="1" x14ac:dyDescent="0.2">
      <c r="A8" s="25" t="s">
        <v>6</v>
      </c>
      <c r="B8" s="26" t="s">
        <v>7</v>
      </c>
      <c r="C8" s="27">
        <f>+C10+C142+C92</f>
        <v>5073778687.8699999</v>
      </c>
      <c r="D8" s="10">
        <v>1.03</v>
      </c>
      <c r="E8" s="27">
        <f>+E10+E142</f>
        <v>5467719578</v>
      </c>
      <c r="F8" s="11"/>
      <c r="G8" s="27">
        <f>+G10+G142</f>
        <v>7599049891.9868755</v>
      </c>
      <c r="H8" s="11"/>
      <c r="I8" s="27">
        <f>+I10+I142</f>
        <v>7567212463</v>
      </c>
      <c r="J8" s="11"/>
      <c r="K8" s="27">
        <f>+K10+K142+K173</f>
        <v>7461447369</v>
      </c>
      <c r="L8" s="11"/>
      <c r="M8" s="27">
        <f>+M10+M142+M173</f>
        <v>8825955725.2000008</v>
      </c>
      <c r="N8" s="11"/>
      <c r="O8" s="27">
        <f>M8-K8</f>
        <v>1364508356.2000008</v>
      </c>
      <c r="P8" s="90"/>
    </row>
    <row r="9" spans="1:16" s="5" customFormat="1" x14ac:dyDescent="0.2">
      <c r="A9" s="28"/>
      <c r="B9" s="29"/>
      <c r="C9" s="27"/>
      <c r="D9" s="10"/>
      <c r="E9" s="27"/>
      <c r="F9" s="11"/>
      <c r="G9" s="27"/>
      <c r="H9" s="11"/>
      <c r="I9" s="27"/>
      <c r="J9" s="11"/>
      <c r="K9" s="27"/>
      <c r="L9" s="11"/>
      <c r="M9" s="27"/>
      <c r="N9" s="11"/>
      <c r="O9" s="27"/>
      <c r="P9" s="90"/>
    </row>
    <row r="10" spans="1:16" s="5" customFormat="1" x14ac:dyDescent="0.2">
      <c r="A10" s="30" t="s">
        <v>109</v>
      </c>
      <c r="B10" s="31" t="s">
        <v>7</v>
      </c>
      <c r="C10" s="27">
        <f>+C12+C37+C46+C86-C92+C108+C134</f>
        <v>2335691476.25</v>
      </c>
      <c r="D10" s="10">
        <v>1.03</v>
      </c>
      <c r="E10" s="27">
        <f>+E12+E37+E46+E86+E108+E134</f>
        <v>2612294095</v>
      </c>
      <c r="F10" s="11"/>
      <c r="G10" s="27">
        <f>+G12+G37+G46+G86+G108+G134</f>
        <v>3763919700.9900355</v>
      </c>
      <c r="H10" s="11"/>
      <c r="I10" s="27">
        <f>+I12+I37+I46+I86+I108+I134</f>
        <v>3435285105</v>
      </c>
      <c r="J10" s="11"/>
      <c r="K10" s="27">
        <f>+K12+K37+K46+K86+K108+K134</f>
        <v>3200951618</v>
      </c>
      <c r="L10" s="11"/>
      <c r="M10" s="27">
        <f>+M12+M37+M46+M86+M108+M134</f>
        <v>4011217078.7799997</v>
      </c>
      <c r="N10" s="11"/>
      <c r="O10" s="27">
        <f>M10-K10</f>
        <v>810265460.77999973</v>
      </c>
      <c r="P10" s="90"/>
    </row>
    <row r="11" spans="1:16" s="5" customFormat="1" x14ac:dyDescent="0.2">
      <c r="A11" s="28"/>
      <c r="B11" s="29"/>
      <c r="C11" s="27"/>
      <c r="D11" s="10"/>
      <c r="E11" s="27"/>
      <c r="F11" s="11"/>
      <c r="G11" s="27"/>
      <c r="H11" s="11"/>
      <c r="I11" s="27"/>
      <c r="J11" s="11"/>
      <c r="K11" s="27"/>
      <c r="L11" s="11"/>
      <c r="M11" s="27"/>
      <c r="N11" s="11"/>
      <c r="O11" s="27"/>
      <c r="P11" s="90"/>
    </row>
    <row r="12" spans="1:16" s="5" customFormat="1" x14ac:dyDescent="0.2">
      <c r="A12" s="32" t="s">
        <v>8</v>
      </c>
      <c r="B12" s="26" t="s">
        <v>7</v>
      </c>
      <c r="C12" s="33">
        <f>+C14+C17+C21+C26+C33+C35</f>
        <v>1610637668.71</v>
      </c>
      <c r="D12" s="10">
        <v>1.03</v>
      </c>
      <c r="E12" s="33">
        <f>+E14+E17+E21+E26+E33+E35</f>
        <v>1799323400</v>
      </c>
      <c r="F12" s="34"/>
      <c r="G12" s="33">
        <f>+G14+G17+G21+G26+G33+G35</f>
        <v>2324482686.9899998</v>
      </c>
      <c r="H12" s="34"/>
      <c r="I12" s="33">
        <f>I14+I17+I21+I26+I33+I35</f>
        <v>2593122317</v>
      </c>
      <c r="J12" s="34"/>
      <c r="K12" s="33">
        <f>K14+K17+K21+K26+K33+K35</f>
        <v>2500422053</v>
      </c>
      <c r="L12" s="34"/>
      <c r="M12" s="33">
        <f>M14+M17+M21+M26+M33+M35</f>
        <v>2631302453</v>
      </c>
      <c r="N12" s="34"/>
      <c r="O12" s="33">
        <f>M12-K12</f>
        <v>130880400</v>
      </c>
      <c r="P12" s="90"/>
    </row>
    <row r="13" spans="1:16" s="5" customFormat="1" x14ac:dyDescent="0.2">
      <c r="A13" s="35"/>
      <c r="B13" s="29"/>
      <c r="C13" s="36"/>
      <c r="D13" s="10"/>
      <c r="E13" s="36"/>
      <c r="F13" s="11"/>
      <c r="G13" s="36"/>
      <c r="H13" s="11"/>
      <c r="I13" s="36"/>
      <c r="J13" s="11"/>
      <c r="K13" s="36"/>
      <c r="L13" s="11"/>
      <c r="M13" s="36"/>
      <c r="N13" s="11"/>
      <c r="O13" s="36"/>
      <c r="P13" s="90"/>
    </row>
    <row r="14" spans="1:16" s="5" customFormat="1" x14ac:dyDescent="0.2">
      <c r="A14" s="37" t="s">
        <v>9</v>
      </c>
      <c r="B14" s="38" t="s">
        <v>10</v>
      </c>
      <c r="C14" s="39">
        <v>30479821.539999999</v>
      </c>
      <c r="D14" s="10">
        <v>1.03</v>
      </c>
      <c r="E14" s="39">
        <f>+E15</f>
        <v>31394216</v>
      </c>
      <c r="F14" s="11"/>
      <c r="G14" s="39">
        <f>+G15</f>
        <v>66981025.989999995</v>
      </c>
      <c r="H14" s="11"/>
      <c r="I14" s="39">
        <f>+I15</f>
        <v>68813232</v>
      </c>
      <c r="J14" s="11"/>
      <c r="K14" s="39">
        <f>+K15</f>
        <v>40024414</v>
      </c>
      <c r="L14" s="11"/>
      <c r="M14" s="39">
        <f>+M15</f>
        <v>25438814</v>
      </c>
      <c r="N14" s="11"/>
      <c r="O14" s="39">
        <f>+M14-K14</f>
        <v>-14585600</v>
      </c>
      <c r="P14" s="90"/>
    </row>
    <row r="15" spans="1:16" s="5" customFormat="1" x14ac:dyDescent="0.2">
      <c r="A15" s="7" t="s">
        <v>11</v>
      </c>
      <c r="B15" s="8"/>
      <c r="C15" s="9">
        <v>30479821.539999999</v>
      </c>
      <c r="D15" s="10">
        <v>1.03</v>
      </c>
      <c r="E15" s="9">
        <v>31394216</v>
      </c>
      <c r="F15" s="11"/>
      <c r="G15" s="9">
        <v>66981025.989999995</v>
      </c>
      <c r="H15" s="11"/>
      <c r="I15" s="9">
        <v>68813232</v>
      </c>
      <c r="J15" s="11"/>
      <c r="K15" s="9">
        <v>40024414</v>
      </c>
      <c r="L15" s="11"/>
      <c r="M15" s="9">
        <v>25438814</v>
      </c>
      <c r="N15" s="11"/>
      <c r="O15" s="9">
        <f>+M15-K15</f>
        <v>-14585600</v>
      </c>
      <c r="P15" s="90"/>
    </row>
    <row r="16" spans="1:16" s="5" customFormat="1" x14ac:dyDescent="0.2">
      <c r="A16" s="7"/>
      <c r="B16" s="8"/>
      <c r="C16" s="9"/>
      <c r="D16" s="10"/>
      <c r="E16" s="9"/>
      <c r="F16" s="11"/>
      <c r="G16" s="9"/>
      <c r="H16" s="11"/>
      <c r="I16" s="9"/>
      <c r="J16" s="11"/>
      <c r="K16" s="9"/>
      <c r="L16" s="11"/>
      <c r="M16" s="9"/>
      <c r="N16" s="11"/>
      <c r="O16" s="9"/>
      <c r="P16" s="90"/>
    </row>
    <row r="17" spans="1:16" s="5" customFormat="1" x14ac:dyDescent="0.2">
      <c r="A17" s="37" t="s">
        <v>12</v>
      </c>
      <c r="B17" s="40" t="s">
        <v>10</v>
      </c>
      <c r="C17" s="39">
        <f>+C18+C19</f>
        <v>839690574.99000001</v>
      </c>
      <c r="D17" s="41">
        <v>1.03</v>
      </c>
      <c r="E17" s="39">
        <f>+E18+E19</f>
        <v>1003805826</v>
      </c>
      <c r="F17" s="42"/>
      <c r="G17" s="39">
        <f>+G18+G19</f>
        <v>1220523428.0000002</v>
      </c>
      <c r="H17" s="42"/>
      <c r="I17" s="39">
        <f>+I18+I19</f>
        <v>1530785183</v>
      </c>
      <c r="J17" s="42"/>
      <c r="K17" s="39">
        <f>+K18+K19</f>
        <v>1428546850</v>
      </c>
      <c r="L17" s="42"/>
      <c r="M17" s="39">
        <f>+M18+M19</f>
        <v>1522596420</v>
      </c>
      <c r="N17" s="42"/>
      <c r="O17" s="39">
        <f>M17-K17</f>
        <v>94049570</v>
      </c>
      <c r="P17" s="90"/>
    </row>
    <row r="18" spans="1:16" s="5" customFormat="1" x14ac:dyDescent="0.2">
      <c r="A18" s="28" t="s">
        <v>13</v>
      </c>
      <c r="B18" s="29"/>
      <c r="C18" s="9">
        <v>786145029.70000005</v>
      </c>
      <c r="D18" s="10">
        <v>1.03</v>
      </c>
      <c r="E18" s="9">
        <v>931188788</v>
      </c>
      <c r="F18" s="18"/>
      <c r="G18" s="9">
        <v>1100384851.0000002</v>
      </c>
      <c r="H18" s="18"/>
      <c r="I18" s="9">
        <v>1460549916</v>
      </c>
      <c r="J18" s="18"/>
      <c r="K18" s="9">
        <v>1350686896</v>
      </c>
      <c r="L18" s="18"/>
      <c r="M18" s="9">
        <v>1431728110</v>
      </c>
      <c r="N18" s="18"/>
      <c r="O18" s="9">
        <f>M18-K18</f>
        <v>81041214</v>
      </c>
      <c r="P18" s="90"/>
    </row>
    <row r="19" spans="1:16" s="5" customFormat="1" x14ac:dyDescent="0.2">
      <c r="A19" s="7" t="s">
        <v>14</v>
      </c>
      <c r="B19" s="8"/>
      <c r="C19" s="9">
        <v>53545545.289999999</v>
      </c>
      <c r="D19" s="10">
        <v>1.03</v>
      </c>
      <c r="E19" s="9">
        <v>72617038</v>
      </c>
      <c r="F19" s="18"/>
      <c r="G19" s="9">
        <v>120138577.00000003</v>
      </c>
      <c r="H19" s="18"/>
      <c r="I19" s="9">
        <v>70235267</v>
      </c>
      <c r="J19" s="18"/>
      <c r="K19" s="9">
        <v>77859954</v>
      </c>
      <c r="L19" s="18"/>
      <c r="M19" s="9">
        <v>90868310</v>
      </c>
      <c r="N19" s="18"/>
      <c r="O19" s="9">
        <f>M19-K19</f>
        <v>13008356</v>
      </c>
      <c r="P19" s="90"/>
    </row>
    <row r="20" spans="1:16" s="5" customFormat="1" x14ac:dyDescent="0.2">
      <c r="A20" s="7"/>
      <c r="B20" s="8"/>
      <c r="C20" s="9"/>
      <c r="D20" s="10"/>
      <c r="E20" s="9"/>
      <c r="F20" s="11"/>
      <c r="G20" s="9"/>
      <c r="H20" s="11"/>
      <c r="I20" s="9"/>
      <c r="J20" s="11"/>
      <c r="K20" s="9"/>
      <c r="L20" s="11"/>
      <c r="M20" s="9"/>
      <c r="N20" s="11"/>
      <c r="O20" s="9"/>
      <c r="P20" s="90"/>
    </row>
    <row r="21" spans="1:16" s="5" customFormat="1" x14ac:dyDescent="0.2">
      <c r="A21" s="37" t="s">
        <v>15</v>
      </c>
      <c r="B21" s="40" t="s">
        <v>10</v>
      </c>
      <c r="C21" s="39">
        <f>+C22</f>
        <v>679158623.98000002</v>
      </c>
      <c r="D21" s="41">
        <v>1.03</v>
      </c>
      <c r="E21" s="39">
        <f>+E22</f>
        <v>699533383</v>
      </c>
      <c r="F21" s="42"/>
      <c r="G21" s="39">
        <f>+G22</f>
        <v>956804657.99999976</v>
      </c>
      <c r="H21" s="42"/>
      <c r="I21" s="39">
        <f>+I22</f>
        <v>903001043</v>
      </c>
      <c r="J21" s="42"/>
      <c r="K21" s="39">
        <f>+K22</f>
        <v>943188858</v>
      </c>
      <c r="L21" s="42"/>
      <c r="M21" s="39">
        <f>+M22</f>
        <v>954418778</v>
      </c>
      <c r="N21" s="42"/>
      <c r="O21" s="39">
        <f>M21-K21</f>
        <v>11229920</v>
      </c>
      <c r="P21" s="98"/>
    </row>
    <row r="22" spans="1:16" s="5" customFormat="1" x14ac:dyDescent="0.2">
      <c r="A22" s="28" t="s">
        <v>16</v>
      </c>
      <c r="B22" s="29"/>
      <c r="C22" s="9">
        <v>679158623.98000002</v>
      </c>
      <c r="D22" s="10">
        <v>1.03</v>
      </c>
      <c r="E22" s="9">
        <f>+E24+E23</f>
        <v>699533383</v>
      </c>
      <c r="F22" s="11"/>
      <c r="G22" s="9">
        <f>+G24+G23</f>
        <v>956804657.99999976</v>
      </c>
      <c r="H22" s="11"/>
      <c r="I22" s="9">
        <f>+I24+I23</f>
        <v>903001043</v>
      </c>
      <c r="J22" s="11"/>
      <c r="K22" s="9">
        <f>+K24+K23</f>
        <v>943188858</v>
      </c>
      <c r="L22" s="11"/>
      <c r="M22" s="9">
        <f>+M24+M23</f>
        <v>954418778</v>
      </c>
      <c r="N22" s="11"/>
      <c r="O22" s="9">
        <f>M22-K22</f>
        <v>11229920</v>
      </c>
      <c r="P22" s="90"/>
    </row>
    <row r="23" spans="1:16" s="5" customFormat="1" x14ac:dyDescent="0.2">
      <c r="A23" s="7" t="s">
        <v>17</v>
      </c>
      <c r="B23" s="8"/>
      <c r="C23" s="9">
        <v>499344902.41000003</v>
      </c>
      <c r="D23" s="10">
        <v>1.03</v>
      </c>
      <c r="E23" s="9">
        <v>514325250</v>
      </c>
      <c r="F23" s="11"/>
      <c r="G23" s="9">
        <v>669091522.54010272</v>
      </c>
      <c r="H23" s="11"/>
      <c r="I23" s="9">
        <v>239078136.37</v>
      </c>
      <c r="J23" s="11"/>
      <c r="K23" s="9">
        <v>245229103.08000001</v>
      </c>
      <c r="L23" s="11"/>
      <c r="M23" s="9">
        <v>248148882.28</v>
      </c>
      <c r="N23" s="11"/>
      <c r="O23" s="9">
        <f t="shared" ref="O23:O24" si="0">M23-K23</f>
        <v>2919779.1999999881</v>
      </c>
      <c r="P23" s="99"/>
    </row>
    <row r="24" spans="1:16" s="5" customFormat="1" x14ac:dyDescent="0.2">
      <c r="A24" s="7" t="s">
        <v>18</v>
      </c>
      <c r="B24" s="8"/>
      <c r="C24" s="9">
        <v>179813721.56999999</v>
      </c>
      <c r="D24" s="10">
        <v>1.03</v>
      </c>
      <c r="E24" s="9">
        <v>185208133</v>
      </c>
      <c r="F24" s="11"/>
      <c r="G24" s="9">
        <v>287713135.4598971</v>
      </c>
      <c r="H24" s="11"/>
      <c r="I24" s="9">
        <v>663922906.63</v>
      </c>
      <c r="J24" s="11"/>
      <c r="K24" s="9">
        <v>697959754.91999996</v>
      </c>
      <c r="L24" s="11"/>
      <c r="M24" s="9">
        <v>706269895.72000003</v>
      </c>
      <c r="N24" s="11"/>
      <c r="O24" s="9">
        <f t="shared" si="0"/>
        <v>8310140.8000000715</v>
      </c>
      <c r="P24" s="99"/>
    </row>
    <row r="25" spans="1:16" s="5" customFormat="1" x14ac:dyDescent="0.2">
      <c r="A25" s="7"/>
      <c r="B25" s="8"/>
      <c r="C25" s="9"/>
      <c r="D25" s="10"/>
      <c r="E25" s="9"/>
      <c r="F25" s="11"/>
      <c r="G25" s="9"/>
      <c r="H25" s="11"/>
      <c r="I25" s="9"/>
      <c r="J25" s="11"/>
      <c r="K25" s="9"/>
      <c r="L25" s="11"/>
      <c r="M25" s="9"/>
      <c r="N25" s="11"/>
      <c r="O25" s="9"/>
      <c r="P25" s="90"/>
    </row>
    <row r="26" spans="1:16" s="5" customFormat="1" x14ac:dyDescent="0.2">
      <c r="A26" s="37" t="s">
        <v>19</v>
      </c>
      <c r="B26" s="40" t="s">
        <v>10</v>
      </c>
      <c r="C26" s="39">
        <f>+C27+C28+C29</f>
        <v>61308648.199999996</v>
      </c>
      <c r="D26" s="41">
        <v>1.03</v>
      </c>
      <c r="E26" s="39">
        <f>+E27+E28+E29</f>
        <v>64589975</v>
      </c>
      <c r="F26" s="42"/>
      <c r="G26" s="39">
        <f>+G27+G28+G29</f>
        <v>80173575</v>
      </c>
      <c r="H26" s="42"/>
      <c r="I26" s="39">
        <f>+I27+I28+I29+I30+I31</f>
        <v>90522859</v>
      </c>
      <c r="J26" s="42"/>
      <c r="K26" s="39">
        <f>+K27+K28+K29+K30+K31</f>
        <v>88661931</v>
      </c>
      <c r="L26" s="42"/>
      <c r="M26" s="39">
        <f>+M27+M28+M29+M30+M31</f>
        <v>128848441</v>
      </c>
      <c r="N26" s="42"/>
      <c r="O26" s="39">
        <f>M26-K26</f>
        <v>40186510</v>
      </c>
      <c r="P26" s="90"/>
    </row>
    <row r="27" spans="1:16" s="5" customFormat="1" x14ac:dyDescent="0.2">
      <c r="A27" s="7" t="s">
        <v>20</v>
      </c>
      <c r="B27" s="8"/>
      <c r="C27" s="9">
        <v>20600967.579999998</v>
      </c>
      <c r="D27" s="10">
        <v>1.03</v>
      </c>
      <c r="E27" s="9">
        <v>22661064</v>
      </c>
      <c r="F27" s="18"/>
      <c r="G27" s="9">
        <v>28567507</v>
      </c>
      <c r="H27" s="18"/>
      <c r="I27" s="9">
        <v>30840829.000000004</v>
      </c>
      <c r="J27" s="18"/>
      <c r="K27" s="9">
        <v>27337041</v>
      </c>
      <c r="L27" s="18"/>
      <c r="M27" s="9">
        <v>35824290</v>
      </c>
      <c r="N27" s="18"/>
      <c r="O27" s="9">
        <f>M27-K27</f>
        <v>8487249</v>
      </c>
      <c r="P27" s="90"/>
    </row>
    <row r="28" spans="1:16" s="5" customFormat="1" x14ac:dyDescent="0.2">
      <c r="A28" s="7" t="s">
        <v>21</v>
      </c>
      <c r="B28" s="8"/>
      <c r="C28" s="9">
        <v>27805093.129999999</v>
      </c>
      <c r="D28" s="10">
        <v>1.03</v>
      </c>
      <c r="E28" s="9">
        <v>28639246</v>
      </c>
      <c r="F28" s="18"/>
      <c r="G28" s="9">
        <v>37784816</v>
      </c>
      <c r="H28" s="18"/>
      <c r="I28" s="9">
        <v>38976904</v>
      </c>
      <c r="J28" s="18"/>
      <c r="K28" s="9">
        <v>40087347</v>
      </c>
      <c r="L28" s="18"/>
      <c r="M28" s="9">
        <v>63122314</v>
      </c>
      <c r="N28" s="18"/>
      <c r="O28" s="9">
        <f t="shared" ref="O28:O31" si="1">M28-K28</f>
        <v>23034967</v>
      </c>
      <c r="P28" s="90"/>
    </row>
    <row r="29" spans="1:16" s="5" customFormat="1" x14ac:dyDescent="0.2">
      <c r="A29" s="7" t="s">
        <v>22</v>
      </c>
      <c r="B29" s="8"/>
      <c r="C29" s="9">
        <v>12902587.49</v>
      </c>
      <c r="D29" s="10">
        <v>1.03</v>
      </c>
      <c r="E29" s="9">
        <v>13289665</v>
      </c>
      <c r="F29" s="18"/>
      <c r="G29" s="9">
        <v>13821252</v>
      </c>
      <c r="H29" s="18"/>
      <c r="I29" s="9">
        <v>10957954</v>
      </c>
      <c r="J29" s="18"/>
      <c r="K29" s="9">
        <v>12156950</v>
      </c>
      <c r="L29" s="18"/>
      <c r="M29" s="9">
        <v>19147387</v>
      </c>
      <c r="N29" s="18"/>
      <c r="O29" s="9">
        <f t="shared" si="1"/>
        <v>6990437</v>
      </c>
      <c r="P29" s="90"/>
    </row>
    <row r="30" spans="1:16" s="5" customFormat="1" x14ac:dyDescent="0.2">
      <c r="A30" s="7" t="s">
        <v>110</v>
      </c>
      <c r="B30" s="8"/>
      <c r="C30" s="9"/>
      <c r="D30" s="10"/>
      <c r="E30" s="9"/>
      <c r="F30" s="18"/>
      <c r="G30" s="9"/>
      <c r="H30" s="18"/>
      <c r="I30" s="9">
        <v>9439273</v>
      </c>
      <c r="J30" s="18"/>
      <c r="K30" s="9">
        <v>8872021</v>
      </c>
      <c r="L30" s="18"/>
      <c r="M30" s="9">
        <v>10539034</v>
      </c>
      <c r="N30" s="18"/>
      <c r="O30" s="9">
        <f t="shared" si="1"/>
        <v>1667013</v>
      </c>
      <c r="P30" s="90"/>
    </row>
    <row r="31" spans="1:16" s="5" customFormat="1" x14ac:dyDescent="0.2">
      <c r="A31" s="7" t="s">
        <v>111</v>
      </c>
      <c r="B31" s="8"/>
      <c r="C31" s="9"/>
      <c r="D31" s="10"/>
      <c r="E31" s="9"/>
      <c r="F31" s="18"/>
      <c r="G31" s="9"/>
      <c r="H31" s="18"/>
      <c r="I31" s="9">
        <v>307899</v>
      </c>
      <c r="J31" s="18"/>
      <c r="K31" s="9">
        <v>208572</v>
      </c>
      <c r="L31" s="18"/>
      <c r="M31" s="9">
        <v>215416</v>
      </c>
      <c r="N31" s="18"/>
      <c r="O31" s="9">
        <f t="shared" si="1"/>
        <v>6844</v>
      </c>
      <c r="P31" s="90"/>
    </row>
    <row r="32" spans="1:16" s="5" customFormat="1" x14ac:dyDescent="0.2">
      <c r="A32" s="7"/>
      <c r="B32" s="8"/>
      <c r="C32" s="9"/>
      <c r="D32" s="10"/>
      <c r="E32" s="9"/>
      <c r="F32" s="11"/>
      <c r="G32" s="9"/>
      <c r="H32" s="11"/>
      <c r="I32" s="9"/>
      <c r="J32" s="11"/>
      <c r="K32" s="9"/>
      <c r="L32" s="11"/>
      <c r="M32" s="9"/>
      <c r="N32" s="11"/>
      <c r="O32" s="9"/>
      <c r="P32" s="90"/>
    </row>
    <row r="33" spans="1:16" s="5" customFormat="1" x14ac:dyDescent="0.2">
      <c r="A33" s="37" t="s">
        <v>23</v>
      </c>
      <c r="B33" s="38" t="s">
        <v>10</v>
      </c>
      <c r="C33" s="39">
        <v>0</v>
      </c>
      <c r="D33" s="10">
        <v>1.03</v>
      </c>
      <c r="E33" s="39">
        <f t="shared" ref="E33:E43" si="2">+C33*D33</f>
        <v>0</v>
      </c>
      <c r="F33" s="11"/>
      <c r="G33" s="39">
        <f>+E33*F33</f>
        <v>0</v>
      </c>
      <c r="H33" s="11"/>
      <c r="I33" s="39">
        <f>+G33*H33</f>
        <v>0</v>
      </c>
      <c r="J33" s="11"/>
      <c r="K33" s="39">
        <f>+I33*J33</f>
        <v>0</v>
      </c>
      <c r="L33" s="11"/>
      <c r="M33" s="39">
        <f>+K33*L33</f>
        <v>0</v>
      </c>
      <c r="N33" s="11"/>
      <c r="O33" s="39">
        <f>M33-K33</f>
        <v>0</v>
      </c>
      <c r="P33" s="90"/>
    </row>
    <row r="34" spans="1:16" s="5" customFormat="1" x14ac:dyDescent="0.2">
      <c r="A34" s="43"/>
      <c r="B34" s="44"/>
      <c r="C34" s="45"/>
      <c r="D34" s="10"/>
      <c r="E34" s="45"/>
      <c r="F34" s="11"/>
      <c r="G34" s="45"/>
      <c r="H34" s="11"/>
      <c r="I34" s="45"/>
      <c r="J34" s="11"/>
      <c r="K34" s="45"/>
      <c r="L34" s="11"/>
      <c r="M34" s="45"/>
      <c r="N34" s="11"/>
      <c r="O34" s="45"/>
      <c r="P34" s="90"/>
    </row>
    <row r="35" spans="1:16" s="5" customFormat="1" ht="24" x14ac:dyDescent="0.2">
      <c r="A35" s="37" t="s">
        <v>24</v>
      </c>
      <c r="B35" s="38" t="s">
        <v>10</v>
      </c>
      <c r="C35" s="39">
        <v>0</v>
      </c>
      <c r="D35" s="10">
        <v>1.03</v>
      </c>
      <c r="E35" s="39">
        <f t="shared" si="2"/>
        <v>0</v>
      </c>
      <c r="F35" s="11"/>
      <c r="G35" s="39">
        <f>+E35*F35</f>
        <v>0</v>
      </c>
      <c r="H35" s="11"/>
      <c r="I35" s="39">
        <f>+G35*H35</f>
        <v>0</v>
      </c>
      <c r="J35" s="11"/>
      <c r="K35" s="39">
        <f>+I35*J35</f>
        <v>0</v>
      </c>
      <c r="L35" s="11"/>
      <c r="M35" s="39">
        <f>+K35*L35</f>
        <v>0</v>
      </c>
      <c r="N35" s="11"/>
      <c r="O35" s="39">
        <f>M35-K35</f>
        <v>0</v>
      </c>
      <c r="P35" s="90"/>
    </row>
    <row r="36" spans="1:16" s="5" customFormat="1" x14ac:dyDescent="0.2">
      <c r="A36" s="46"/>
      <c r="B36" s="47"/>
      <c r="C36" s="48"/>
      <c r="D36" s="10"/>
      <c r="E36" s="48"/>
      <c r="F36" s="11"/>
      <c r="G36" s="48"/>
      <c r="H36" s="11"/>
      <c r="I36" s="48"/>
      <c r="J36" s="11"/>
      <c r="K36" s="48"/>
      <c r="L36" s="11"/>
      <c r="M36" s="48"/>
      <c r="N36" s="11"/>
      <c r="O36" s="48"/>
      <c r="P36" s="90"/>
    </row>
    <row r="37" spans="1:16" s="5" customFormat="1" x14ac:dyDescent="0.2">
      <c r="A37" s="32" t="s">
        <v>25</v>
      </c>
      <c r="B37" s="26" t="s">
        <v>7</v>
      </c>
      <c r="C37" s="33">
        <f>+C39</f>
        <v>108827721.26000001</v>
      </c>
      <c r="D37" s="10">
        <v>1.03</v>
      </c>
      <c r="E37" s="33">
        <f>+E39+E43</f>
        <v>112092553</v>
      </c>
      <c r="F37" s="11"/>
      <c r="G37" s="33">
        <f>+G39+G43</f>
        <v>26576255</v>
      </c>
      <c r="H37" s="11"/>
      <c r="I37" s="33">
        <f>+I39+I43</f>
        <v>34778127</v>
      </c>
      <c r="J37" s="11"/>
      <c r="K37" s="33">
        <f>+K39+K43</f>
        <v>35891027</v>
      </c>
      <c r="L37" s="11"/>
      <c r="M37" s="33">
        <f>+M39+M43</f>
        <v>82181387</v>
      </c>
      <c r="N37" s="11"/>
      <c r="O37" s="33">
        <f>M37-K37</f>
        <v>46290360</v>
      </c>
      <c r="P37" s="90"/>
    </row>
    <row r="38" spans="1:16" s="5" customFormat="1" x14ac:dyDescent="0.2">
      <c r="A38" s="35"/>
      <c r="B38" s="29"/>
      <c r="C38" s="36"/>
      <c r="D38" s="10"/>
      <c r="E38" s="36"/>
      <c r="F38" s="11"/>
      <c r="G38" s="36"/>
      <c r="H38" s="11"/>
      <c r="I38" s="36"/>
      <c r="J38" s="11"/>
      <c r="K38" s="36"/>
      <c r="L38" s="11"/>
      <c r="M38" s="36"/>
      <c r="N38" s="11"/>
      <c r="O38" s="36"/>
      <c r="P38" s="90"/>
    </row>
    <row r="39" spans="1:16" s="5" customFormat="1" x14ac:dyDescent="0.2">
      <c r="A39" s="37" t="s">
        <v>26</v>
      </c>
      <c r="B39" s="38" t="s">
        <v>10</v>
      </c>
      <c r="C39" s="39">
        <v>108827721.26000001</v>
      </c>
      <c r="D39" s="10">
        <v>1.03</v>
      </c>
      <c r="E39" s="39">
        <f>+E40+E41</f>
        <v>112092553</v>
      </c>
      <c r="F39" s="11"/>
      <c r="G39" s="39">
        <f>+G40+G41</f>
        <v>26576255</v>
      </c>
      <c r="H39" s="11"/>
      <c r="I39" s="39">
        <f>+I40+I41</f>
        <v>34778127</v>
      </c>
      <c r="J39" s="11"/>
      <c r="K39" s="39">
        <f>+K40+K41</f>
        <v>35891027</v>
      </c>
      <c r="L39" s="11"/>
      <c r="M39" s="39">
        <f>+M40+M41</f>
        <v>82181387</v>
      </c>
      <c r="N39" s="11"/>
      <c r="O39" s="39">
        <f>M39-K39</f>
        <v>46290360</v>
      </c>
      <c r="P39" s="90"/>
    </row>
    <row r="40" spans="1:16" s="5" customFormat="1" x14ac:dyDescent="0.2">
      <c r="A40" s="7" t="s">
        <v>26</v>
      </c>
      <c r="B40" s="8"/>
      <c r="C40" s="9"/>
      <c r="D40" s="10"/>
      <c r="E40" s="9"/>
      <c r="F40" s="11"/>
      <c r="G40" s="9"/>
      <c r="H40" s="11"/>
      <c r="I40" s="9"/>
      <c r="J40" s="11"/>
      <c r="K40" s="9"/>
      <c r="L40" s="11"/>
      <c r="M40" s="9"/>
      <c r="N40" s="11"/>
      <c r="O40" s="9"/>
      <c r="P40" s="90"/>
    </row>
    <row r="41" spans="1:16" s="5" customFormat="1" x14ac:dyDescent="0.2">
      <c r="A41" s="12" t="s">
        <v>27</v>
      </c>
      <c r="B41" s="8"/>
      <c r="C41" s="9">
        <v>108827721.26000001</v>
      </c>
      <c r="D41" s="10">
        <v>1.03</v>
      </c>
      <c r="E41" s="9">
        <v>112092553</v>
      </c>
      <c r="F41" s="18"/>
      <c r="G41" s="9">
        <v>26576255</v>
      </c>
      <c r="H41" s="18"/>
      <c r="I41" s="9">
        <v>34778127</v>
      </c>
      <c r="J41" s="18"/>
      <c r="K41" s="9">
        <v>35891027</v>
      </c>
      <c r="L41" s="18"/>
      <c r="M41" s="9">
        <v>82181387</v>
      </c>
      <c r="N41" s="18"/>
      <c r="O41" s="9">
        <f>M41-K41</f>
        <v>46290360</v>
      </c>
      <c r="P41" s="90"/>
    </row>
    <row r="42" spans="1:16" s="5" customFormat="1" x14ac:dyDescent="0.2">
      <c r="A42" s="12"/>
      <c r="B42" s="8"/>
      <c r="C42" s="9"/>
      <c r="D42" s="10"/>
      <c r="E42" s="9"/>
      <c r="F42" s="18"/>
      <c r="G42" s="9"/>
      <c r="H42" s="18"/>
      <c r="I42" s="9"/>
      <c r="J42" s="18"/>
      <c r="K42" s="9"/>
      <c r="L42" s="18"/>
      <c r="M42" s="9"/>
      <c r="N42" s="18"/>
      <c r="O42" s="9"/>
      <c r="P42" s="90"/>
    </row>
    <row r="43" spans="1:16" s="5" customFormat="1" ht="36" x14ac:dyDescent="0.2">
      <c r="A43" s="37" t="s">
        <v>28</v>
      </c>
      <c r="B43" s="38" t="s">
        <v>10</v>
      </c>
      <c r="C43" s="39">
        <v>0</v>
      </c>
      <c r="D43" s="10">
        <v>1.03</v>
      </c>
      <c r="E43" s="39">
        <f t="shared" si="2"/>
        <v>0</v>
      </c>
      <c r="F43" s="11"/>
      <c r="G43" s="39">
        <f>+E43*F43</f>
        <v>0</v>
      </c>
      <c r="H43" s="11"/>
      <c r="I43" s="39">
        <f>+G43*H43</f>
        <v>0</v>
      </c>
      <c r="J43" s="11"/>
      <c r="K43" s="39">
        <f>+I43*J43</f>
        <v>0</v>
      </c>
      <c r="L43" s="11"/>
      <c r="M43" s="39">
        <f>+K43*L43</f>
        <v>0</v>
      </c>
      <c r="N43" s="11"/>
      <c r="O43" s="39">
        <f>M43-K43</f>
        <v>0</v>
      </c>
      <c r="P43" s="90"/>
    </row>
    <row r="44" spans="1:16" s="5" customFormat="1" x14ac:dyDescent="0.2">
      <c r="A44" s="12"/>
      <c r="B44" s="8"/>
      <c r="C44" s="49"/>
      <c r="D44" s="10"/>
      <c r="E44" s="49"/>
      <c r="F44" s="11"/>
      <c r="G44" s="49"/>
      <c r="H44" s="11"/>
      <c r="I44" s="49"/>
      <c r="J44" s="11"/>
      <c r="K44" s="49"/>
      <c r="L44" s="11"/>
      <c r="M44" s="49"/>
      <c r="N44" s="11"/>
      <c r="O44" s="49"/>
      <c r="P44" s="90"/>
    </row>
    <row r="45" spans="1:16" s="5" customFormat="1" x14ac:dyDescent="0.2">
      <c r="A45" s="12"/>
      <c r="B45" s="47"/>
      <c r="C45" s="50"/>
      <c r="D45" s="10"/>
      <c r="E45" s="50"/>
      <c r="F45" s="11"/>
      <c r="G45" s="50"/>
      <c r="H45" s="11"/>
      <c r="I45" s="50"/>
      <c r="J45" s="11"/>
      <c r="K45" s="50"/>
      <c r="L45" s="11"/>
      <c r="M45" s="50"/>
      <c r="N45" s="11"/>
      <c r="O45" s="50"/>
      <c r="P45" s="90"/>
    </row>
    <row r="46" spans="1:16" s="5" customFormat="1" x14ac:dyDescent="0.2">
      <c r="A46" s="32" t="s">
        <v>29</v>
      </c>
      <c r="B46" s="26" t="s">
        <v>7</v>
      </c>
      <c r="C46" s="33">
        <f>+C48+C54+C69+C73</f>
        <v>519809428.27999997</v>
      </c>
      <c r="D46" s="10">
        <v>1.03</v>
      </c>
      <c r="E46" s="33">
        <f>+E48+E54+E69+E73</f>
        <v>558387306</v>
      </c>
      <c r="F46" s="11"/>
      <c r="G46" s="33">
        <f>+G48+G54+G69+G73</f>
        <v>602571866</v>
      </c>
      <c r="H46" s="11"/>
      <c r="I46" s="33">
        <f>+I48+I54+I69+I73</f>
        <v>666562124.00000012</v>
      </c>
      <c r="J46" s="11"/>
      <c r="K46" s="33">
        <f>+K48+K54+K69+K73</f>
        <v>564973739</v>
      </c>
      <c r="L46" s="11"/>
      <c r="M46" s="33">
        <f>+M48+M54+M69+M73</f>
        <v>548034729</v>
      </c>
      <c r="N46" s="11"/>
      <c r="O46" s="33">
        <f>M46-K46</f>
        <v>-16939010</v>
      </c>
      <c r="P46" s="90"/>
    </row>
    <row r="47" spans="1:16" s="5" customFormat="1" x14ac:dyDescent="0.2">
      <c r="A47" s="35"/>
      <c r="B47" s="29"/>
      <c r="C47" s="36"/>
      <c r="D47" s="10"/>
      <c r="E47" s="36"/>
      <c r="F47" s="11"/>
      <c r="G47" s="36"/>
      <c r="H47" s="11"/>
      <c r="I47" s="36"/>
      <c r="J47" s="11"/>
      <c r="K47" s="36"/>
      <c r="L47" s="11"/>
      <c r="M47" s="36"/>
      <c r="N47" s="11"/>
      <c r="O47" s="36"/>
      <c r="P47" s="90"/>
    </row>
    <row r="48" spans="1:16" s="5" customFormat="1" ht="24" x14ac:dyDescent="0.2">
      <c r="A48" s="37" t="s">
        <v>30</v>
      </c>
      <c r="B48" s="38" t="s">
        <v>10</v>
      </c>
      <c r="C48" s="39">
        <f>SUM(C49:C52)</f>
        <v>43222290.249999993</v>
      </c>
      <c r="D48" s="10">
        <v>1.03</v>
      </c>
      <c r="E48" s="39">
        <f>SUM(E49:E52)</f>
        <v>44518959</v>
      </c>
      <c r="F48" s="11"/>
      <c r="G48" s="39">
        <f>SUM(G49:G52)</f>
        <v>38209884</v>
      </c>
      <c r="H48" s="11"/>
      <c r="I48" s="39">
        <f>SUM(I49:I52)</f>
        <v>58615373.000000015</v>
      </c>
      <c r="J48" s="11"/>
      <c r="K48" s="39">
        <f>SUM(K49:K52)</f>
        <v>59799522</v>
      </c>
      <c r="L48" s="11"/>
      <c r="M48" s="39">
        <f>SUM(M49:M52)</f>
        <v>34787847</v>
      </c>
      <c r="N48" s="11"/>
      <c r="O48" s="39">
        <f>M48-K48</f>
        <v>-25011675</v>
      </c>
      <c r="P48" s="90"/>
    </row>
    <row r="49" spans="1:17" s="5" customFormat="1" x14ac:dyDescent="0.2">
      <c r="A49" s="7" t="s">
        <v>31</v>
      </c>
      <c r="B49" s="8"/>
      <c r="C49" s="51">
        <v>5691783.54</v>
      </c>
      <c r="D49" s="10">
        <v>1.03</v>
      </c>
      <c r="E49" s="51">
        <v>5862537</v>
      </c>
      <c r="F49" s="11"/>
      <c r="G49" s="51">
        <v>2615580.3600000003</v>
      </c>
      <c r="H49" s="11"/>
      <c r="I49" s="51">
        <v>8616459.8300000001</v>
      </c>
      <c r="J49" s="11"/>
      <c r="K49" s="51">
        <v>8405351</v>
      </c>
      <c r="L49" s="11"/>
      <c r="M49" s="51">
        <v>10286438</v>
      </c>
      <c r="N49" s="11"/>
      <c r="O49" s="51">
        <f>M49-K49</f>
        <v>1881087</v>
      </c>
      <c r="P49" s="90"/>
    </row>
    <row r="50" spans="1:17" s="5" customFormat="1" x14ac:dyDescent="0.2">
      <c r="A50" s="7" t="s">
        <v>32</v>
      </c>
      <c r="B50" s="8"/>
      <c r="C50" s="51">
        <v>30579438.829999998</v>
      </c>
      <c r="D50" s="10">
        <v>1.03</v>
      </c>
      <c r="E50" s="51">
        <v>31496822</v>
      </c>
      <c r="F50" s="18"/>
      <c r="G50" s="51">
        <v>32112846</v>
      </c>
      <c r="H50" s="18"/>
      <c r="I50" s="51">
        <v>41792760.950000018</v>
      </c>
      <c r="J50" s="18"/>
      <c r="K50" s="51">
        <v>42959020</v>
      </c>
      <c r="L50" s="18"/>
      <c r="M50" s="51">
        <v>15843898</v>
      </c>
      <c r="N50" s="18"/>
      <c r="O50" s="51">
        <f t="shared" ref="O50:O51" si="3">M50-K50</f>
        <v>-27115122</v>
      </c>
      <c r="P50" s="90"/>
    </row>
    <row r="51" spans="1:17" s="5" customFormat="1" x14ac:dyDescent="0.2">
      <c r="A51" s="7" t="s">
        <v>33</v>
      </c>
      <c r="B51" s="8"/>
      <c r="C51" s="51">
        <v>6231294.3700000001</v>
      </c>
      <c r="D51" s="10">
        <v>1.03</v>
      </c>
      <c r="E51" s="51">
        <v>6418233</v>
      </c>
      <c r="F51" s="11"/>
      <c r="G51" s="51">
        <v>3248290.51</v>
      </c>
      <c r="H51" s="11"/>
      <c r="I51" s="51">
        <v>8206152.2200000016</v>
      </c>
      <c r="J51" s="11"/>
      <c r="K51" s="51">
        <v>8435151</v>
      </c>
      <c r="L51" s="11"/>
      <c r="M51" s="51">
        <v>8657511</v>
      </c>
      <c r="N51" s="11"/>
      <c r="O51" s="51">
        <f t="shared" si="3"/>
        <v>222360</v>
      </c>
      <c r="P51" s="90"/>
    </row>
    <row r="52" spans="1:17" s="5" customFormat="1" x14ac:dyDescent="0.2">
      <c r="A52" s="7" t="s">
        <v>34</v>
      </c>
      <c r="B52" s="8"/>
      <c r="C52" s="51">
        <v>719773.51</v>
      </c>
      <c r="D52" s="10">
        <v>1.03</v>
      </c>
      <c r="E52" s="51">
        <v>741367</v>
      </c>
      <c r="F52" s="18"/>
      <c r="G52" s="51">
        <v>233167.13</v>
      </c>
      <c r="H52" s="18"/>
      <c r="I52" s="51">
        <v>0</v>
      </c>
      <c r="J52" s="18"/>
      <c r="K52" s="51">
        <v>0</v>
      </c>
      <c r="L52" s="18"/>
      <c r="M52" s="51">
        <v>0</v>
      </c>
      <c r="N52" s="18"/>
      <c r="O52" s="51">
        <f>M52-K52</f>
        <v>0</v>
      </c>
      <c r="P52" s="90"/>
    </row>
    <row r="53" spans="1:17" s="5" customFormat="1" x14ac:dyDescent="0.2">
      <c r="A53" s="12"/>
      <c r="B53" s="52"/>
      <c r="C53" s="49"/>
      <c r="D53" s="10"/>
      <c r="E53" s="49"/>
      <c r="F53" s="11"/>
      <c r="G53" s="49"/>
      <c r="H53" s="11"/>
      <c r="I53" s="49"/>
      <c r="J53" s="11"/>
      <c r="K53" s="49"/>
      <c r="L53" s="11"/>
      <c r="M53" s="49"/>
      <c r="N53" s="11"/>
      <c r="O53" s="49"/>
      <c r="P53" s="90"/>
    </row>
    <row r="54" spans="1:17" s="5" customFormat="1" x14ac:dyDescent="0.2">
      <c r="A54" s="37" t="s">
        <v>35</v>
      </c>
      <c r="B54" s="40" t="s">
        <v>10</v>
      </c>
      <c r="C54" s="39">
        <f>SUM(C55:C67)</f>
        <v>460524692.76999998</v>
      </c>
      <c r="D54" s="41">
        <v>1.03</v>
      </c>
      <c r="E54" s="39">
        <f>SUM(E55:E67)</f>
        <v>499860674</v>
      </c>
      <c r="F54" s="42"/>
      <c r="G54" s="39">
        <f>SUM(G55:G67)</f>
        <v>551339242.28813016</v>
      </c>
      <c r="H54" s="42"/>
      <c r="I54" s="39">
        <f>SUM(I55:I67)</f>
        <v>592081137.00000012</v>
      </c>
      <c r="J54" s="42"/>
      <c r="K54" s="39">
        <f>SUM(K55:K67)</f>
        <v>487595665</v>
      </c>
      <c r="L54" s="42"/>
      <c r="M54" s="39">
        <f>SUM(M55:M67)</f>
        <v>498027076</v>
      </c>
      <c r="N54" s="42"/>
      <c r="O54" s="39">
        <f>M54-K54</f>
        <v>10431411</v>
      </c>
      <c r="P54" s="90"/>
    </row>
    <row r="55" spans="1:17" s="5" customFormat="1" x14ac:dyDescent="0.2">
      <c r="A55" s="7" t="s">
        <v>36</v>
      </c>
      <c r="B55" s="8"/>
      <c r="C55" s="51">
        <v>93212235.739999995</v>
      </c>
      <c r="D55" s="10">
        <v>1.03</v>
      </c>
      <c r="E55" s="51">
        <v>96008603</v>
      </c>
      <c r="F55" s="53"/>
      <c r="G55" s="51">
        <v>99848947</v>
      </c>
      <c r="H55" s="53"/>
      <c r="I55" s="51">
        <v>110054015</v>
      </c>
      <c r="J55" s="53"/>
      <c r="K55" s="51">
        <v>95285659</v>
      </c>
      <c r="L55" s="53"/>
      <c r="M55" s="51">
        <v>98144229</v>
      </c>
      <c r="N55" s="53"/>
      <c r="O55" s="51">
        <f>M55-K55</f>
        <v>2858570</v>
      </c>
      <c r="P55" s="90"/>
      <c r="Q55" s="55"/>
    </row>
    <row r="56" spans="1:17" s="5" customFormat="1" x14ac:dyDescent="0.2">
      <c r="A56" s="7" t="s">
        <v>37</v>
      </c>
      <c r="B56" s="8"/>
      <c r="C56" s="51">
        <v>184951551.19999999</v>
      </c>
      <c r="D56" s="10">
        <v>1.03</v>
      </c>
      <c r="E56" s="51">
        <v>203446706</v>
      </c>
      <c r="F56" s="53"/>
      <c r="G56" s="51">
        <v>241584574</v>
      </c>
      <c r="H56" s="53"/>
      <c r="I56" s="51">
        <v>116519106.00000004</v>
      </c>
      <c r="J56" s="53"/>
      <c r="K56" s="51">
        <v>120675926</v>
      </c>
      <c r="L56" s="53"/>
      <c r="M56" s="51">
        <v>164914850</v>
      </c>
      <c r="N56" s="53"/>
      <c r="O56" s="51">
        <f t="shared" ref="O56:O67" si="4">M56-K56</f>
        <v>44238924</v>
      </c>
      <c r="P56" s="90"/>
    </row>
    <row r="57" spans="1:17" s="5" customFormat="1" x14ac:dyDescent="0.2">
      <c r="A57" s="7" t="s">
        <v>38</v>
      </c>
      <c r="B57" s="8"/>
      <c r="C57" s="51">
        <v>63232127.32</v>
      </c>
      <c r="D57" s="10">
        <v>1.03</v>
      </c>
      <c r="E57" s="51">
        <v>69555340</v>
      </c>
      <c r="F57" s="53"/>
      <c r="G57" s="51">
        <v>72337554</v>
      </c>
      <c r="H57" s="53"/>
      <c r="I57" s="51">
        <v>207782037.00000003</v>
      </c>
      <c r="J57" s="53"/>
      <c r="K57" s="51">
        <v>119849404</v>
      </c>
      <c r="L57" s="53"/>
      <c r="M57" s="51">
        <v>101410904</v>
      </c>
      <c r="N57" s="53"/>
      <c r="O57" s="51">
        <f t="shared" si="4"/>
        <v>-18438500</v>
      </c>
      <c r="P57" s="90"/>
    </row>
    <row r="58" spans="1:17" s="5" customFormat="1" x14ac:dyDescent="0.2">
      <c r="A58" s="7" t="s">
        <v>39</v>
      </c>
      <c r="B58" s="8"/>
      <c r="C58" s="51">
        <v>7477544.4800000004</v>
      </c>
      <c r="D58" s="10">
        <v>1.03</v>
      </c>
      <c r="E58" s="51">
        <v>8241771</v>
      </c>
      <c r="F58" s="53"/>
      <c r="G58" s="51">
        <v>5754454</v>
      </c>
      <c r="H58" s="53"/>
      <c r="I58" s="51">
        <v>10215553</v>
      </c>
      <c r="J58" s="53"/>
      <c r="K58" s="51">
        <v>6907748</v>
      </c>
      <c r="L58" s="53"/>
      <c r="M58" s="51">
        <v>6553705</v>
      </c>
      <c r="N58" s="53"/>
      <c r="O58" s="51">
        <f t="shared" si="4"/>
        <v>-354043</v>
      </c>
      <c r="P58" s="90"/>
    </row>
    <row r="59" spans="1:17" s="5" customFormat="1" x14ac:dyDescent="0.2">
      <c r="A59" s="7" t="s">
        <v>40</v>
      </c>
      <c r="B59" s="8"/>
      <c r="C59" s="51">
        <v>6426501.2599999998</v>
      </c>
      <c r="D59" s="10">
        <v>1.03</v>
      </c>
      <c r="E59" s="51">
        <v>7004852</v>
      </c>
      <c r="F59" s="53"/>
      <c r="G59" s="51">
        <v>7650738</v>
      </c>
      <c r="H59" s="53"/>
      <c r="I59" s="51">
        <v>10474021</v>
      </c>
      <c r="J59" s="53"/>
      <c r="K59" s="51">
        <v>10714904</v>
      </c>
      <c r="L59" s="53"/>
      <c r="M59" s="51">
        <v>2528074</v>
      </c>
      <c r="N59" s="53"/>
      <c r="O59" s="51">
        <f t="shared" si="4"/>
        <v>-8186830</v>
      </c>
      <c r="P59" s="90"/>
    </row>
    <row r="60" spans="1:17" s="5" customFormat="1" x14ac:dyDescent="0.2">
      <c r="A60" s="7" t="s">
        <v>41</v>
      </c>
      <c r="B60" s="8"/>
      <c r="C60" s="51">
        <v>17128891.309999999</v>
      </c>
      <c r="D60" s="10">
        <v>1.03</v>
      </c>
      <c r="E60" s="51">
        <v>18445756</v>
      </c>
      <c r="F60" s="53"/>
      <c r="G60" s="51">
        <v>23183586</v>
      </c>
      <c r="H60" s="53"/>
      <c r="I60" s="51">
        <v>24705510</v>
      </c>
      <c r="J60" s="53"/>
      <c r="K60" s="51">
        <v>21247044</v>
      </c>
      <c r="L60" s="53"/>
      <c r="M60" s="51">
        <v>15711759</v>
      </c>
      <c r="N60" s="53"/>
      <c r="O60" s="51">
        <f t="shared" si="4"/>
        <v>-5535285</v>
      </c>
      <c r="P60" s="90"/>
    </row>
    <row r="61" spans="1:17" s="5" customFormat="1" x14ac:dyDescent="0.2">
      <c r="A61" s="7" t="s">
        <v>42</v>
      </c>
      <c r="B61" s="8"/>
      <c r="C61" s="51">
        <v>22678628.829999998</v>
      </c>
      <c r="D61" s="10">
        <v>1.03</v>
      </c>
      <c r="E61" s="51">
        <v>22640329</v>
      </c>
      <c r="F61" s="53"/>
      <c r="G61" s="51">
        <v>18511177</v>
      </c>
      <c r="H61" s="53"/>
      <c r="I61" s="51">
        <v>26703248</v>
      </c>
      <c r="J61" s="53"/>
      <c r="K61" s="51">
        <v>29658376</v>
      </c>
      <c r="L61" s="53"/>
      <c r="M61" s="51">
        <v>29853473</v>
      </c>
      <c r="N61" s="53"/>
      <c r="O61" s="51">
        <f t="shared" si="4"/>
        <v>195097</v>
      </c>
      <c r="P61" s="90"/>
    </row>
    <row r="62" spans="1:17" s="5" customFormat="1" x14ac:dyDescent="0.2">
      <c r="A62" s="7" t="s">
        <v>43</v>
      </c>
      <c r="B62" s="8"/>
      <c r="C62" s="51">
        <v>8887792.3100000005</v>
      </c>
      <c r="D62" s="10">
        <v>1.03</v>
      </c>
      <c r="E62" s="51">
        <v>8695663</v>
      </c>
      <c r="F62" s="53"/>
      <c r="G62" s="51">
        <v>10274746</v>
      </c>
      <c r="H62" s="53"/>
      <c r="I62" s="51">
        <v>11214739.999999998</v>
      </c>
      <c r="J62" s="53"/>
      <c r="K62" s="51">
        <v>8540089</v>
      </c>
      <c r="L62" s="53"/>
      <c r="M62" s="51">
        <v>5353499</v>
      </c>
      <c r="N62" s="53"/>
      <c r="O62" s="51">
        <f t="shared" si="4"/>
        <v>-3186590</v>
      </c>
      <c r="P62" s="90"/>
    </row>
    <row r="63" spans="1:17" s="5" customFormat="1" x14ac:dyDescent="0.2">
      <c r="A63" s="7" t="s">
        <v>44</v>
      </c>
      <c r="B63" s="8"/>
      <c r="C63" s="51">
        <v>33550869.949999999</v>
      </c>
      <c r="D63" s="10">
        <v>1.03</v>
      </c>
      <c r="E63" s="51">
        <v>41535934</v>
      </c>
      <c r="F63" s="53"/>
      <c r="G63" s="51">
        <v>43197371</v>
      </c>
      <c r="H63" s="53"/>
      <c r="I63" s="51">
        <v>42299323.999999993</v>
      </c>
      <c r="J63" s="53"/>
      <c r="K63" s="51">
        <v>42628639</v>
      </c>
      <c r="L63" s="53"/>
      <c r="M63" s="51">
        <v>39126037</v>
      </c>
      <c r="N63" s="53"/>
      <c r="O63" s="51">
        <f t="shared" si="4"/>
        <v>-3502602</v>
      </c>
      <c r="P63" s="90"/>
    </row>
    <row r="64" spans="1:17" s="5" customFormat="1" x14ac:dyDescent="0.2">
      <c r="A64" s="7" t="s">
        <v>45</v>
      </c>
      <c r="B64" s="8"/>
      <c r="C64" s="51">
        <v>1089529.8700000001</v>
      </c>
      <c r="D64" s="10">
        <v>1.03</v>
      </c>
      <c r="E64" s="51">
        <v>1740029</v>
      </c>
      <c r="F64" s="53"/>
      <c r="G64" s="51">
        <v>5234592</v>
      </c>
      <c r="H64" s="53"/>
      <c r="I64" s="51">
        <v>2079111</v>
      </c>
      <c r="J64" s="53"/>
      <c r="K64" s="51">
        <v>1481933</v>
      </c>
      <c r="L64" s="53"/>
      <c r="M64" s="51">
        <v>1526425</v>
      </c>
      <c r="N64" s="53"/>
      <c r="O64" s="51">
        <f t="shared" si="4"/>
        <v>44492</v>
      </c>
      <c r="P64" s="90"/>
    </row>
    <row r="65" spans="1:17" s="5" customFormat="1" x14ac:dyDescent="0.2">
      <c r="A65" s="7" t="s">
        <v>46</v>
      </c>
      <c r="B65" s="8"/>
      <c r="C65" s="51">
        <v>8370322.5499999998</v>
      </c>
      <c r="D65" s="10">
        <v>1.03</v>
      </c>
      <c r="E65" s="51">
        <v>8621432</v>
      </c>
      <c r="F65" s="53"/>
      <c r="G65" s="51">
        <v>8966289</v>
      </c>
      <c r="H65" s="53"/>
      <c r="I65" s="51">
        <v>16487735</v>
      </c>
      <c r="J65" s="53"/>
      <c r="K65" s="51">
        <v>13104932</v>
      </c>
      <c r="L65" s="53"/>
      <c r="M65" s="51">
        <v>15620443</v>
      </c>
      <c r="N65" s="53"/>
      <c r="O65" s="51">
        <f t="shared" si="4"/>
        <v>2515511</v>
      </c>
      <c r="P65" s="90"/>
    </row>
    <row r="66" spans="1:17" s="5" customFormat="1" x14ac:dyDescent="0.2">
      <c r="A66" s="7" t="s">
        <v>47</v>
      </c>
      <c r="B66" s="8"/>
      <c r="C66" s="51">
        <v>12369280.939999999</v>
      </c>
      <c r="D66" s="10">
        <v>1.03</v>
      </c>
      <c r="E66" s="51">
        <v>12740359</v>
      </c>
      <c r="F66" s="53"/>
      <c r="G66" s="51">
        <v>13249973</v>
      </c>
      <c r="H66" s="53"/>
      <c r="I66" s="51">
        <v>12410243</v>
      </c>
      <c r="J66" s="53"/>
      <c r="K66" s="51">
        <v>12418361</v>
      </c>
      <c r="L66" s="53"/>
      <c r="M66" s="51">
        <v>10439645</v>
      </c>
      <c r="N66" s="53"/>
      <c r="O66" s="51">
        <f t="shared" si="4"/>
        <v>-1978716</v>
      </c>
      <c r="P66" s="90"/>
      <c r="Q66" s="55"/>
    </row>
    <row r="67" spans="1:17" s="5" customFormat="1" x14ac:dyDescent="0.2">
      <c r="A67" s="7" t="s">
        <v>48</v>
      </c>
      <c r="B67" s="8"/>
      <c r="C67" s="51">
        <v>1149417.01</v>
      </c>
      <c r="D67" s="10">
        <v>1.03</v>
      </c>
      <c r="E67" s="51">
        <v>1183900</v>
      </c>
      <c r="F67" s="53"/>
      <c r="G67" s="51">
        <v>1545241.2881302126</v>
      </c>
      <c r="H67" s="53"/>
      <c r="I67" s="51">
        <v>1136494</v>
      </c>
      <c r="J67" s="53"/>
      <c r="K67" s="51">
        <v>5082650</v>
      </c>
      <c r="L67" s="53"/>
      <c r="M67" s="51">
        <v>6844033</v>
      </c>
      <c r="N67" s="53"/>
      <c r="O67" s="51">
        <f t="shared" si="4"/>
        <v>1761383</v>
      </c>
      <c r="P67" s="90"/>
    </row>
    <row r="68" spans="1:17" s="5" customFormat="1" x14ac:dyDescent="0.2">
      <c r="A68" s="7"/>
      <c r="B68" s="8"/>
      <c r="C68" s="51"/>
      <c r="D68" s="10"/>
      <c r="E68" s="51"/>
      <c r="F68" s="11"/>
      <c r="G68" s="51"/>
      <c r="H68" s="11"/>
      <c r="I68" s="54"/>
      <c r="J68" s="11"/>
      <c r="K68" s="54"/>
      <c r="L68" s="11"/>
      <c r="M68" s="54"/>
      <c r="N68" s="11"/>
      <c r="O68" s="54"/>
      <c r="P68" s="90"/>
    </row>
    <row r="69" spans="1:17" s="5" customFormat="1" x14ac:dyDescent="0.2">
      <c r="A69" s="37" t="s">
        <v>49</v>
      </c>
      <c r="B69" s="40" t="s">
        <v>10</v>
      </c>
      <c r="C69" s="39">
        <f>+C70+C71</f>
        <v>9761855.1799999997</v>
      </c>
      <c r="D69" s="41">
        <v>1.03</v>
      </c>
      <c r="E69" s="39">
        <f>+E70+E71</f>
        <v>8829938</v>
      </c>
      <c r="F69" s="42"/>
      <c r="G69" s="39">
        <f>+G70+G71</f>
        <v>7637894.7118697874</v>
      </c>
      <c r="H69" s="42"/>
      <c r="I69" s="39">
        <f>+I70+I71</f>
        <v>5549172</v>
      </c>
      <c r="J69" s="42"/>
      <c r="K69" s="39">
        <f>+K70+K71</f>
        <v>5623241</v>
      </c>
      <c r="L69" s="42"/>
      <c r="M69" s="39">
        <f>+M70+M71</f>
        <v>4257127</v>
      </c>
      <c r="N69" s="42"/>
      <c r="O69" s="39">
        <f>M69-K69</f>
        <v>-1366114</v>
      </c>
      <c r="P69" s="90"/>
    </row>
    <row r="70" spans="1:17" s="5" customFormat="1" x14ac:dyDescent="0.2">
      <c r="A70" s="7" t="s">
        <v>50</v>
      </c>
      <c r="B70" s="8"/>
      <c r="C70" s="51">
        <v>8268583.4699999997</v>
      </c>
      <c r="D70" s="10">
        <v>1.03</v>
      </c>
      <c r="E70" s="51">
        <v>7585144</v>
      </c>
      <c r="F70" s="18"/>
      <c r="G70" s="51">
        <v>4704641.8185199369</v>
      </c>
      <c r="H70" s="18"/>
      <c r="I70" s="51">
        <v>5549172</v>
      </c>
      <c r="J70" s="53"/>
      <c r="K70" s="51">
        <v>5623241</v>
      </c>
      <c r="L70" s="53"/>
      <c r="M70" s="51">
        <v>4257127</v>
      </c>
      <c r="N70" s="53"/>
      <c r="O70" s="51">
        <f>M70-K70</f>
        <v>-1366114</v>
      </c>
      <c r="P70" s="90"/>
    </row>
    <row r="71" spans="1:17" s="5" customFormat="1" x14ac:dyDescent="0.2">
      <c r="A71" s="7" t="s">
        <v>51</v>
      </c>
      <c r="B71" s="8"/>
      <c r="C71" s="51">
        <v>1493271.71</v>
      </c>
      <c r="D71" s="10">
        <v>1.03</v>
      </c>
      <c r="E71" s="51">
        <v>1244794</v>
      </c>
      <c r="F71" s="11"/>
      <c r="G71" s="51">
        <v>2933252.8933498501</v>
      </c>
      <c r="H71" s="11"/>
      <c r="I71" s="51">
        <v>0</v>
      </c>
      <c r="J71" s="11"/>
      <c r="K71" s="51">
        <v>0</v>
      </c>
      <c r="L71" s="11"/>
      <c r="M71" s="51">
        <v>0</v>
      </c>
      <c r="N71" s="11"/>
      <c r="O71" s="51">
        <f t="shared" ref="O71" si="5">+K71-M71</f>
        <v>0</v>
      </c>
      <c r="P71" s="90"/>
    </row>
    <row r="72" spans="1:17" s="5" customFormat="1" x14ac:dyDescent="0.2">
      <c r="A72" s="7"/>
      <c r="B72" s="8"/>
      <c r="C72" s="51"/>
      <c r="D72" s="10"/>
      <c r="E72" s="51"/>
      <c r="F72" s="11"/>
      <c r="G72" s="51"/>
      <c r="H72" s="11"/>
      <c r="I72" s="51"/>
      <c r="J72" s="11"/>
      <c r="K72" s="51"/>
      <c r="L72" s="11"/>
      <c r="M72" s="51"/>
      <c r="N72" s="11"/>
      <c r="O72" s="51"/>
      <c r="P72" s="90"/>
    </row>
    <row r="73" spans="1:17" s="5" customFormat="1" x14ac:dyDescent="0.2">
      <c r="A73" s="37" t="s">
        <v>52</v>
      </c>
      <c r="B73" s="40" t="s">
        <v>10</v>
      </c>
      <c r="C73" s="39">
        <f>+C74+C75+C76+C77+C78+C79</f>
        <v>6300590.0800000001</v>
      </c>
      <c r="D73" s="41">
        <v>1.03</v>
      </c>
      <c r="E73" s="39">
        <f>+E74+E75+E76+E77+E78+E79</f>
        <v>5177735</v>
      </c>
      <c r="F73" s="42"/>
      <c r="G73" s="39">
        <f>+G74+G75+G76+G77+G78+G79</f>
        <v>5384844.9999999991</v>
      </c>
      <c r="H73" s="42"/>
      <c r="I73" s="39">
        <f>+I74+I75+I76+I77+I78+I79+I80</f>
        <v>10316441.999999998</v>
      </c>
      <c r="J73" s="42"/>
      <c r="K73" s="39">
        <f>+K74+K75+K76+K77+K78+K79+K80</f>
        <v>11955311</v>
      </c>
      <c r="L73" s="42"/>
      <c r="M73" s="39">
        <f>+M74+M75+M76+M77+M78+M79+M80</f>
        <v>10962678.999999998</v>
      </c>
      <c r="N73" s="42"/>
      <c r="O73" s="39">
        <f>M73-K73</f>
        <v>-992632.00000000186</v>
      </c>
      <c r="P73" s="90"/>
    </row>
    <row r="74" spans="1:17" s="5" customFormat="1" x14ac:dyDescent="0.2">
      <c r="A74" s="7" t="s">
        <v>20</v>
      </c>
      <c r="B74" s="8"/>
      <c r="C74" s="51">
        <v>368007.28</v>
      </c>
      <c r="D74" s="10">
        <v>1.03</v>
      </c>
      <c r="E74" s="51">
        <v>379047</v>
      </c>
      <c r="F74" s="11"/>
      <c r="G74" s="51">
        <v>1399852.1840167851</v>
      </c>
      <c r="H74" s="11"/>
      <c r="I74" s="51">
        <v>6637126.3499999996</v>
      </c>
      <c r="J74" s="11"/>
      <c r="K74" s="51">
        <v>7691499.6200000001</v>
      </c>
      <c r="L74" s="11"/>
      <c r="M74" s="51">
        <v>7052885.6474484</v>
      </c>
      <c r="N74" s="11"/>
      <c r="O74" s="51">
        <f>M74-K74</f>
        <v>-638613.97255160008</v>
      </c>
      <c r="P74" s="90"/>
    </row>
    <row r="75" spans="1:17" s="5" customFormat="1" x14ac:dyDescent="0.2">
      <c r="A75" s="7" t="s">
        <v>21</v>
      </c>
      <c r="B75" s="8"/>
      <c r="C75" s="51">
        <v>5752846.6600000001</v>
      </c>
      <c r="D75" s="10">
        <v>1.03</v>
      </c>
      <c r="E75" s="51">
        <v>4647749</v>
      </c>
      <c r="F75" s="18"/>
      <c r="G75" s="51">
        <v>2800258.4231416155</v>
      </c>
      <c r="H75" s="18"/>
      <c r="I75" s="51">
        <v>2498058.4900000002</v>
      </c>
      <c r="J75" s="18"/>
      <c r="K75" s="51">
        <v>2894899.83</v>
      </c>
      <c r="L75" s="18"/>
      <c r="M75" s="51">
        <v>2654540.52792475</v>
      </c>
      <c r="N75" s="18"/>
      <c r="O75" s="51">
        <f t="shared" ref="O75:O80" si="6">M75-K75</f>
        <v>-240359.30207525007</v>
      </c>
      <c r="P75" s="90"/>
    </row>
    <row r="76" spans="1:17" s="5" customFormat="1" x14ac:dyDescent="0.2">
      <c r="A76" s="7" t="s">
        <v>22</v>
      </c>
      <c r="B76" s="8"/>
      <c r="C76" s="51">
        <v>179736.14</v>
      </c>
      <c r="D76" s="10">
        <v>1.03</v>
      </c>
      <c r="E76" s="51">
        <v>150939</v>
      </c>
      <c r="F76" s="18"/>
      <c r="G76" s="51">
        <v>325631.44597910577</v>
      </c>
      <c r="H76" s="18"/>
      <c r="I76" s="51">
        <v>239632.04</v>
      </c>
      <c r="J76" s="18"/>
      <c r="K76" s="51">
        <v>277699.96000000002</v>
      </c>
      <c r="L76" s="18"/>
      <c r="M76" s="51">
        <v>254642.93817139848</v>
      </c>
      <c r="N76" s="18"/>
      <c r="O76" s="51">
        <f t="shared" si="6"/>
        <v>-23057.021828601544</v>
      </c>
      <c r="P76" s="90"/>
    </row>
    <row r="77" spans="1:17" s="5" customFormat="1" x14ac:dyDescent="0.2">
      <c r="A77" s="7" t="s">
        <v>106</v>
      </c>
      <c r="B77" s="8"/>
      <c r="C77" s="51">
        <v>0</v>
      </c>
      <c r="D77" s="10"/>
      <c r="E77" s="51">
        <v>0</v>
      </c>
      <c r="F77" s="18"/>
      <c r="G77" s="51">
        <v>8709.4964602125947</v>
      </c>
      <c r="H77" s="18"/>
      <c r="I77" s="51">
        <v>371882.84</v>
      </c>
      <c r="J77" s="18"/>
      <c r="K77" s="51">
        <v>44033.21</v>
      </c>
      <c r="L77" s="18"/>
      <c r="M77" s="51">
        <v>40377.196926921431</v>
      </c>
      <c r="N77" s="18"/>
      <c r="O77" s="51">
        <f t="shared" si="6"/>
        <v>-3656.0130730785677</v>
      </c>
      <c r="P77" s="90"/>
    </row>
    <row r="78" spans="1:17" s="5" customFormat="1" x14ac:dyDescent="0.2">
      <c r="A78" s="7" t="s">
        <v>107</v>
      </c>
      <c r="B78" s="8"/>
      <c r="C78" s="51">
        <v>0</v>
      </c>
      <c r="D78" s="10"/>
      <c r="E78" s="51">
        <v>0</v>
      </c>
      <c r="F78" s="18"/>
      <c r="G78" s="51">
        <v>168414.90399895201</v>
      </c>
      <c r="H78" s="18"/>
      <c r="I78" s="51">
        <v>525198.53</v>
      </c>
      <c r="J78" s="18"/>
      <c r="K78" s="51">
        <v>608631.52</v>
      </c>
      <c r="L78" s="18"/>
      <c r="M78" s="51">
        <v>558097.73439119069</v>
      </c>
      <c r="N78" s="18"/>
      <c r="O78" s="51">
        <f t="shared" si="6"/>
        <v>-50533.785608809325</v>
      </c>
      <c r="P78" s="90"/>
    </row>
    <row r="79" spans="1:17" s="5" customFormat="1" x14ac:dyDescent="0.2">
      <c r="A79" s="7" t="s">
        <v>108</v>
      </c>
      <c r="B79" s="8"/>
      <c r="C79" s="51">
        <v>0</v>
      </c>
      <c r="D79" s="10"/>
      <c r="E79" s="51">
        <v>0</v>
      </c>
      <c r="F79" s="18"/>
      <c r="G79" s="51">
        <v>681978.54640332889</v>
      </c>
      <c r="H79" s="18"/>
      <c r="I79" s="51">
        <v>37997.01</v>
      </c>
      <c r="J79" s="18"/>
      <c r="K79" s="51">
        <v>430960.11</v>
      </c>
      <c r="L79" s="18"/>
      <c r="M79" s="51">
        <v>395178.12190203078</v>
      </c>
      <c r="N79" s="18"/>
      <c r="O79" s="51">
        <f t="shared" si="6"/>
        <v>-35781.98809796921</v>
      </c>
      <c r="P79" s="90"/>
    </row>
    <row r="80" spans="1:17" s="5" customFormat="1" x14ac:dyDescent="0.2">
      <c r="A80" s="7" t="s">
        <v>112</v>
      </c>
      <c r="B80" s="8"/>
      <c r="C80" s="51"/>
      <c r="D80" s="10"/>
      <c r="E80" s="51"/>
      <c r="F80" s="18"/>
      <c r="G80" s="51"/>
      <c r="H80" s="18"/>
      <c r="I80" s="51">
        <v>6546.74</v>
      </c>
      <c r="J80" s="18"/>
      <c r="K80" s="51">
        <v>7586.75</v>
      </c>
      <c r="L80" s="18"/>
      <c r="M80" s="51">
        <v>6956.8332353085589</v>
      </c>
      <c r="N80" s="18"/>
      <c r="O80" s="51">
        <f t="shared" si="6"/>
        <v>-629.91676469144113</v>
      </c>
      <c r="P80" s="90"/>
    </row>
    <row r="81" spans="1:16" s="5" customFormat="1" x14ac:dyDescent="0.2">
      <c r="A81" s="7"/>
      <c r="B81" s="8"/>
      <c r="C81" s="51"/>
      <c r="D81" s="10"/>
      <c r="E81" s="51"/>
      <c r="F81" s="11"/>
      <c r="G81" s="51"/>
      <c r="H81" s="11"/>
      <c r="I81" s="51"/>
      <c r="J81" s="11"/>
      <c r="K81" s="51"/>
      <c r="L81" s="11"/>
      <c r="M81" s="51"/>
      <c r="N81" s="11"/>
      <c r="O81" s="51"/>
      <c r="P81" s="90"/>
    </row>
    <row r="82" spans="1:16" s="5" customFormat="1" ht="24" x14ac:dyDescent="0.2">
      <c r="A82" s="37" t="s">
        <v>53</v>
      </c>
      <c r="B82" s="40" t="s">
        <v>10</v>
      </c>
      <c r="C82" s="39">
        <v>0</v>
      </c>
      <c r="D82" s="41">
        <v>1.03</v>
      </c>
      <c r="E82" s="39">
        <f>+C82*D82</f>
        <v>0</v>
      </c>
      <c r="F82" s="42"/>
      <c r="G82" s="39">
        <f>+E82*F82</f>
        <v>0</v>
      </c>
      <c r="H82" s="42"/>
      <c r="I82" s="39">
        <f>+G82*H82</f>
        <v>0</v>
      </c>
      <c r="J82" s="42"/>
      <c r="K82" s="39">
        <f>+I82*J82</f>
        <v>0</v>
      </c>
      <c r="L82" s="42"/>
      <c r="M82" s="39">
        <f>+K82*L82</f>
        <v>0</v>
      </c>
      <c r="N82" s="42"/>
      <c r="O82" s="39">
        <f>M82-K82</f>
        <v>0</v>
      </c>
      <c r="P82" s="90"/>
    </row>
    <row r="83" spans="1:16" s="5" customFormat="1" x14ac:dyDescent="0.2">
      <c r="A83" s="7"/>
      <c r="B83" s="8"/>
      <c r="C83" s="51"/>
      <c r="D83" s="10"/>
      <c r="E83" s="51"/>
      <c r="F83" s="11"/>
      <c r="G83" s="51"/>
      <c r="H83" s="11"/>
      <c r="I83" s="51"/>
      <c r="J83" s="11"/>
      <c r="K83" s="51"/>
      <c r="L83" s="11"/>
      <c r="M83" s="51"/>
      <c r="N83" s="11"/>
      <c r="O83" s="51"/>
      <c r="P83" s="90"/>
    </row>
    <row r="84" spans="1:16" s="5" customFormat="1" x14ac:dyDescent="0.2">
      <c r="A84" s="7"/>
      <c r="B84" s="8"/>
      <c r="C84" s="51"/>
      <c r="D84" s="10"/>
      <c r="E84" s="51"/>
      <c r="F84" s="11"/>
      <c r="G84" s="51"/>
      <c r="H84" s="11"/>
      <c r="I84" s="51"/>
      <c r="J84" s="11"/>
      <c r="K84" s="51"/>
      <c r="L84" s="11"/>
      <c r="M84" s="51"/>
      <c r="N84" s="11"/>
      <c r="O84" s="51"/>
      <c r="P84" s="90"/>
    </row>
    <row r="85" spans="1:16" s="5" customFormat="1" x14ac:dyDescent="0.2">
      <c r="A85" s="56"/>
      <c r="B85" s="57"/>
      <c r="C85" s="58"/>
      <c r="D85" s="10"/>
      <c r="E85" s="58"/>
      <c r="F85" s="11"/>
      <c r="G85" s="58"/>
      <c r="H85" s="11"/>
      <c r="I85" s="58"/>
      <c r="J85" s="11"/>
      <c r="K85" s="58"/>
      <c r="L85" s="11"/>
      <c r="M85" s="58"/>
      <c r="N85" s="11"/>
      <c r="O85" s="58"/>
      <c r="P85" s="90"/>
    </row>
    <row r="86" spans="1:16" s="5" customFormat="1" x14ac:dyDescent="0.2">
      <c r="A86" s="32" t="s">
        <v>54</v>
      </c>
      <c r="B86" s="26" t="s">
        <v>7</v>
      </c>
      <c r="C86" s="33">
        <f>+C88+C92+C101</f>
        <v>69468135.290000007</v>
      </c>
      <c r="D86" s="10">
        <v>1.03</v>
      </c>
      <c r="E86" s="33">
        <f>+E88+E92+E101+E105</f>
        <v>72404631</v>
      </c>
      <c r="F86" s="11"/>
      <c r="G86" s="33">
        <f>+G88+G92+G101+G105</f>
        <v>772404631.00003564</v>
      </c>
      <c r="H86" s="11"/>
      <c r="I86" s="33">
        <f>+I88+I92+I101+I105</f>
        <v>91263515</v>
      </c>
      <c r="J86" s="11"/>
      <c r="K86" s="33">
        <f>+K88+K92+K101+K105</f>
        <v>67054400</v>
      </c>
      <c r="L86" s="11"/>
      <c r="M86" s="33">
        <f>+M88+M92+M101+M105</f>
        <v>55698666</v>
      </c>
      <c r="N86" s="11"/>
      <c r="O86" s="33">
        <f>M86-K86</f>
        <v>-11355734</v>
      </c>
      <c r="P86" s="90"/>
    </row>
    <row r="87" spans="1:16" s="5" customFormat="1" x14ac:dyDescent="0.2">
      <c r="A87" s="35"/>
      <c r="B87" s="29"/>
      <c r="C87" s="59"/>
      <c r="D87" s="10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90"/>
    </row>
    <row r="88" spans="1:16" s="5" customFormat="1" x14ac:dyDescent="0.2">
      <c r="A88" s="37" t="s">
        <v>55</v>
      </c>
      <c r="B88" s="38" t="s">
        <v>10</v>
      </c>
      <c r="C88" s="39">
        <f>+C89+C90</f>
        <v>38519783.280000001</v>
      </c>
      <c r="D88" s="10">
        <v>1.03</v>
      </c>
      <c r="E88" s="39">
        <f>+E89+E90</f>
        <v>57744693</v>
      </c>
      <c r="F88" s="11"/>
      <c r="G88" s="39">
        <f>+G89+G90</f>
        <v>57744693</v>
      </c>
      <c r="H88" s="11"/>
      <c r="I88" s="39">
        <f>+I89+I90</f>
        <v>75565660</v>
      </c>
      <c r="J88" s="11"/>
      <c r="K88" s="39">
        <f>+K89+K90</f>
        <v>55520654</v>
      </c>
      <c r="L88" s="11"/>
      <c r="M88" s="39">
        <f>+M89+M90</f>
        <v>46118172</v>
      </c>
      <c r="N88" s="11"/>
      <c r="O88" s="39">
        <f>M88-K88</f>
        <v>-9402482</v>
      </c>
      <c r="P88" s="90"/>
    </row>
    <row r="89" spans="1:16" s="5" customFormat="1" x14ac:dyDescent="0.2">
      <c r="A89" s="7" t="s">
        <v>56</v>
      </c>
      <c r="B89" s="8"/>
      <c r="C89" s="51">
        <v>17903687.059999999</v>
      </c>
      <c r="D89" s="10">
        <v>1.03</v>
      </c>
      <c r="E89" s="51">
        <v>36510114</v>
      </c>
      <c r="F89" s="18"/>
      <c r="G89" s="51">
        <v>36510114</v>
      </c>
      <c r="H89" s="18"/>
      <c r="I89" s="51">
        <v>47777739</v>
      </c>
      <c r="J89" s="18"/>
      <c r="K89" s="51">
        <v>35103926</v>
      </c>
      <c r="L89" s="18"/>
      <c r="M89" s="51">
        <v>29159039</v>
      </c>
      <c r="N89" s="18"/>
      <c r="O89" s="51">
        <f>M89-K89</f>
        <v>-5944887</v>
      </c>
      <c r="P89" s="90"/>
    </row>
    <row r="90" spans="1:16" s="5" customFormat="1" x14ac:dyDescent="0.2">
      <c r="A90" s="7" t="s">
        <v>57</v>
      </c>
      <c r="B90" s="8"/>
      <c r="C90" s="51">
        <v>20616096.219999999</v>
      </c>
      <c r="D90" s="10">
        <v>1.03</v>
      </c>
      <c r="E90" s="51">
        <v>21234579</v>
      </c>
      <c r="F90" s="18"/>
      <c r="G90" s="51">
        <v>21234579</v>
      </c>
      <c r="H90" s="18"/>
      <c r="I90" s="51">
        <v>27787921</v>
      </c>
      <c r="J90" s="18"/>
      <c r="K90" s="51">
        <v>20416728</v>
      </c>
      <c r="L90" s="18"/>
      <c r="M90" s="51">
        <v>16959133</v>
      </c>
      <c r="N90" s="18"/>
      <c r="O90" s="51">
        <f>M90-K90</f>
        <v>-3457595</v>
      </c>
      <c r="P90" s="90"/>
    </row>
    <row r="91" spans="1:16" s="5" customFormat="1" x14ac:dyDescent="0.2">
      <c r="A91" s="7"/>
      <c r="B91" s="8"/>
      <c r="C91" s="51"/>
      <c r="D91" s="10"/>
      <c r="E91" s="51"/>
      <c r="F91" s="11"/>
      <c r="G91" s="51"/>
      <c r="H91" s="11"/>
      <c r="I91" s="51"/>
      <c r="J91" s="11"/>
      <c r="K91" s="51"/>
      <c r="L91" s="11"/>
      <c r="M91" s="51"/>
      <c r="N91" s="11"/>
      <c r="O91" s="51"/>
      <c r="P91" s="90"/>
    </row>
    <row r="92" spans="1:16" s="5" customFormat="1" x14ac:dyDescent="0.2">
      <c r="A92" s="37" t="s">
        <v>58</v>
      </c>
      <c r="B92" s="40" t="s">
        <v>10</v>
      </c>
      <c r="C92" s="60">
        <f>SUM(C93:C99)</f>
        <v>24549370</v>
      </c>
      <c r="D92" s="41">
        <v>1.03</v>
      </c>
      <c r="E92" s="60">
        <f>+SUM(E93:E99)</f>
        <v>11995765</v>
      </c>
      <c r="F92" s="42"/>
      <c r="G92" s="60">
        <f>+SUM(G93:G99)</f>
        <v>11995765.000035627</v>
      </c>
      <c r="H92" s="42"/>
      <c r="I92" s="60">
        <f>+SUM(I93:I99)</f>
        <v>15697855</v>
      </c>
      <c r="J92" s="42"/>
      <c r="K92" s="60">
        <f>+SUM(K93:K99)</f>
        <v>11533746</v>
      </c>
      <c r="L92" s="42"/>
      <c r="M92" s="60">
        <f>+SUM(M93:M99)</f>
        <v>9580494</v>
      </c>
      <c r="N92" s="42"/>
      <c r="O92" s="60">
        <f>M92-K92</f>
        <v>-1953252</v>
      </c>
      <c r="P92" s="90"/>
    </row>
    <row r="93" spans="1:16" s="5" customFormat="1" x14ac:dyDescent="0.2">
      <c r="A93" s="7" t="s">
        <v>59</v>
      </c>
      <c r="B93" s="8"/>
      <c r="C93" s="51">
        <v>365363.25</v>
      </c>
      <c r="D93" s="10">
        <v>1.03</v>
      </c>
      <c r="E93" s="51">
        <v>376324</v>
      </c>
      <c r="F93" s="61"/>
      <c r="G93" s="51">
        <v>376324.00003562612</v>
      </c>
      <c r="H93" s="61"/>
      <c r="I93" s="51">
        <v>492463</v>
      </c>
      <c r="J93" s="61"/>
      <c r="K93" s="51">
        <v>361829</v>
      </c>
      <c r="L93" s="61"/>
      <c r="M93" s="51">
        <v>300553</v>
      </c>
      <c r="N93" s="61"/>
      <c r="O93" s="51">
        <f>M93-K93</f>
        <v>-61276</v>
      </c>
      <c r="P93" s="90"/>
    </row>
    <row r="94" spans="1:16" s="5" customFormat="1" x14ac:dyDescent="0.2">
      <c r="A94" s="7" t="s">
        <v>60</v>
      </c>
      <c r="B94" s="8"/>
      <c r="C94" s="51">
        <v>20792248.199999999</v>
      </c>
      <c r="D94" s="10">
        <v>1.03</v>
      </c>
      <c r="E94" s="51">
        <v>8125930</v>
      </c>
      <c r="F94" s="61"/>
      <c r="G94" s="51">
        <v>11619441</v>
      </c>
      <c r="H94" s="61"/>
      <c r="I94" s="51">
        <v>15205392</v>
      </c>
      <c r="J94" s="61"/>
      <c r="K94" s="51">
        <v>11171917</v>
      </c>
      <c r="L94" s="61"/>
      <c r="M94" s="51">
        <v>9279941</v>
      </c>
      <c r="N94" s="61"/>
      <c r="O94" s="51">
        <f t="shared" ref="O94:O99" si="7">M94-K94</f>
        <v>-1891976</v>
      </c>
      <c r="P94" s="90"/>
    </row>
    <row r="95" spans="1:16" s="5" customFormat="1" x14ac:dyDescent="0.2">
      <c r="A95" s="7" t="s">
        <v>61</v>
      </c>
      <c r="B95" s="8"/>
      <c r="C95" s="51">
        <v>318025.49</v>
      </c>
      <c r="D95" s="10">
        <v>1.03</v>
      </c>
      <c r="E95" s="51">
        <v>327566</v>
      </c>
      <c r="F95" s="61"/>
      <c r="G95" s="51">
        <v>0</v>
      </c>
      <c r="H95" s="61"/>
      <c r="I95" s="51">
        <v>0</v>
      </c>
      <c r="J95" s="61"/>
      <c r="K95" s="51">
        <v>0</v>
      </c>
      <c r="L95" s="61"/>
      <c r="M95" s="51">
        <v>0</v>
      </c>
      <c r="N95" s="61"/>
      <c r="O95" s="51">
        <f t="shared" si="7"/>
        <v>0</v>
      </c>
      <c r="P95" s="90"/>
    </row>
    <row r="96" spans="1:16" s="5" customFormat="1" x14ac:dyDescent="0.2">
      <c r="A96" s="7" t="s">
        <v>62</v>
      </c>
      <c r="B96" s="8"/>
      <c r="C96" s="51">
        <v>85009.86</v>
      </c>
      <c r="D96" s="10">
        <v>1.03</v>
      </c>
      <c r="E96" s="51">
        <v>87560</v>
      </c>
      <c r="F96" s="61"/>
      <c r="G96" s="51">
        <v>0</v>
      </c>
      <c r="H96" s="61"/>
      <c r="I96" s="51">
        <v>0</v>
      </c>
      <c r="J96" s="61"/>
      <c r="K96" s="51">
        <v>0</v>
      </c>
      <c r="L96" s="61"/>
      <c r="M96" s="51">
        <v>0</v>
      </c>
      <c r="N96" s="61"/>
      <c r="O96" s="51">
        <f t="shared" si="7"/>
        <v>0</v>
      </c>
      <c r="P96" s="90"/>
    </row>
    <row r="97" spans="1:16" s="5" customFormat="1" x14ac:dyDescent="0.2">
      <c r="A97" s="7" t="s">
        <v>63</v>
      </c>
      <c r="B97" s="8"/>
      <c r="C97" s="51">
        <v>5386.62</v>
      </c>
      <c r="D97" s="10">
        <v>1.03</v>
      </c>
      <c r="E97" s="51">
        <v>5548</v>
      </c>
      <c r="F97" s="61"/>
      <c r="G97" s="51">
        <v>0</v>
      </c>
      <c r="H97" s="61"/>
      <c r="I97" s="51">
        <v>0</v>
      </c>
      <c r="J97" s="61"/>
      <c r="K97" s="51">
        <v>0</v>
      </c>
      <c r="L97" s="61"/>
      <c r="M97" s="51">
        <v>0</v>
      </c>
      <c r="N97" s="61"/>
      <c r="O97" s="51">
        <f t="shared" si="7"/>
        <v>0</v>
      </c>
      <c r="P97" s="90"/>
    </row>
    <row r="98" spans="1:16" s="5" customFormat="1" x14ac:dyDescent="0.2">
      <c r="A98" s="7" t="s">
        <v>64</v>
      </c>
      <c r="B98" s="8"/>
      <c r="C98" s="51">
        <v>743321.3</v>
      </c>
      <c r="D98" s="10">
        <v>1.03</v>
      </c>
      <c r="E98" s="51">
        <v>765621</v>
      </c>
      <c r="F98" s="61"/>
      <c r="G98" s="51">
        <v>0</v>
      </c>
      <c r="H98" s="61"/>
      <c r="I98" s="51">
        <v>0</v>
      </c>
      <c r="J98" s="61"/>
      <c r="K98" s="51">
        <v>0</v>
      </c>
      <c r="L98" s="61"/>
      <c r="M98" s="51">
        <v>0</v>
      </c>
      <c r="N98" s="61"/>
      <c r="O98" s="51">
        <f t="shared" si="7"/>
        <v>0</v>
      </c>
      <c r="P98" s="90"/>
    </row>
    <row r="99" spans="1:16" s="5" customFormat="1" x14ac:dyDescent="0.2">
      <c r="A99" s="7" t="s">
        <v>65</v>
      </c>
      <c r="B99" s="8"/>
      <c r="C99" s="51">
        <v>2240015.2799999998</v>
      </c>
      <c r="D99" s="10">
        <v>1.03</v>
      </c>
      <c r="E99" s="51">
        <v>2307216</v>
      </c>
      <c r="F99" s="61"/>
      <c r="G99" s="51">
        <v>0</v>
      </c>
      <c r="H99" s="61"/>
      <c r="I99" s="51">
        <v>0</v>
      </c>
      <c r="J99" s="61"/>
      <c r="K99" s="51">
        <v>0</v>
      </c>
      <c r="L99" s="61"/>
      <c r="M99" s="51">
        <v>0</v>
      </c>
      <c r="N99" s="61"/>
      <c r="O99" s="51">
        <f t="shared" si="7"/>
        <v>0</v>
      </c>
      <c r="P99" s="90"/>
    </row>
    <row r="100" spans="1:16" s="5" customFormat="1" x14ac:dyDescent="0.2">
      <c r="A100" s="7"/>
      <c r="B100" s="8"/>
      <c r="C100" s="51"/>
      <c r="D100" s="10"/>
      <c r="E100" s="51"/>
      <c r="F100" s="11"/>
      <c r="G100" s="51"/>
      <c r="H100" s="11"/>
      <c r="I100" s="51"/>
      <c r="J100" s="11"/>
      <c r="K100" s="51"/>
      <c r="L100" s="11"/>
      <c r="M100" s="51"/>
      <c r="N100" s="11"/>
      <c r="O100" s="51"/>
      <c r="P100" s="90"/>
    </row>
    <row r="101" spans="1:16" s="5" customFormat="1" ht="24" x14ac:dyDescent="0.2">
      <c r="A101" s="37" t="s">
        <v>66</v>
      </c>
      <c r="B101" s="40" t="s">
        <v>10</v>
      </c>
      <c r="C101" s="39">
        <v>6398982.0099999998</v>
      </c>
      <c r="D101" s="41">
        <v>1.03</v>
      </c>
      <c r="E101" s="39">
        <f>+E102</f>
        <v>2664173</v>
      </c>
      <c r="F101" s="42"/>
      <c r="G101" s="39">
        <f>+G102</f>
        <v>702664173</v>
      </c>
      <c r="H101" s="42"/>
      <c r="I101" s="39">
        <f>+I102</f>
        <v>0</v>
      </c>
      <c r="J101" s="42"/>
      <c r="K101" s="39">
        <f>+K102</f>
        <v>0</v>
      </c>
      <c r="L101" s="42"/>
      <c r="M101" s="39">
        <f>+M102</f>
        <v>0</v>
      </c>
      <c r="N101" s="42"/>
      <c r="O101" s="39">
        <f>M101-K101</f>
        <v>0</v>
      </c>
      <c r="P101" s="90"/>
    </row>
    <row r="102" spans="1:16" s="5" customFormat="1" x14ac:dyDescent="0.2">
      <c r="A102" s="7" t="s">
        <v>67</v>
      </c>
      <c r="B102" s="8"/>
      <c r="C102" s="51">
        <v>6398982.0099999998</v>
      </c>
      <c r="D102" s="10">
        <v>1.03</v>
      </c>
      <c r="E102" s="51">
        <v>2664173</v>
      </c>
      <c r="F102" s="18"/>
      <c r="G102" s="51">
        <v>702664173</v>
      </c>
      <c r="H102" s="18"/>
      <c r="I102" s="51">
        <v>0</v>
      </c>
      <c r="J102" s="18"/>
      <c r="K102" s="51">
        <v>0</v>
      </c>
      <c r="L102" s="18"/>
      <c r="M102" s="51">
        <v>0</v>
      </c>
      <c r="N102" s="18"/>
      <c r="O102" s="51">
        <f>M102-K102</f>
        <v>0</v>
      </c>
      <c r="P102" s="90"/>
    </row>
    <row r="103" spans="1:16" s="5" customFormat="1" x14ac:dyDescent="0.2">
      <c r="A103" s="7"/>
      <c r="B103" s="8"/>
      <c r="C103" s="51"/>
      <c r="D103" s="10"/>
      <c r="E103" s="51"/>
      <c r="F103" s="11"/>
      <c r="G103" s="51"/>
      <c r="H103" s="11"/>
      <c r="I103" s="51"/>
      <c r="J103" s="11"/>
      <c r="K103" s="51"/>
      <c r="L103" s="11"/>
      <c r="M103" s="51"/>
      <c r="N103" s="11"/>
      <c r="O103" s="51"/>
      <c r="P103" s="90"/>
    </row>
    <row r="104" spans="1:16" s="5" customFormat="1" x14ac:dyDescent="0.2">
      <c r="A104" s="7"/>
      <c r="B104" s="8"/>
      <c r="C104" s="51"/>
      <c r="D104" s="10"/>
      <c r="E104" s="51"/>
      <c r="F104" s="11"/>
      <c r="G104" s="51"/>
      <c r="H104" s="11"/>
      <c r="I104" s="51"/>
      <c r="J104" s="11"/>
      <c r="K104" s="51"/>
      <c r="L104" s="11"/>
      <c r="M104" s="51"/>
      <c r="N104" s="11"/>
      <c r="O104" s="51"/>
      <c r="P104" s="90"/>
    </row>
    <row r="105" spans="1:16" s="5" customFormat="1" ht="24" x14ac:dyDescent="0.2">
      <c r="A105" s="37" t="s">
        <v>68</v>
      </c>
      <c r="B105" s="38" t="s">
        <v>10</v>
      </c>
      <c r="C105" s="39">
        <v>0</v>
      </c>
      <c r="D105" s="10">
        <v>1.03</v>
      </c>
      <c r="E105" s="39">
        <f>+C105*D105</f>
        <v>0</v>
      </c>
      <c r="F105" s="11"/>
      <c r="G105" s="39">
        <f>+E105*F105</f>
        <v>0</v>
      </c>
      <c r="H105" s="11"/>
      <c r="I105" s="39">
        <f>+G105*H105</f>
        <v>0</v>
      </c>
      <c r="J105" s="11"/>
      <c r="K105" s="39">
        <f>+I105*J105</f>
        <v>0</v>
      </c>
      <c r="L105" s="11"/>
      <c r="M105" s="39">
        <f>+K105*L105</f>
        <v>0</v>
      </c>
      <c r="N105" s="11"/>
      <c r="O105" s="39">
        <f>M105-K105</f>
        <v>0</v>
      </c>
      <c r="P105" s="90"/>
    </row>
    <row r="106" spans="1:16" s="5" customFormat="1" x14ac:dyDescent="0.2">
      <c r="A106" s="7"/>
      <c r="B106" s="8"/>
      <c r="C106" s="51"/>
      <c r="D106" s="10"/>
      <c r="E106" s="51"/>
      <c r="F106" s="11"/>
      <c r="G106" s="51"/>
      <c r="H106" s="11"/>
      <c r="I106" s="51"/>
      <c r="J106" s="11"/>
      <c r="K106" s="51"/>
      <c r="L106" s="11"/>
      <c r="M106" s="51"/>
      <c r="N106" s="11"/>
      <c r="O106" s="51"/>
      <c r="P106" s="90"/>
    </row>
    <row r="107" spans="1:16" s="5" customFormat="1" x14ac:dyDescent="0.2">
      <c r="A107" s="56"/>
      <c r="B107" s="57"/>
      <c r="C107" s="58"/>
      <c r="D107" s="10"/>
      <c r="E107" s="58"/>
      <c r="F107" s="11"/>
      <c r="G107" s="58"/>
      <c r="H107" s="11"/>
      <c r="I107" s="58"/>
      <c r="J107" s="11"/>
      <c r="K107" s="58"/>
      <c r="L107" s="11"/>
      <c r="M107" s="58"/>
      <c r="N107" s="11"/>
      <c r="O107" s="58"/>
      <c r="P107" s="90"/>
    </row>
    <row r="108" spans="1:16" s="5" customFormat="1" x14ac:dyDescent="0.2">
      <c r="A108" s="32" t="s">
        <v>69</v>
      </c>
      <c r="B108" s="26" t="s">
        <v>7</v>
      </c>
      <c r="C108" s="33">
        <f>+C112+C115+C118+C121+C124+C126+C129</f>
        <v>51460911.310000002</v>
      </c>
      <c r="D108" s="10">
        <v>1.03</v>
      </c>
      <c r="E108" s="33">
        <f>+E112+E115+E118+E121+E124+E126+E129+E132</f>
        <v>70073754</v>
      </c>
      <c r="F108" s="11"/>
      <c r="G108" s="33">
        <f>+G112+G115+G118+G121+G124+G126+G129+G132</f>
        <v>37871313</v>
      </c>
      <c r="H108" s="11"/>
      <c r="I108" s="33">
        <f>+I112+I115+I118+I121+I124+I126+I129+I132</f>
        <v>49559022</v>
      </c>
      <c r="J108" s="11"/>
      <c r="K108" s="33">
        <f>+K112+K115+K118+K121+K124+K126+K129+K132</f>
        <v>32610399</v>
      </c>
      <c r="L108" s="11"/>
      <c r="M108" s="33">
        <f>+M112+M115+M118+M121+M124+M126+M129+M132</f>
        <v>693999843.77999997</v>
      </c>
      <c r="N108" s="11"/>
      <c r="O108" s="33">
        <f>M108-K108</f>
        <v>661389444.77999997</v>
      </c>
      <c r="P108" s="90"/>
    </row>
    <row r="109" spans="1:16" s="5" customFormat="1" x14ac:dyDescent="0.2">
      <c r="A109" s="28"/>
      <c r="B109" s="29"/>
      <c r="C109" s="62"/>
      <c r="D109" s="10"/>
      <c r="E109" s="62"/>
      <c r="F109" s="11"/>
      <c r="G109" s="62"/>
      <c r="H109" s="11"/>
      <c r="I109" s="62"/>
      <c r="J109" s="11"/>
      <c r="K109" s="62"/>
      <c r="L109" s="11"/>
      <c r="M109" s="62"/>
      <c r="N109" s="11"/>
      <c r="O109" s="62"/>
      <c r="P109" s="90"/>
    </row>
    <row r="110" spans="1:16" s="5" customFormat="1" x14ac:dyDescent="0.2">
      <c r="A110" s="63" t="s">
        <v>70</v>
      </c>
      <c r="B110" s="44"/>
      <c r="C110" s="9" t="s">
        <v>71</v>
      </c>
      <c r="D110" s="10"/>
      <c r="E110" s="9"/>
      <c r="F110" s="11"/>
      <c r="G110" s="9"/>
      <c r="H110" s="11"/>
      <c r="I110" s="9">
        <v>0</v>
      </c>
      <c r="J110" s="11"/>
      <c r="K110" s="9">
        <v>0</v>
      </c>
      <c r="L110" s="11"/>
      <c r="M110" s="9">
        <v>0</v>
      </c>
      <c r="N110" s="11"/>
      <c r="O110" s="9">
        <f>M110-K110</f>
        <v>0</v>
      </c>
      <c r="P110" s="90"/>
    </row>
    <row r="111" spans="1:16" s="5" customFormat="1" x14ac:dyDescent="0.2">
      <c r="A111" s="63"/>
      <c r="B111" s="44"/>
      <c r="C111" s="64"/>
      <c r="D111" s="10"/>
      <c r="E111" s="64"/>
      <c r="F111" s="11"/>
      <c r="G111" s="64"/>
      <c r="H111" s="11"/>
      <c r="I111" s="64"/>
      <c r="J111" s="11"/>
      <c r="K111" s="64"/>
      <c r="L111" s="11"/>
      <c r="M111" s="64"/>
      <c r="N111" s="11"/>
      <c r="O111" s="64"/>
      <c r="P111" s="90"/>
    </row>
    <row r="112" spans="1:16" s="5" customFormat="1" x14ac:dyDescent="0.2">
      <c r="A112" s="37" t="s">
        <v>20</v>
      </c>
      <c r="B112" s="40"/>
      <c r="C112" s="39">
        <v>28495301.68</v>
      </c>
      <c r="D112" s="41">
        <v>1.03</v>
      </c>
      <c r="E112" s="39">
        <f>+E113</f>
        <v>55247561</v>
      </c>
      <c r="F112" s="42"/>
      <c r="G112" s="39">
        <f>+G113</f>
        <v>26182667</v>
      </c>
      <c r="H112" s="42"/>
      <c r="I112" s="39">
        <f>+I113</f>
        <v>34263070</v>
      </c>
      <c r="J112" s="42"/>
      <c r="K112" s="39">
        <f>+K113</f>
        <v>11298727</v>
      </c>
      <c r="L112" s="42"/>
      <c r="M112" s="39">
        <f>+M113</f>
        <v>11637689</v>
      </c>
      <c r="N112" s="42"/>
      <c r="O112" s="39">
        <f>M112-K112</f>
        <v>338962</v>
      </c>
      <c r="P112" s="90"/>
    </row>
    <row r="113" spans="1:16" s="5" customFormat="1" x14ac:dyDescent="0.2">
      <c r="A113" s="7" t="s">
        <v>20</v>
      </c>
      <c r="B113" s="8"/>
      <c r="C113" s="51">
        <v>28495301.68</v>
      </c>
      <c r="D113" s="10">
        <v>1.03</v>
      </c>
      <c r="E113" s="51">
        <v>55247561</v>
      </c>
      <c r="F113" s="18"/>
      <c r="G113" s="51">
        <v>26182667</v>
      </c>
      <c r="H113" s="18"/>
      <c r="I113" s="51">
        <v>34263070</v>
      </c>
      <c r="J113" s="18"/>
      <c r="K113" s="51">
        <v>11298727</v>
      </c>
      <c r="L113" s="18"/>
      <c r="M113" s="51">
        <v>11637689</v>
      </c>
      <c r="N113" s="18"/>
      <c r="O113" s="51">
        <f>M113-K113</f>
        <v>338962</v>
      </c>
      <c r="P113" s="90"/>
    </row>
    <row r="114" spans="1:16" s="5" customFormat="1" x14ac:dyDescent="0.2">
      <c r="A114" s="63"/>
      <c r="B114" s="44"/>
      <c r="C114" s="64"/>
      <c r="D114" s="10"/>
      <c r="E114" s="64"/>
      <c r="F114" s="11"/>
      <c r="G114" s="64"/>
      <c r="H114" s="11"/>
      <c r="I114" s="64"/>
      <c r="J114" s="11"/>
      <c r="K114" s="64"/>
      <c r="L114" s="11"/>
      <c r="M114" s="64"/>
      <c r="N114" s="11"/>
      <c r="O114" s="64"/>
      <c r="P114" s="90"/>
    </row>
    <row r="115" spans="1:16" s="5" customFormat="1" x14ac:dyDescent="0.2">
      <c r="A115" s="37" t="s">
        <v>21</v>
      </c>
      <c r="B115" s="40"/>
      <c r="C115" s="39">
        <v>0</v>
      </c>
      <c r="D115" s="41">
        <v>1.03</v>
      </c>
      <c r="E115" s="39">
        <f>+E116</f>
        <v>0</v>
      </c>
      <c r="F115" s="42"/>
      <c r="G115" s="39">
        <f>+G116</f>
        <v>0</v>
      </c>
      <c r="H115" s="42"/>
      <c r="I115" s="39">
        <f>+I116</f>
        <v>0</v>
      </c>
      <c r="J115" s="42"/>
      <c r="K115" s="39">
        <f>+K116</f>
        <v>3733706</v>
      </c>
      <c r="L115" s="42"/>
      <c r="M115" s="39">
        <f>+M116</f>
        <v>3845717</v>
      </c>
      <c r="N115" s="42"/>
      <c r="O115" s="39">
        <f>M115-K115</f>
        <v>112011</v>
      </c>
      <c r="P115" s="90"/>
    </row>
    <row r="116" spans="1:16" s="5" customFormat="1" x14ac:dyDescent="0.2">
      <c r="A116" s="7" t="s">
        <v>21</v>
      </c>
      <c r="B116" s="8"/>
      <c r="C116" s="51">
        <v>0</v>
      </c>
      <c r="D116" s="10">
        <v>1.03</v>
      </c>
      <c r="E116" s="51">
        <f>+C116*D116</f>
        <v>0</v>
      </c>
      <c r="F116" s="11"/>
      <c r="G116" s="51">
        <f>+E116*F116</f>
        <v>0</v>
      </c>
      <c r="H116" s="11"/>
      <c r="I116" s="51">
        <f>'[1]Presupuesto 4to Nivel'!$N$1525</f>
        <v>0</v>
      </c>
      <c r="J116" s="11"/>
      <c r="K116" s="51">
        <v>3733706</v>
      </c>
      <c r="L116" s="11"/>
      <c r="M116" s="51">
        <v>3845717</v>
      </c>
      <c r="N116" s="11"/>
      <c r="O116" s="51">
        <f>M116-K116</f>
        <v>112011</v>
      </c>
      <c r="P116" s="90"/>
    </row>
    <row r="117" spans="1:16" s="5" customFormat="1" x14ac:dyDescent="0.2">
      <c r="A117" s="7"/>
      <c r="B117" s="8"/>
      <c r="C117" s="51"/>
      <c r="D117" s="10"/>
      <c r="E117" s="51"/>
      <c r="F117" s="11"/>
      <c r="G117" s="51"/>
      <c r="H117" s="11"/>
      <c r="I117" s="51"/>
      <c r="J117" s="11"/>
      <c r="K117" s="51"/>
      <c r="L117" s="11"/>
      <c r="M117" s="51"/>
      <c r="N117" s="11"/>
      <c r="O117" s="51"/>
      <c r="P117" s="90"/>
    </row>
    <row r="118" spans="1:16" s="5" customFormat="1" x14ac:dyDescent="0.2">
      <c r="A118" s="37" t="s">
        <v>72</v>
      </c>
      <c r="B118" s="40"/>
      <c r="C118" s="39">
        <v>7634379.4699999997</v>
      </c>
      <c r="D118" s="41">
        <v>1.03</v>
      </c>
      <c r="E118" s="39">
        <f>+E119</f>
        <v>2041021</v>
      </c>
      <c r="F118" s="42"/>
      <c r="G118" s="39">
        <f>+G119</f>
        <v>2122662</v>
      </c>
      <c r="H118" s="42"/>
      <c r="I118" s="39">
        <f>+I119</f>
        <v>2777750</v>
      </c>
      <c r="J118" s="42"/>
      <c r="K118" s="39">
        <f>+K119</f>
        <v>7811476</v>
      </c>
      <c r="L118" s="42"/>
      <c r="M118" s="39">
        <f>+M119</f>
        <v>8045820</v>
      </c>
      <c r="N118" s="42"/>
      <c r="O118" s="39">
        <f>M118-K118</f>
        <v>234344</v>
      </c>
      <c r="P118" s="90"/>
    </row>
    <row r="119" spans="1:16" s="5" customFormat="1" x14ac:dyDescent="0.2">
      <c r="A119" s="7" t="s">
        <v>72</v>
      </c>
      <c r="B119" s="8"/>
      <c r="C119" s="51">
        <v>7634379.4699999997</v>
      </c>
      <c r="D119" s="10">
        <v>1.03</v>
      </c>
      <c r="E119" s="51">
        <v>2041021</v>
      </c>
      <c r="F119" s="18"/>
      <c r="G119" s="51">
        <v>2122662</v>
      </c>
      <c r="H119" s="18"/>
      <c r="I119" s="51">
        <v>2777750</v>
      </c>
      <c r="J119" s="18"/>
      <c r="K119" s="51">
        <v>7811476</v>
      </c>
      <c r="L119" s="18"/>
      <c r="M119" s="51">
        <v>8045820</v>
      </c>
      <c r="N119" s="18"/>
      <c r="O119" s="51">
        <f>M119-K119</f>
        <v>234344</v>
      </c>
      <c r="P119" s="90"/>
    </row>
    <row r="120" spans="1:16" s="5" customFormat="1" x14ac:dyDescent="0.2">
      <c r="A120" s="7"/>
      <c r="B120" s="8"/>
      <c r="C120" s="51"/>
      <c r="D120" s="10"/>
      <c r="E120" s="51"/>
      <c r="F120" s="11"/>
      <c r="G120" s="51"/>
      <c r="H120" s="11"/>
      <c r="I120" s="51"/>
      <c r="J120" s="11"/>
      <c r="K120" s="51"/>
      <c r="L120" s="11"/>
      <c r="M120" s="51"/>
      <c r="N120" s="11"/>
      <c r="O120" s="51"/>
      <c r="P120" s="90"/>
    </row>
    <row r="121" spans="1:16" s="5" customFormat="1" x14ac:dyDescent="0.2">
      <c r="A121" s="37" t="s">
        <v>73</v>
      </c>
      <c r="B121" s="40"/>
      <c r="C121" s="39">
        <v>6989747.0700000003</v>
      </c>
      <c r="D121" s="41">
        <v>1.03</v>
      </c>
      <c r="E121" s="39">
        <f>+E122</f>
        <v>7199440</v>
      </c>
      <c r="F121" s="42"/>
      <c r="G121" s="39">
        <f>+G122</f>
        <v>7487417</v>
      </c>
      <c r="H121" s="42"/>
      <c r="I121" s="39">
        <f>+I122</f>
        <v>9798157</v>
      </c>
      <c r="J121" s="42"/>
      <c r="K121" s="39">
        <f>+K122</f>
        <v>5400533</v>
      </c>
      <c r="L121" s="42"/>
      <c r="M121" s="39">
        <f>+M122</f>
        <v>5562549</v>
      </c>
      <c r="N121" s="42"/>
      <c r="O121" s="39">
        <f>M121-K121</f>
        <v>162016</v>
      </c>
      <c r="P121" s="90"/>
    </row>
    <row r="122" spans="1:16" s="5" customFormat="1" x14ac:dyDescent="0.2">
      <c r="A122" s="7" t="s">
        <v>73</v>
      </c>
      <c r="B122" s="8"/>
      <c r="C122" s="51">
        <v>6989747.0700000003</v>
      </c>
      <c r="D122" s="10">
        <v>1.03</v>
      </c>
      <c r="E122" s="51">
        <v>7199440</v>
      </c>
      <c r="F122" s="11"/>
      <c r="G122" s="51">
        <v>7487417</v>
      </c>
      <c r="H122" s="11"/>
      <c r="I122" s="51">
        <v>9798157</v>
      </c>
      <c r="J122" s="11"/>
      <c r="K122" s="51">
        <v>5400533</v>
      </c>
      <c r="L122" s="11"/>
      <c r="M122" s="51">
        <v>5562549</v>
      </c>
      <c r="N122" s="11"/>
      <c r="O122" s="51">
        <f>M122-K122</f>
        <v>162016</v>
      </c>
      <c r="P122" s="90"/>
    </row>
    <row r="123" spans="1:16" s="5" customFormat="1" x14ac:dyDescent="0.2">
      <c r="A123" s="7"/>
      <c r="B123" s="8"/>
      <c r="C123" s="51"/>
      <c r="D123" s="10"/>
      <c r="E123" s="51"/>
      <c r="F123" s="11"/>
      <c r="G123" s="51"/>
      <c r="H123" s="11"/>
      <c r="I123" s="51"/>
      <c r="J123" s="11"/>
      <c r="K123" s="51"/>
      <c r="L123" s="11"/>
      <c r="M123" s="51"/>
      <c r="N123" s="11"/>
      <c r="O123" s="51"/>
      <c r="P123" s="90"/>
    </row>
    <row r="124" spans="1:16" s="5" customFormat="1" x14ac:dyDescent="0.2">
      <c r="A124" s="37" t="s">
        <v>74</v>
      </c>
      <c r="B124" s="38"/>
      <c r="C124" s="39">
        <v>0</v>
      </c>
      <c r="D124" s="10"/>
      <c r="E124" s="39">
        <v>0</v>
      </c>
      <c r="F124" s="11"/>
      <c r="G124" s="39">
        <v>0</v>
      </c>
      <c r="H124" s="11"/>
      <c r="I124" s="39">
        <v>0</v>
      </c>
      <c r="J124" s="11"/>
      <c r="K124" s="39">
        <v>0</v>
      </c>
      <c r="L124" s="11"/>
      <c r="M124" s="39">
        <v>0</v>
      </c>
      <c r="N124" s="11"/>
      <c r="O124" s="39">
        <f>M124-K124</f>
        <v>0</v>
      </c>
      <c r="P124" s="90"/>
    </row>
    <row r="125" spans="1:16" s="5" customFormat="1" x14ac:dyDescent="0.2">
      <c r="A125" s="65"/>
      <c r="B125" s="8"/>
      <c r="C125" s="59"/>
      <c r="D125" s="10"/>
      <c r="E125" s="66"/>
      <c r="F125" s="11"/>
      <c r="G125" s="66"/>
      <c r="H125" s="11"/>
      <c r="I125" s="66"/>
      <c r="J125" s="11"/>
      <c r="K125" s="66"/>
      <c r="L125" s="11"/>
      <c r="M125" s="66"/>
      <c r="N125" s="11"/>
      <c r="O125" s="66"/>
      <c r="P125" s="90"/>
    </row>
    <row r="126" spans="1:16" s="5" customFormat="1" x14ac:dyDescent="0.2">
      <c r="A126" s="37" t="s">
        <v>75</v>
      </c>
      <c r="B126" s="38"/>
      <c r="C126" s="39">
        <v>438542.1</v>
      </c>
      <c r="D126" s="10">
        <v>1.03</v>
      </c>
      <c r="E126" s="39">
        <f>+E127</f>
        <v>226408</v>
      </c>
      <c r="F126" s="11"/>
      <c r="G126" s="39">
        <f>+G127</f>
        <v>235464</v>
      </c>
      <c r="H126" s="11"/>
      <c r="I126" s="39">
        <f>+I127</f>
        <v>308131</v>
      </c>
      <c r="J126" s="11"/>
      <c r="K126" s="39">
        <f>+K127</f>
        <v>2581331</v>
      </c>
      <c r="L126" s="11"/>
      <c r="M126" s="39">
        <f>+M127</f>
        <v>2658771</v>
      </c>
      <c r="N126" s="11"/>
      <c r="O126" s="39">
        <f>M126-K126</f>
        <v>77440</v>
      </c>
      <c r="P126" s="90"/>
    </row>
    <row r="127" spans="1:16" s="5" customFormat="1" x14ac:dyDescent="0.2">
      <c r="A127" s="7" t="s">
        <v>22</v>
      </c>
      <c r="B127" s="8"/>
      <c r="C127" s="51">
        <v>438542.1</v>
      </c>
      <c r="D127" s="10">
        <v>1.03</v>
      </c>
      <c r="E127" s="51">
        <v>226408</v>
      </c>
      <c r="F127" s="18"/>
      <c r="G127" s="51">
        <v>235464</v>
      </c>
      <c r="H127" s="18"/>
      <c r="I127" s="51">
        <v>308131</v>
      </c>
      <c r="J127" s="18"/>
      <c r="K127" s="51">
        <v>2581331</v>
      </c>
      <c r="L127" s="18"/>
      <c r="M127" s="51">
        <v>2658771</v>
      </c>
      <c r="N127" s="18"/>
      <c r="O127" s="51">
        <f>M127-K127</f>
        <v>77440</v>
      </c>
      <c r="P127" s="90"/>
    </row>
    <row r="128" spans="1:16" s="5" customFormat="1" x14ac:dyDescent="0.2">
      <c r="A128" s="7"/>
      <c r="B128" s="8"/>
      <c r="C128" s="51"/>
      <c r="D128" s="10"/>
      <c r="E128" s="51"/>
      <c r="F128" s="11"/>
      <c r="G128" s="51"/>
      <c r="H128" s="11"/>
      <c r="I128" s="51"/>
      <c r="J128" s="11"/>
      <c r="K128" s="51"/>
      <c r="L128" s="11"/>
      <c r="M128" s="51"/>
      <c r="N128" s="11"/>
      <c r="O128" s="51"/>
      <c r="P128" s="90"/>
    </row>
    <row r="129" spans="1:16" s="5" customFormat="1" x14ac:dyDescent="0.2">
      <c r="A129" s="37" t="s">
        <v>76</v>
      </c>
      <c r="B129" s="40"/>
      <c r="C129" s="39">
        <v>7902940.9900000002</v>
      </c>
      <c r="D129" s="41">
        <v>1.03</v>
      </c>
      <c r="E129" s="39">
        <f>+E130</f>
        <v>5359324</v>
      </c>
      <c r="F129" s="42"/>
      <c r="G129" s="39">
        <f>+G130</f>
        <v>1843103</v>
      </c>
      <c r="H129" s="42"/>
      <c r="I129" s="39">
        <f>+I130</f>
        <v>2411914</v>
      </c>
      <c r="J129" s="42"/>
      <c r="K129" s="39">
        <f>+K130</f>
        <v>1784626</v>
      </c>
      <c r="L129" s="42"/>
      <c r="M129" s="39">
        <f>+M130</f>
        <v>662249297.77999997</v>
      </c>
      <c r="N129" s="42"/>
      <c r="O129" s="39">
        <f>M129-K129</f>
        <v>660464671.77999997</v>
      </c>
      <c r="P129" s="90"/>
    </row>
    <row r="130" spans="1:16" s="5" customFormat="1" x14ac:dyDescent="0.2">
      <c r="A130" s="7" t="s">
        <v>77</v>
      </c>
      <c r="B130" s="8"/>
      <c r="C130" s="51">
        <v>7902940.9900000002</v>
      </c>
      <c r="D130" s="10">
        <v>1.03</v>
      </c>
      <c r="E130" s="51">
        <v>5359324</v>
      </c>
      <c r="F130" s="18"/>
      <c r="G130" s="51">
        <v>1843103</v>
      </c>
      <c r="H130" s="18"/>
      <c r="I130" s="51">
        <v>2411914</v>
      </c>
      <c r="J130" s="18"/>
      <c r="K130" s="51">
        <v>1784626</v>
      </c>
      <c r="L130" s="18"/>
      <c r="M130" s="51">
        <v>662249297.77999997</v>
      </c>
      <c r="N130" s="18"/>
      <c r="O130" s="51">
        <f>M130-K130</f>
        <v>660464671.77999997</v>
      </c>
      <c r="P130" s="90"/>
    </row>
    <row r="131" spans="1:16" s="5" customFormat="1" x14ac:dyDescent="0.2">
      <c r="A131" s="7"/>
      <c r="B131" s="8"/>
      <c r="C131" s="51"/>
      <c r="D131" s="10"/>
      <c r="E131" s="51"/>
      <c r="F131" s="11"/>
      <c r="G131" s="51"/>
      <c r="H131" s="11"/>
      <c r="I131" s="51"/>
      <c r="J131" s="11"/>
      <c r="K131" s="51"/>
      <c r="L131" s="11"/>
      <c r="M131" s="51"/>
      <c r="N131" s="11"/>
      <c r="O131" s="51"/>
      <c r="P131" s="90"/>
    </row>
    <row r="132" spans="1:16" s="5" customFormat="1" ht="24" x14ac:dyDescent="0.2">
      <c r="A132" s="37" t="s">
        <v>78</v>
      </c>
      <c r="B132" s="38" t="s">
        <v>10</v>
      </c>
      <c r="C132" s="39">
        <v>0</v>
      </c>
      <c r="D132" s="10">
        <v>1.03</v>
      </c>
      <c r="E132" s="39">
        <f>+C132*D132</f>
        <v>0</v>
      </c>
      <c r="F132" s="11"/>
      <c r="G132" s="39">
        <f>+E132*F132</f>
        <v>0</v>
      </c>
      <c r="H132" s="11"/>
      <c r="I132" s="39">
        <f>+G132*H132</f>
        <v>0</v>
      </c>
      <c r="J132" s="11"/>
      <c r="K132" s="39">
        <f>+I132*J132</f>
        <v>0</v>
      </c>
      <c r="L132" s="11"/>
      <c r="M132" s="39">
        <f>+K132*L132</f>
        <v>0</v>
      </c>
      <c r="N132" s="11"/>
      <c r="O132" s="39">
        <f>M132-K132</f>
        <v>0</v>
      </c>
      <c r="P132" s="90"/>
    </row>
    <row r="133" spans="1:16" s="5" customFormat="1" x14ac:dyDescent="0.2">
      <c r="A133" s="67"/>
      <c r="B133" s="47"/>
      <c r="C133" s="68"/>
      <c r="D133" s="10"/>
      <c r="E133" s="68"/>
      <c r="F133" s="11"/>
      <c r="G133" s="68"/>
      <c r="H133" s="11"/>
      <c r="I133" s="68"/>
      <c r="J133" s="11"/>
      <c r="K133" s="68"/>
      <c r="L133" s="11"/>
      <c r="M133" s="68"/>
      <c r="N133" s="11"/>
      <c r="O133" s="68"/>
      <c r="P133" s="90"/>
    </row>
    <row r="134" spans="1:16" s="5" customFormat="1" x14ac:dyDescent="0.2">
      <c r="A134" s="32" t="s">
        <v>79</v>
      </c>
      <c r="B134" s="26" t="s">
        <v>7</v>
      </c>
      <c r="C134" s="69">
        <f>+C138</f>
        <v>36981.4</v>
      </c>
      <c r="D134" s="10">
        <v>1.03</v>
      </c>
      <c r="E134" s="69">
        <f>+E138</f>
        <v>12451</v>
      </c>
      <c r="F134" s="11"/>
      <c r="G134" s="69">
        <f>+G138</f>
        <v>12949</v>
      </c>
      <c r="H134" s="11"/>
      <c r="I134" s="69">
        <f>+I138</f>
        <v>0</v>
      </c>
      <c r="J134" s="11"/>
      <c r="K134" s="69">
        <f>+K138</f>
        <v>0</v>
      </c>
      <c r="L134" s="11"/>
      <c r="M134" s="69">
        <f>+M138</f>
        <v>0</v>
      </c>
      <c r="N134" s="11"/>
      <c r="O134" s="69">
        <f>M134-K134</f>
        <v>0</v>
      </c>
      <c r="P134" s="90"/>
    </row>
    <row r="135" spans="1:16" s="5" customFormat="1" x14ac:dyDescent="0.2">
      <c r="A135" s="35"/>
      <c r="B135" s="29"/>
      <c r="C135" s="70"/>
      <c r="D135" s="10"/>
      <c r="E135" s="70"/>
      <c r="F135" s="11"/>
      <c r="G135" s="70"/>
      <c r="H135" s="11"/>
      <c r="I135" s="70"/>
      <c r="J135" s="11"/>
      <c r="K135" s="70"/>
      <c r="L135" s="11"/>
      <c r="M135" s="70"/>
      <c r="N135" s="11"/>
      <c r="O135" s="70"/>
      <c r="P135" s="90"/>
    </row>
    <row r="136" spans="1:16" s="5" customFormat="1" x14ac:dyDescent="0.2">
      <c r="A136" s="37" t="s">
        <v>80</v>
      </c>
      <c r="B136" s="38"/>
      <c r="C136" s="39">
        <v>0</v>
      </c>
      <c r="D136" s="10"/>
      <c r="E136" s="39">
        <v>0</v>
      </c>
      <c r="F136" s="11"/>
      <c r="G136" s="39">
        <v>0</v>
      </c>
      <c r="H136" s="11"/>
      <c r="I136" s="39">
        <v>0</v>
      </c>
      <c r="J136" s="11"/>
      <c r="K136" s="39">
        <v>0</v>
      </c>
      <c r="L136" s="11"/>
      <c r="M136" s="39">
        <v>0</v>
      </c>
      <c r="N136" s="11"/>
      <c r="O136" s="39">
        <f>M136-K136</f>
        <v>0</v>
      </c>
      <c r="P136" s="90"/>
    </row>
    <row r="137" spans="1:16" s="5" customFormat="1" x14ac:dyDescent="0.2">
      <c r="A137" s="65"/>
      <c r="B137" s="44"/>
      <c r="C137" s="70"/>
      <c r="D137" s="10"/>
      <c r="E137" s="70"/>
      <c r="F137" s="11"/>
      <c r="G137" s="70"/>
      <c r="H137" s="11"/>
      <c r="I137" s="70"/>
      <c r="J137" s="11"/>
      <c r="K137" s="70"/>
      <c r="L137" s="11"/>
      <c r="M137" s="70"/>
      <c r="N137" s="11"/>
      <c r="O137" s="70"/>
      <c r="P137" s="90"/>
    </row>
    <row r="138" spans="1:16" s="5" customFormat="1" ht="24" x14ac:dyDescent="0.2">
      <c r="A138" s="37" t="s">
        <v>81</v>
      </c>
      <c r="B138" s="38"/>
      <c r="C138" s="39">
        <v>36981.4</v>
      </c>
      <c r="D138" s="10">
        <v>1.03</v>
      </c>
      <c r="E138" s="39">
        <f>+E139</f>
        <v>12451</v>
      </c>
      <c r="F138" s="11"/>
      <c r="G138" s="39">
        <f>+G139</f>
        <v>12949</v>
      </c>
      <c r="H138" s="11"/>
      <c r="I138" s="39">
        <f>+I139</f>
        <v>0</v>
      </c>
      <c r="J138" s="11"/>
      <c r="K138" s="39">
        <f>+K139</f>
        <v>0</v>
      </c>
      <c r="L138" s="11"/>
      <c r="M138" s="39">
        <f>+M139</f>
        <v>0</v>
      </c>
      <c r="N138" s="11"/>
      <c r="O138" s="39">
        <f>M138-K138</f>
        <v>0</v>
      </c>
      <c r="P138" s="90"/>
    </row>
    <row r="139" spans="1:16" s="5" customFormat="1" x14ac:dyDescent="0.2">
      <c r="A139" s="7" t="s">
        <v>82</v>
      </c>
      <c r="B139" s="8"/>
      <c r="C139" s="51">
        <v>36981.4</v>
      </c>
      <c r="D139" s="10">
        <v>1.03</v>
      </c>
      <c r="E139" s="51">
        <v>12451</v>
      </c>
      <c r="F139" s="18"/>
      <c r="G139" s="51">
        <v>12949</v>
      </c>
      <c r="H139" s="18"/>
      <c r="I139" s="51">
        <v>0</v>
      </c>
      <c r="J139" s="18"/>
      <c r="K139" s="51">
        <v>0</v>
      </c>
      <c r="L139" s="18"/>
      <c r="M139" s="51">
        <v>0</v>
      </c>
      <c r="N139" s="18"/>
      <c r="O139" s="51">
        <f>M139-K139</f>
        <v>0</v>
      </c>
      <c r="P139" s="90"/>
    </row>
    <row r="140" spans="1:16" s="5" customFormat="1" x14ac:dyDescent="0.2">
      <c r="A140" s="7"/>
      <c r="B140" s="8"/>
      <c r="C140" s="62"/>
      <c r="D140" s="10"/>
      <c r="E140" s="62"/>
      <c r="F140" s="11"/>
      <c r="G140" s="62"/>
      <c r="H140" s="11"/>
      <c r="I140" s="62"/>
      <c r="J140" s="11"/>
      <c r="K140" s="62"/>
      <c r="L140" s="11"/>
      <c r="M140" s="62"/>
      <c r="N140" s="11"/>
      <c r="O140" s="62"/>
      <c r="P140" s="90"/>
    </row>
    <row r="141" spans="1:16" s="5" customFormat="1" x14ac:dyDescent="0.2">
      <c r="A141" s="56"/>
      <c r="B141" s="57"/>
      <c r="C141" s="58"/>
      <c r="D141" s="10"/>
      <c r="E141" s="58"/>
      <c r="F141" s="11"/>
      <c r="G141" s="58"/>
      <c r="H141" s="11"/>
      <c r="I141" s="58"/>
      <c r="J141" s="11"/>
      <c r="K141" s="58"/>
      <c r="L141" s="11"/>
      <c r="M141" s="58"/>
      <c r="N141" s="11"/>
      <c r="O141" s="58"/>
      <c r="P141" s="90"/>
    </row>
    <row r="142" spans="1:16" s="5" customFormat="1" ht="24" x14ac:dyDescent="0.2">
      <c r="A142" s="32" t="s">
        <v>83</v>
      </c>
      <c r="B142" s="26" t="s">
        <v>7</v>
      </c>
      <c r="C142" s="71">
        <f>+C144+C159</f>
        <v>2713537841.6199999</v>
      </c>
      <c r="D142" s="10">
        <v>1.03</v>
      </c>
      <c r="E142" s="71">
        <f>+E144+E159</f>
        <v>2855425483</v>
      </c>
      <c r="F142" s="11"/>
      <c r="G142" s="71">
        <f>+G144+G159</f>
        <v>3835130190.9968405</v>
      </c>
      <c r="H142" s="11"/>
      <c r="I142" s="71">
        <f>+I144+I159</f>
        <v>4131927358</v>
      </c>
      <c r="J142" s="11"/>
      <c r="K142" s="71">
        <f>+K144+K159</f>
        <v>4110495751</v>
      </c>
      <c r="L142" s="11"/>
      <c r="M142" s="71">
        <f>+M144+M159</f>
        <v>4814738646.4200001</v>
      </c>
      <c r="N142" s="11"/>
      <c r="O142" s="71">
        <f>M142-K142</f>
        <v>704242895.42000008</v>
      </c>
      <c r="P142" s="90"/>
    </row>
    <row r="143" spans="1:16" s="5" customFormat="1" x14ac:dyDescent="0.2">
      <c r="A143" s="35"/>
      <c r="B143" s="29"/>
      <c r="C143" s="36"/>
      <c r="D143" s="10"/>
      <c r="E143" s="36"/>
      <c r="F143" s="11"/>
      <c r="G143" s="36"/>
      <c r="H143" s="11"/>
      <c r="I143" s="36"/>
      <c r="J143" s="11"/>
      <c r="K143" s="36"/>
      <c r="L143" s="11"/>
      <c r="M143" s="36"/>
      <c r="N143" s="11"/>
      <c r="O143" s="36"/>
      <c r="P143" s="90"/>
    </row>
    <row r="144" spans="1:16" s="5" customFormat="1" x14ac:dyDescent="0.2">
      <c r="A144" s="72" t="s">
        <v>84</v>
      </c>
      <c r="B144" s="38" t="s">
        <v>10</v>
      </c>
      <c r="C144" s="73">
        <f>+C146+C150+C154</f>
        <v>2590310714.02</v>
      </c>
      <c r="D144" s="10">
        <v>1.03</v>
      </c>
      <c r="E144" s="73">
        <f>+E146+E150+E154</f>
        <v>2728524963</v>
      </c>
      <c r="F144" s="11"/>
      <c r="G144" s="73">
        <f>+G146+G150+G154</f>
        <v>3835062331.9968405</v>
      </c>
      <c r="H144" s="11"/>
      <c r="I144" s="73">
        <f>+I146+I150+I154</f>
        <v>4131927358</v>
      </c>
      <c r="J144" s="11"/>
      <c r="K144" s="73">
        <f>+K146+K150+K154</f>
        <v>4110495751</v>
      </c>
      <c r="L144" s="11"/>
      <c r="M144" s="73">
        <f>+M146+M150+M154</f>
        <v>4814738646.4200001</v>
      </c>
      <c r="N144" s="11"/>
      <c r="O144" s="73">
        <f>M144-K144</f>
        <v>704242895.42000008</v>
      </c>
      <c r="P144" s="90"/>
    </row>
    <row r="145" spans="1:16" s="5" customFormat="1" x14ac:dyDescent="0.2">
      <c r="A145" s="28"/>
      <c r="B145" s="29"/>
      <c r="C145" s="27"/>
      <c r="D145" s="10"/>
      <c r="E145" s="27"/>
      <c r="F145" s="11"/>
      <c r="G145" s="27"/>
      <c r="H145" s="11"/>
      <c r="I145" s="27"/>
      <c r="J145" s="11"/>
      <c r="K145" s="27"/>
      <c r="L145" s="11"/>
      <c r="M145" s="27"/>
      <c r="N145" s="11"/>
      <c r="O145" s="27"/>
      <c r="P145" s="90"/>
    </row>
    <row r="146" spans="1:16" s="5" customFormat="1" x14ac:dyDescent="0.2">
      <c r="A146" s="63" t="s">
        <v>85</v>
      </c>
      <c r="B146" s="44"/>
      <c r="C146" s="74">
        <f>SUM(C147:C148)</f>
        <v>1753254440.4300001</v>
      </c>
      <c r="D146" s="10">
        <v>1.03</v>
      </c>
      <c r="E146" s="74">
        <f>+E147+E148</f>
        <v>1856618536</v>
      </c>
      <c r="F146" s="11"/>
      <c r="G146" s="74">
        <f>+G147+G148</f>
        <v>2969315416.9968405</v>
      </c>
      <c r="H146" s="11"/>
      <c r="I146" s="74">
        <f>+I147+I148</f>
        <v>3128994765</v>
      </c>
      <c r="J146" s="11"/>
      <c r="K146" s="74">
        <f>+K147+K148</f>
        <v>3147058003</v>
      </c>
      <c r="L146" s="11"/>
      <c r="M146" s="74">
        <f>+M147+M148</f>
        <v>3577131375</v>
      </c>
      <c r="N146" s="11"/>
      <c r="O146" s="74">
        <f>M146-K146</f>
        <v>430073372</v>
      </c>
      <c r="P146" s="90"/>
    </row>
    <row r="147" spans="1:16" s="5" customFormat="1" x14ac:dyDescent="0.2">
      <c r="A147" s="7" t="s">
        <v>86</v>
      </c>
      <c r="B147" s="8"/>
      <c r="C147" s="51">
        <v>1480221534.9300001</v>
      </c>
      <c r="D147" s="10">
        <v>1.03</v>
      </c>
      <c r="E147" s="51">
        <v>1557753623</v>
      </c>
      <c r="F147" s="11"/>
      <c r="G147" s="51">
        <v>2358182946.1404438</v>
      </c>
      <c r="H147" s="11"/>
      <c r="I147" s="51">
        <v>2648828752</v>
      </c>
      <c r="J147" s="11"/>
      <c r="K147" s="51">
        <v>2627271747</v>
      </c>
      <c r="L147" s="11"/>
      <c r="M147" s="51">
        <v>2936859405</v>
      </c>
      <c r="N147" s="11"/>
      <c r="O147" s="97">
        <f t="shared" ref="O147:O157" si="8">M147-K147</f>
        <v>309587658</v>
      </c>
      <c r="P147" s="90"/>
    </row>
    <row r="148" spans="1:16" s="5" customFormat="1" x14ac:dyDescent="0.2">
      <c r="A148" s="7" t="s">
        <v>87</v>
      </c>
      <c r="B148" s="8"/>
      <c r="C148" s="51">
        <v>273032905.5</v>
      </c>
      <c r="D148" s="10">
        <v>1.03</v>
      </c>
      <c r="E148" s="51">
        <v>298864913</v>
      </c>
      <c r="F148" s="11"/>
      <c r="G148" s="51">
        <v>611132470.85639656</v>
      </c>
      <c r="H148" s="11"/>
      <c r="I148" s="51">
        <v>480166013</v>
      </c>
      <c r="J148" s="11"/>
      <c r="K148" s="51">
        <v>519786256</v>
      </c>
      <c r="L148" s="11"/>
      <c r="M148" s="51">
        <v>640271970</v>
      </c>
      <c r="N148" s="11"/>
      <c r="O148" s="97">
        <f t="shared" si="8"/>
        <v>120485714</v>
      </c>
      <c r="P148" s="90"/>
    </row>
    <row r="149" spans="1:16" s="5" customFormat="1" x14ac:dyDescent="0.2">
      <c r="A149" s="75"/>
      <c r="B149" s="57"/>
      <c r="C149" s="76"/>
      <c r="D149" s="10"/>
      <c r="E149" s="76"/>
      <c r="F149" s="11"/>
      <c r="G149" s="76"/>
      <c r="H149" s="11"/>
      <c r="I149" s="76"/>
      <c r="J149" s="11"/>
      <c r="K149" s="76"/>
      <c r="L149" s="11"/>
      <c r="M149" s="76"/>
      <c r="N149" s="11"/>
      <c r="O149" s="74"/>
      <c r="P149" s="90"/>
    </row>
    <row r="150" spans="1:16" s="5" customFormat="1" x14ac:dyDescent="0.2">
      <c r="A150" s="63" t="s">
        <v>88</v>
      </c>
      <c r="B150" s="44"/>
      <c r="C150" s="74">
        <f>+C151+C152</f>
        <v>737817959.84000003</v>
      </c>
      <c r="D150" s="10">
        <v>1.03</v>
      </c>
      <c r="E150" s="74">
        <f>+E151+E152</f>
        <v>769690964</v>
      </c>
      <c r="F150" s="11"/>
      <c r="G150" s="74">
        <f>+G151+G152</f>
        <v>865746915</v>
      </c>
      <c r="H150" s="11"/>
      <c r="I150" s="74">
        <f>+I151+I152</f>
        <v>1002932593</v>
      </c>
      <c r="J150" s="11"/>
      <c r="K150" s="74">
        <f>+K151+K152</f>
        <v>963437748</v>
      </c>
      <c r="L150" s="11"/>
      <c r="M150" s="74">
        <f>+M151+M152</f>
        <v>1237607271.4200001</v>
      </c>
      <c r="N150" s="11"/>
      <c r="O150" s="74">
        <f t="shared" si="8"/>
        <v>274169523.42000008</v>
      </c>
      <c r="P150" s="90"/>
    </row>
    <row r="151" spans="1:16" s="5" customFormat="1" x14ac:dyDescent="0.2">
      <c r="A151" s="7" t="s">
        <v>89</v>
      </c>
      <c r="B151" s="8"/>
      <c r="C151" s="51">
        <v>61438863.200000003</v>
      </c>
      <c r="D151" s="10">
        <v>1.03</v>
      </c>
      <c r="E151" s="51">
        <v>63658546</v>
      </c>
      <c r="F151" s="11"/>
      <c r="G151" s="51">
        <v>73861861</v>
      </c>
      <c r="H151" s="11"/>
      <c r="I151" s="51">
        <v>87177093.999999985</v>
      </c>
      <c r="J151" s="11"/>
      <c r="K151" s="51">
        <v>98765053</v>
      </c>
      <c r="L151" s="11"/>
      <c r="M151" s="51">
        <v>146450134.21000001</v>
      </c>
      <c r="N151" s="11"/>
      <c r="O151" s="97">
        <f t="shared" si="8"/>
        <v>47685081.210000008</v>
      </c>
      <c r="P151" s="90"/>
    </row>
    <row r="152" spans="1:16" s="5" customFormat="1" x14ac:dyDescent="0.2">
      <c r="A152" s="7" t="s">
        <v>90</v>
      </c>
      <c r="B152" s="8"/>
      <c r="C152" s="51">
        <v>676379096.63999999</v>
      </c>
      <c r="D152" s="10">
        <v>1.03</v>
      </c>
      <c r="E152" s="51">
        <v>706032418</v>
      </c>
      <c r="F152" s="11"/>
      <c r="G152" s="51">
        <v>791885054</v>
      </c>
      <c r="H152" s="11"/>
      <c r="I152" s="51">
        <v>915755499</v>
      </c>
      <c r="J152" s="11"/>
      <c r="K152" s="51">
        <v>864672695</v>
      </c>
      <c r="L152" s="11"/>
      <c r="M152" s="51">
        <v>1091157137.21</v>
      </c>
      <c r="N152" s="11"/>
      <c r="O152" s="97">
        <f t="shared" si="8"/>
        <v>226484442.21000004</v>
      </c>
      <c r="P152" s="90"/>
    </row>
    <row r="153" spans="1:16" s="5" customFormat="1" x14ac:dyDescent="0.2">
      <c r="A153" s="7"/>
      <c r="B153" s="8"/>
      <c r="C153" s="62"/>
      <c r="D153" s="10"/>
      <c r="E153" s="62"/>
      <c r="F153" s="11"/>
      <c r="G153" s="62"/>
      <c r="H153" s="11"/>
      <c r="I153" s="62"/>
      <c r="J153" s="11"/>
      <c r="K153" s="62"/>
      <c r="L153" s="11"/>
      <c r="M153" s="62"/>
      <c r="N153" s="11"/>
      <c r="O153" s="74"/>
      <c r="P153" s="90"/>
    </row>
    <row r="154" spans="1:16" s="5" customFormat="1" x14ac:dyDescent="0.2">
      <c r="A154" s="63" t="s">
        <v>91</v>
      </c>
      <c r="B154" s="44"/>
      <c r="C154" s="27">
        <f>SUM(C155:C157)</f>
        <v>99238313.75</v>
      </c>
      <c r="D154" s="10">
        <v>1.03</v>
      </c>
      <c r="E154" s="27">
        <f>+E156</f>
        <v>102215463</v>
      </c>
      <c r="F154" s="11"/>
      <c r="G154" s="27">
        <f>+G156</f>
        <v>0</v>
      </c>
      <c r="H154" s="11"/>
      <c r="I154" s="27">
        <f>+I156</f>
        <v>0</v>
      </c>
      <c r="J154" s="11"/>
      <c r="K154" s="27">
        <f>+K156</f>
        <v>0</v>
      </c>
      <c r="L154" s="11"/>
      <c r="M154" s="27">
        <f>+M156</f>
        <v>0</v>
      </c>
      <c r="N154" s="11"/>
      <c r="O154" s="74">
        <f t="shared" si="8"/>
        <v>0</v>
      </c>
      <c r="P154" s="90"/>
    </row>
    <row r="155" spans="1:16" s="5" customFormat="1" x14ac:dyDescent="0.2">
      <c r="A155" s="7" t="s">
        <v>92</v>
      </c>
      <c r="B155" s="8"/>
      <c r="C155" s="51">
        <v>99238313.75</v>
      </c>
      <c r="D155" s="10">
        <v>1.03</v>
      </c>
      <c r="E155" s="51">
        <v>0</v>
      </c>
      <c r="F155" s="11"/>
      <c r="G155" s="51"/>
      <c r="H155" s="11"/>
      <c r="I155" s="51">
        <v>0</v>
      </c>
      <c r="J155" s="11"/>
      <c r="K155" s="51">
        <v>0</v>
      </c>
      <c r="L155" s="11"/>
      <c r="M155" s="51">
        <v>0</v>
      </c>
      <c r="N155" s="11"/>
      <c r="O155" s="74">
        <f t="shared" si="8"/>
        <v>0</v>
      </c>
      <c r="P155" s="90"/>
    </row>
    <row r="156" spans="1:16" s="5" customFormat="1" x14ac:dyDescent="0.2">
      <c r="A156" s="7" t="s">
        <v>93</v>
      </c>
      <c r="B156" s="8"/>
      <c r="C156" s="51">
        <v>0</v>
      </c>
      <c r="D156" s="10"/>
      <c r="E156" s="51">
        <v>102215463</v>
      </c>
      <c r="F156" s="11"/>
      <c r="G156" s="51"/>
      <c r="H156" s="11"/>
      <c r="I156" s="51">
        <v>0</v>
      </c>
      <c r="J156" s="11"/>
      <c r="K156" s="51">
        <v>0</v>
      </c>
      <c r="L156" s="11"/>
      <c r="M156" s="51">
        <v>0</v>
      </c>
      <c r="N156" s="11"/>
      <c r="O156" s="74">
        <f t="shared" si="8"/>
        <v>0</v>
      </c>
      <c r="P156" s="90"/>
    </row>
    <row r="157" spans="1:16" s="5" customFormat="1" x14ac:dyDescent="0.2">
      <c r="A157" s="7" t="s">
        <v>94</v>
      </c>
      <c r="B157" s="52"/>
      <c r="C157" s="51">
        <v>0</v>
      </c>
      <c r="D157" s="10">
        <v>1.03</v>
      </c>
      <c r="E157" s="51">
        <f t="shared" ref="E157:E166" si="9">+C157*D157</f>
        <v>0</v>
      </c>
      <c r="F157" s="11"/>
      <c r="G157" s="51">
        <f>+E157*F157</f>
        <v>0</v>
      </c>
      <c r="H157" s="11"/>
      <c r="I157" s="51">
        <f>+G157*H157</f>
        <v>0</v>
      </c>
      <c r="J157" s="11"/>
      <c r="K157" s="51">
        <f>+I157*J157</f>
        <v>0</v>
      </c>
      <c r="L157" s="11"/>
      <c r="M157" s="51">
        <f>+K157*L157</f>
        <v>0</v>
      </c>
      <c r="N157" s="11"/>
      <c r="O157" s="74">
        <f t="shared" si="8"/>
        <v>0</v>
      </c>
      <c r="P157" s="90"/>
    </row>
    <row r="158" spans="1:16" s="5" customFormat="1" x14ac:dyDescent="0.2">
      <c r="A158" s="77"/>
      <c r="B158" s="47"/>
      <c r="C158" s="78"/>
      <c r="D158" s="10"/>
      <c r="E158" s="78"/>
      <c r="F158" s="11"/>
      <c r="G158" s="78"/>
      <c r="H158" s="11"/>
      <c r="I158" s="78"/>
      <c r="J158" s="11"/>
      <c r="K158" s="78"/>
      <c r="L158" s="11"/>
      <c r="M158" s="78"/>
      <c r="N158" s="11"/>
      <c r="O158" s="78"/>
      <c r="P158" s="90"/>
    </row>
    <row r="159" spans="1:16" s="5" customFormat="1" x14ac:dyDescent="0.2">
      <c r="A159" s="72" t="s">
        <v>95</v>
      </c>
      <c r="B159" s="38" t="s">
        <v>10</v>
      </c>
      <c r="C159" s="73">
        <f>+C161+C165+C168</f>
        <v>123227127.59999999</v>
      </c>
      <c r="D159" s="10">
        <v>1.03</v>
      </c>
      <c r="E159" s="73">
        <f>+E161+E165+E168</f>
        <v>126900520</v>
      </c>
      <c r="F159" s="11"/>
      <c r="G159" s="73">
        <f>+G161+G165+G168</f>
        <v>67859</v>
      </c>
      <c r="H159" s="11"/>
      <c r="I159" s="73">
        <f>+I161+I165+I168</f>
        <v>0</v>
      </c>
      <c r="J159" s="11"/>
      <c r="K159" s="73">
        <f>+K161+K165+K168</f>
        <v>0</v>
      </c>
      <c r="L159" s="11"/>
      <c r="M159" s="73">
        <f>+M161+M165+M168</f>
        <v>0</v>
      </c>
      <c r="N159" s="11"/>
      <c r="O159" s="73">
        <f>M159-K159</f>
        <v>0</v>
      </c>
      <c r="P159" s="90"/>
    </row>
    <row r="160" spans="1:16" s="5" customFormat="1" x14ac:dyDescent="0.2">
      <c r="A160" s="28"/>
      <c r="B160" s="29"/>
      <c r="C160" s="51"/>
      <c r="D160" s="10"/>
      <c r="E160" s="51"/>
      <c r="F160" s="11"/>
      <c r="G160" s="51"/>
      <c r="H160" s="11"/>
      <c r="I160" s="51"/>
      <c r="J160" s="11"/>
      <c r="K160" s="51"/>
      <c r="L160" s="11"/>
      <c r="M160" s="51"/>
      <c r="N160" s="11"/>
      <c r="O160" s="51"/>
      <c r="P160" s="90"/>
    </row>
    <row r="161" spans="1:16" s="5" customFormat="1" x14ac:dyDescent="0.2">
      <c r="A161" s="79" t="s">
        <v>96</v>
      </c>
      <c r="B161" s="44"/>
      <c r="C161" s="74">
        <f>+C162</f>
        <v>123141040</v>
      </c>
      <c r="D161" s="10">
        <v>1.03</v>
      </c>
      <c r="E161" s="74">
        <f>+E162</f>
        <v>126835271</v>
      </c>
      <c r="F161" s="11"/>
      <c r="G161" s="74">
        <f>+G162</f>
        <v>0</v>
      </c>
      <c r="H161" s="11"/>
      <c r="I161" s="74">
        <f>+I162</f>
        <v>0</v>
      </c>
      <c r="J161" s="11"/>
      <c r="K161" s="74">
        <f>+K162</f>
        <v>0</v>
      </c>
      <c r="L161" s="11"/>
      <c r="M161" s="74">
        <f>+M162</f>
        <v>0</v>
      </c>
      <c r="N161" s="11"/>
      <c r="O161" s="74">
        <f>M161-K161</f>
        <v>0</v>
      </c>
      <c r="P161" s="90"/>
    </row>
    <row r="162" spans="1:16" s="5" customFormat="1" x14ac:dyDescent="0.2">
      <c r="A162" s="7" t="s">
        <v>97</v>
      </c>
      <c r="B162" s="8"/>
      <c r="C162" s="51">
        <v>123141040</v>
      </c>
      <c r="D162" s="10">
        <v>1.03</v>
      </c>
      <c r="E162" s="51">
        <v>126835271</v>
      </c>
      <c r="F162" s="11"/>
      <c r="G162" s="51"/>
      <c r="H162" s="11"/>
      <c r="I162" s="51"/>
      <c r="J162" s="11"/>
      <c r="K162" s="51"/>
      <c r="L162" s="11"/>
      <c r="M162" s="51"/>
      <c r="N162" s="11"/>
      <c r="O162" s="51">
        <f>M162-K162</f>
        <v>0</v>
      </c>
      <c r="P162" s="90"/>
    </row>
    <row r="163" spans="1:16" s="5" customFormat="1" x14ac:dyDescent="0.2">
      <c r="A163" s="7"/>
      <c r="B163" s="8"/>
      <c r="C163" s="51"/>
      <c r="D163" s="10"/>
      <c r="E163" s="51"/>
      <c r="F163" s="11"/>
      <c r="G163" s="51"/>
      <c r="H163" s="11"/>
      <c r="I163" s="51"/>
      <c r="J163" s="11"/>
      <c r="K163" s="51"/>
      <c r="L163" s="11"/>
      <c r="M163" s="51"/>
      <c r="N163" s="11"/>
      <c r="O163" s="51"/>
      <c r="P163" s="90"/>
    </row>
    <row r="164" spans="1:16" s="5" customFormat="1" x14ac:dyDescent="0.2">
      <c r="A164" s="7"/>
      <c r="B164" s="8"/>
      <c r="C164" s="51"/>
      <c r="D164" s="10"/>
      <c r="E164" s="51"/>
      <c r="F164" s="11"/>
      <c r="G164" s="51"/>
      <c r="H164" s="11"/>
      <c r="I164" s="51"/>
      <c r="J164" s="11"/>
      <c r="K164" s="51"/>
      <c r="L164" s="11"/>
      <c r="M164" s="51"/>
      <c r="N164" s="11"/>
      <c r="O164" s="51"/>
      <c r="P164" s="90"/>
    </row>
    <row r="165" spans="1:16" s="5" customFormat="1" x14ac:dyDescent="0.2">
      <c r="A165" s="79" t="s">
        <v>98</v>
      </c>
      <c r="B165" s="44"/>
      <c r="C165" s="74">
        <f>+C166</f>
        <v>0</v>
      </c>
      <c r="D165" s="10">
        <v>1.03</v>
      </c>
      <c r="E165" s="74">
        <f t="shared" si="9"/>
        <v>0</v>
      </c>
      <c r="F165" s="11"/>
      <c r="G165" s="74">
        <f>+E165*F165</f>
        <v>0</v>
      </c>
      <c r="H165" s="11"/>
      <c r="I165" s="74">
        <f>+G165*H165</f>
        <v>0</v>
      </c>
      <c r="J165" s="11"/>
      <c r="K165" s="74">
        <f>+I165*J165</f>
        <v>0</v>
      </c>
      <c r="L165" s="11"/>
      <c r="M165" s="74">
        <f>+K165*L165</f>
        <v>0</v>
      </c>
      <c r="N165" s="11"/>
      <c r="O165" s="74">
        <f>M165-K165</f>
        <v>0</v>
      </c>
      <c r="P165" s="90"/>
    </row>
    <row r="166" spans="1:16" s="5" customFormat="1" x14ac:dyDescent="0.2">
      <c r="A166" s="79" t="s">
        <v>99</v>
      </c>
      <c r="B166" s="44"/>
      <c r="C166" s="74">
        <v>0</v>
      </c>
      <c r="D166" s="10">
        <v>1.03</v>
      </c>
      <c r="E166" s="74">
        <f t="shared" si="9"/>
        <v>0</v>
      </c>
      <c r="F166" s="11"/>
      <c r="G166" s="74">
        <f>+E166*F166</f>
        <v>0</v>
      </c>
      <c r="H166" s="11"/>
      <c r="I166" s="74">
        <f>+G166*H166</f>
        <v>0</v>
      </c>
      <c r="J166" s="11"/>
      <c r="K166" s="74">
        <f>+I166*J166</f>
        <v>0</v>
      </c>
      <c r="L166" s="11"/>
      <c r="M166" s="74">
        <f>+K166*L166</f>
        <v>0</v>
      </c>
      <c r="N166" s="11"/>
      <c r="O166" s="74">
        <f t="shared" ref="O166:O169" si="10">M166-K166</f>
        <v>0</v>
      </c>
      <c r="P166" s="90"/>
    </row>
    <row r="167" spans="1:16" s="5" customFormat="1" x14ac:dyDescent="0.2">
      <c r="A167" s="75"/>
      <c r="B167" s="57"/>
      <c r="C167" s="76"/>
      <c r="D167" s="10"/>
      <c r="E167" s="76"/>
      <c r="F167" s="11"/>
      <c r="G167" s="76"/>
      <c r="H167" s="11"/>
      <c r="I167" s="76"/>
      <c r="J167" s="11"/>
      <c r="K167" s="76"/>
      <c r="L167" s="11"/>
      <c r="M167" s="76"/>
      <c r="N167" s="11"/>
      <c r="O167" s="74"/>
      <c r="P167" s="90"/>
    </row>
    <row r="168" spans="1:16" s="5" customFormat="1" x14ac:dyDescent="0.2">
      <c r="A168" s="63" t="s">
        <v>100</v>
      </c>
      <c r="B168" s="44"/>
      <c r="C168" s="74">
        <v>86087.6</v>
      </c>
      <c r="D168" s="10">
        <v>1.03</v>
      </c>
      <c r="E168" s="74">
        <f>+E169+E170</f>
        <v>65249</v>
      </c>
      <c r="F168" s="11"/>
      <c r="G168" s="74">
        <f>+G169+G170</f>
        <v>67859</v>
      </c>
      <c r="H168" s="11"/>
      <c r="I168" s="74">
        <f>+I169+I170</f>
        <v>0</v>
      </c>
      <c r="J168" s="11"/>
      <c r="K168" s="74">
        <f>+K169+K170</f>
        <v>0</v>
      </c>
      <c r="L168" s="11"/>
      <c r="M168" s="74">
        <f>+M169+M170</f>
        <v>0</v>
      </c>
      <c r="N168" s="11"/>
      <c r="O168" s="74">
        <f t="shared" si="10"/>
        <v>0</v>
      </c>
      <c r="P168" s="90"/>
    </row>
    <row r="169" spans="1:16" s="5" customFormat="1" x14ac:dyDescent="0.2">
      <c r="A169" s="7" t="s">
        <v>101</v>
      </c>
      <c r="B169" s="8"/>
      <c r="C169" s="51">
        <v>9001.6299999999992</v>
      </c>
      <c r="D169" s="10">
        <v>1.03</v>
      </c>
      <c r="E169" s="51">
        <v>0</v>
      </c>
      <c r="F169" s="18"/>
      <c r="G169" s="51">
        <v>67859</v>
      </c>
      <c r="H169" s="18"/>
      <c r="I169" s="51">
        <v>0</v>
      </c>
      <c r="J169" s="18"/>
      <c r="K169" s="51">
        <v>0</v>
      </c>
      <c r="L169" s="18"/>
      <c r="M169" s="51">
        <v>0</v>
      </c>
      <c r="N169" s="18"/>
      <c r="O169" s="74">
        <f t="shared" si="10"/>
        <v>0</v>
      </c>
      <c r="P169" s="90"/>
    </row>
    <row r="170" spans="1:16" s="5" customFormat="1" x14ac:dyDescent="0.2">
      <c r="A170" s="7" t="s">
        <v>102</v>
      </c>
      <c r="B170" s="8"/>
      <c r="C170" s="51">
        <v>77085.97</v>
      </c>
      <c r="D170" s="10">
        <v>1.03</v>
      </c>
      <c r="E170" s="51">
        <v>65249</v>
      </c>
      <c r="F170" s="11"/>
      <c r="G170" s="51"/>
      <c r="H170" s="11"/>
      <c r="I170" s="51"/>
      <c r="J170" s="11"/>
      <c r="K170" s="51"/>
      <c r="L170" s="11"/>
      <c r="M170" s="51"/>
      <c r="N170" s="11"/>
      <c r="O170" s="74"/>
      <c r="P170" s="90"/>
    </row>
    <row r="171" spans="1:16" s="5" customFormat="1" x14ac:dyDescent="0.2">
      <c r="A171" s="7"/>
      <c r="B171" s="8"/>
      <c r="C171" s="51"/>
      <c r="D171" s="10"/>
      <c r="E171" s="51"/>
      <c r="F171" s="11"/>
      <c r="G171" s="51"/>
      <c r="H171" s="11"/>
      <c r="I171" s="51"/>
      <c r="J171" s="11"/>
      <c r="K171" s="51"/>
      <c r="L171" s="11"/>
      <c r="M171" s="51"/>
      <c r="N171" s="11"/>
      <c r="O171" s="51"/>
      <c r="P171" s="90"/>
    </row>
    <row r="172" spans="1:16" s="5" customFormat="1" x14ac:dyDescent="0.2">
      <c r="A172" s="7"/>
      <c r="B172" s="8"/>
      <c r="C172" s="51"/>
      <c r="D172" s="10"/>
      <c r="E172" s="51"/>
      <c r="F172" s="11"/>
      <c r="G172" s="51"/>
      <c r="H172" s="11"/>
      <c r="I172" s="51"/>
      <c r="J172" s="11"/>
      <c r="K172" s="51"/>
      <c r="L172" s="11"/>
      <c r="M172" s="51"/>
      <c r="N172" s="11"/>
      <c r="O172" s="51"/>
      <c r="P172" s="90"/>
    </row>
    <row r="173" spans="1:16" s="5" customFormat="1" x14ac:dyDescent="0.2">
      <c r="A173" s="32" t="s">
        <v>103</v>
      </c>
      <c r="B173" s="80"/>
      <c r="C173" s="33">
        <v>0</v>
      </c>
      <c r="D173" s="10"/>
      <c r="E173" s="33">
        <v>0</v>
      </c>
      <c r="F173" s="11"/>
      <c r="G173" s="33">
        <v>0</v>
      </c>
      <c r="H173" s="11"/>
      <c r="I173" s="33">
        <v>0</v>
      </c>
      <c r="J173" s="11"/>
      <c r="K173" s="33">
        <v>150000000</v>
      </c>
      <c r="L173" s="11"/>
      <c r="M173" s="33">
        <v>0</v>
      </c>
      <c r="N173" s="11"/>
      <c r="O173" s="33">
        <f>M173-K173</f>
        <v>-150000000</v>
      </c>
      <c r="P173" s="90"/>
    </row>
    <row r="174" spans="1:16" s="5" customFormat="1" x14ac:dyDescent="0.2">
      <c r="A174" s="63" t="s">
        <v>104</v>
      </c>
      <c r="B174" s="44"/>
      <c r="C174" s="74">
        <v>0</v>
      </c>
      <c r="D174" s="10"/>
      <c r="E174" s="74"/>
      <c r="F174" s="11"/>
      <c r="G174" s="74"/>
      <c r="H174" s="11"/>
      <c r="I174" s="74"/>
      <c r="J174" s="11"/>
      <c r="K174" s="74"/>
      <c r="L174" s="11"/>
      <c r="M174" s="74"/>
      <c r="N174" s="11"/>
      <c r="O174" s="74">
        <f>M174-K174</f>
        <v>0</v>
      </c>
      <c r="P174" s="90"/>
    </row>
    <row r="175" spans="1:16" s="5" customFormat="1" x14ac:dyDescent="0.2">
      <c r="A175" s="63" t="s">
        <v>113</v>
      </c>
      <c r="B175" s="8"/>
      <c r="C175" s="62"/>
      <c r="D175" s="10"/>
      <c r="E175" s="62"/>
      <c r="F175" s="11"/>
      <c r="G175" s="62"/>
      <c r="H175" s="11"/>
      <c r="I175" s="88">
        <v>0</v>
      </c>
      <c r="J175" s="11"/>
      <c r="K175" s="88">
        <v>150000000</v>
      </c>
      <c r="L175" s="11"/>
      <c r="M175" s="88">
        <v>0</v>
      </c>
      <c r="N175" s="11"/>
      <c r="O175" s="74">
        <f>M175-K175</f>
        <v>-150000000</v>
      </c>
      <c r="P175" s="90"/>
    </row>
    <row r="176" spans="1:16" s="5" customFormat="1" x14ac:dyDescent="0.2">
      <c r="A176" s="81"/>
      <c r="B176" s="82"/>
      <c r="C176" s="83"/>
      <c r="D176" s="84"/>
      <c r="E176" s="83"/>
      <c r="F176" s="85"/>
      <c r="G176" s="83"/>
      <c r="H176" s="85"/>
      <c r="I176" s="83"/>
      <c r="J176" s="85"/>
      <c r="K176" s="83"/>
      <c r="L176" s="85"/>
      <c r="M176" s="83"/>
      <c r="N176" s="85"/>
      <c r="O176" s="83"/>
      <c r="P176" s="90"/>
    </row>
    <row r="177" spans="1:15" s="89" customFormat="1" x14ac:dyDescent="0.15">
      <c r="A177" s="91"/>
      <c r="B177" s="92"/>
      <c r="C177" s="93"/>
      <c r="D177" s="94"/>
      <c r="E177" s="93"/>
      <c r="F177" s="95"/>
      <c r="G177" s="93"/>
      <c r="H177" s="95"/>
      <c r="I177" s="95"/>
      <c r="J177" s="95"/>
      <c r="K177" s="95"/>
      <c r="L177" s="95"/>
      <c r="M177" s="95"/>
      <c r="N177" s="95"/>
      <c r="O177" s="96"/>
    </row>
    <row r="178" spans="1:15" hidden="1" x14ac:dyDescent="0.15">
      <c r="G178" s="2"/>
      <c r="J178" s="4"/>
      <c r="K178" s="4"/>
      <c r="L178" s="4"/>
      <c r="M178" s="4"/>
      <c r="N178" s="4"/>
    </row>
    <row r="179" spans="1:15" hidden="1" x14ac:dyDescent="0.15">
      <c r="G179" s="2"/>
      <c r="J179" s="4"/>
      <c r="K179" s="4"/>
      <c r="L179" s="4"/>
      <c r="M179" s="86"/>
      <c r="N179" s="4"/>
    </row>
    <row r="180" spans="1:15" hidden="1" x14ac:dyDescent="0.15">
      <c r="G180" s="2"/>
      <c r="J180" s="4"/>
      <c r="K180" s="4"/>
      <c r="L180" s="4"/>
      <c r="M180" s="87"/>
      <c r="N180" s="4"/>
    </row>
    <row r="181" spans="1:15" hidden="1" x14ac:dyDescent="0.15">
      <c r="G181" s="2"/>
      <c r="J181" s="4"/>
      <c r="K181" s="4"/>
      <c r="L181" s="4"/>
      <c r="M181" s="87"/>
      <c r="N181" s="4"/>
    </row>
    <row r="182" spans="1:15" hidden="1" x14ac:dyDescent="0.15">
      <c r="G182" s="2"/>
      <c r="J182" s="4"/>
      <c r="K182" s="4"/>
      <c r="L182" s="4"/>
      <c r="M182" s="4"/>
      <c r="N182" s="4"/>
    </row>
    <row r="183" spans="1:15" hidden="1" x14ac:dyDescent="0.15">
      <c r="G183" s="2"/>
      <c r="J183" s="4"/>
      <c r="K183" s="4"/>
      <c r="L183" s="4"/>
      <c r="M183" s="86"/>
      <c r="N183" s="4"/>
    </row>
    <row r="184" spans="1:15" hidden="1" x14ac:dyDescent="0.15">
      <c r="G184" s="2"/>
      <c r="J184" s="4"/>
      <c r="K184" s="4"/>
      <c r="L184" s="4"/>
      <c r="M184" s="86"/>
      <c r="N184" s="4"/>
    </row>
    <row r="185" spans="1:15" hidden="1" x14ac:dyDescent="0.15">
      <c r="G185" s="2"/>
      <c r="J185" s="4"/>
      <c r="K185" s="4"/>
      <c r="L185" s="4"/>
      <c r="M185" s="87"/>
      <c r="N185" s="4"/>
    </row>
    <row r="186" spans="1:15" hidden="1" x14ac:dyDescent="0.15">
      <c r="G186" s="2"/>
      <c r="J186" s="4"/>
      <c r="K186" s="4"/>
      <c r="L186" s="4"/>
      <c r="M186" s="4"/>
      <c r="N186" s="4"/>
    </row>
    <row r="187" spans="1:15" hidden="1" x14ac:dyDescent="0.15">
      <c r="G187" s="2"/>
      <c r="J187" s="4"/>
      <c r="K187" s="4"/>
      <c r="L187" s="4"/>
      <c r="M187" s="4"/>
      <c r="N187" s="4"/>
    </row>
    <row r="188" spans="1:15" hidden="1" x14ac:dyDescent="0.15">
      <c r="G188" s="2"/>
      <c r="J188" s="4"/>
      <c r="K188" s="4"/>
      <c r="L188" s="4"/>
      <c r="M188" s="4"/>
      <c r="N188" s="4"/>
    </row>
    <row r="189" spans="1:15" hidden="1" x14ac:dyDescent="0.15">
      <c r="G189" s="2"/>
      <c r="J189" s="4"/>
      <c r="K189" s="4"/>
      <c r="L189" s="4"/>
      <c r="M189" s="87"/>
      <c r="N189" s="4"/>
    </row>
    <row r="190" spans="1:15" hidden="1" x14ac:dyDescent="0.15">
      <c r="G190" s="2"/>
      <c r="J190" s="4"/>
      <c r="K190" s="4"/>
      <c r="L190" s="4"/>
      <c r="M190" s="4"/>
      <c r="N190" s="4"/>
    </row>
    <row r="191" spans="1:15" hidden="1" x14ac:dyDescent="0.15">
      <c r="G191" s="2"/>
      <c r="J191" s="4"/>
      <c r="K191" s="4"/>
      <c r="L191" s="4"/>
      <c r="M191" s="4"/>
      <c r="N191" s="4"/>
    </row>
    <row r="192" spans="1:15" hidden="1" x14ac:dyDescent="0.15">
      <c r="G192" s="2"/>
      <c r="J192" s="4"/>
      <c r="K192" s="4"/>
      <c r="L192" s="4"/>
      <c r="M192" s="4"/>
      <c r="N192" s="4"/>
    </row>
    <row r="193" spans="7:14" hidden="1" x14ac:dyDescent="0.15">
      <c r="G193" s="2"/>
      <c r="J193" s="4"/>
      <c r="K193" s="4"/>
      <c r="L193" s="4"/>
      <c r="M193" s="4"/>
      <c r="N193" s="4"/>
    </row>
    <row r="194" spans="7:14" hidden="1" x14ac:dyDescent="0.15">
      <c r="G194" s="2"/>
      <c r="J194" s="4"/>
      <c r="K194" s="4"/>
      <c r="L194" s="4"/>
      <c r="M194" s="4"/>
      <c r="N194" s="4"/>
    </row>
    <row r="195" spans="7:14" hidden="1" x14ac:dyDescent="0.15">
      <c r="G195" s="2"/>
      <c r="J195" s="4"/>
      <c r="K195" s="4"/>
      <c r="L195" s="4"/>
      <c r="M195" s="4"/>
      <c r="N195" s="4"/>
    </row>
    <row r="196" spans="7:14" hidden="1" x14ac:dyDescent="0.15">
      <c r="G196" s="2"/>
      <c r="J196" s="4"/>
      <c r="K196" s="4"/>
      <c r="L196" s="4"/>
      <c r="M196" s="4"/>
      <c r="N196" s="4"/>
    </row>
    <row r="197" spans="7:14" hidden="1" x14ac:dyDescent="0.15">
      <c r="G197" s="2"/>
      <c r="J197" s="4"/>
      <c r="K197" s="4"/>
      <c r="L197" s="4"/>
      <c r="M197" s="4"/>
      <c r="N197" s="4"/>
    </row>
    <row r="198" spans="7:14" hidden="1" x14ac:dyDescent="0.15">
      <c r="G198" s="2"/>
      <c r="J198" s="4"/>
      <c r="K198" s="4"/>
      <c r="L198" s="4"/>
      <c r="M198" s="4"/>
      <c r="N198" s="4"/>
    </row>
    <row r="199" spans="7:14" hidden="1" x14ac:dyDescent="0.15">
      <c r="G199" s="2"/>
      <c r="J199" s="4"/>
      <c r="K199" s="4"/>
      <c r="L199" s="4"/>
      <c r="M199" s="4"/>
      <c r="N199" s="4"/>
    </row>
    <row r="200" spans="7:14" hidden="1" x14ac:dyDescent="0.15">
      <c r="G200" s="2"/>
      <c r="J200" s="4"/>
      <c r="K200" s="4"/>
      <c r="L200" s="4"/>
      <c r="M200" s="4"/>
      <c r="N200" s="4"/>
    </row>
    <row r="201" spans="7:14" hidden="1" x14ac:dyDescent="0.15">
      <c r="G201" s="2"/>
      <c r="J201" s="4"/>
      <c r="K201" s="4"/>
      <c r="L201" s="4"/>
      <c r="M201" s="4"/>
      <c r="N201" s="4"/>
    </row>
    <row r="202" spans="7:14" hidden="1" x14ac:dyDescent="0.15">
      <c r="G202" s="2"/>
      <c r="J202" s="4"/>
      <c r="K202" s="4"/>
      <c r="L202" s="4"/>
      <c r="M202" s="4"/>
      <c r="N202" s="4"/>
    </row>
    <row r="203" spans="7:14" hidden="1" x14ac:dyDescent="0.15">
      <c r="G203" s="2"/>
      <c r="J203" s="4"/>
      <c r="K203" s="4"/>
      <c r="L203" s="4"/>
      <c r="M203" s="4"/>
      <c r="N203" s="4"/>
    </row>
    <row r="204" spans="7:14" hidden="1" x14ac:dyDescent="0.15">
      <c r="G204" s="2"/>
      <c r="J204" s="4"/>
      <c r="K204" s="4"/>
      <c r="L204" s="4"/>
      <c r="M204" s="4"/>
      <c r="N204" s="4"/>
    </row>
    <row r="205" spans="7:14" hidden="1" x14ac:dyDescent="0.15">
      <c r="G205" s="2"/>
      <c r="J205" s="4"/>
      <c r="K205" s="4"/>
      <c r="L205" s="4"/>
      <c r="M205" s="4"/>
      <c r="N205" s="4"/>
    </row>
    <row r="206" spans="7:14" hidden="1" x14ac:dyDescent="0.15">
      <c r="G206" s="2"/>
      <c r="J206" s="4"/>
      <c r="K206" s="4"/>
      <c r="L206" s="4"/>
      <c r="M206" s="4"/>
      <c r="N206" s="4"/>
    </row>
    <row r="207" spans="7:14" hidden="1" x14ac:dyDescent="0.15">
      <c r="G207" s="2"/>
      <c r="J207" s="4"/>
      <c r="K207" s="4"/>
      <c r="L207" s="4"/>
      <c r="M207" s="4"/>
      <c r="N207" s="4"/>
    </row>
    <row r="208" spans="7:14" hidden="1" x14ac:dyDescent="0.15">
      <c r="G208" s="2"/>
      <c r="J208" s="4"/>
      <c r="K208" s="4"/>
      <c r="L208" s="4"/>
      <c r="M208" s="4"/>
      <c r="N208" s="4"/>
    </row>
    <row r="209" spans="7:14" hidden="1" x14ac:dyDescent="0.15">
      <c r="G209" s="2"/>
      <c r="J209" s="4"/>
      <c r="K209" s="4"/>
      <c r="L209" s="4"/>
      <c r="M209" s="4"/>
      <c r="N209" s="4"/>
    </row>
    <row r="210" spans="7:14" hidden="1" x14ac:dyDescent="0.15">
      <c r="G210" s="2"/>
      <c r="J210" s="4"/>
      <c r="K210" s="4"/>
      <c r="L210" s="4"/>
      <c r="M210" s="4"/>
      <c r="N210" s="4"/>
    </row>
    <row r="211" spans="7:14" hidden="1" x14ac:dyDescent="0.15">
      <c r="G211" s="2"/>
      <c r="J211" s="4"/>
      <c r="K211" s="4"/>
      <c r="L211" s="4"/>
      <c r="M211" s="4"/>
      <c r="N211" s="4"/>
    </row>
    <row r="212" spans="7:14" hidden="1" x14ac:dyDescent="0.15">
      <c r="G212" s="2"/>
      <c r="J212" s="4"/>
      <c r="K212" s="4"/>
      <c r="L212" s="4"/>
      <c r="M212" s="4"/>
      <c r="N212" s="4"/>
    </row>
    <row r="213" spans="7:14" hidden="1" x14ac:dyDescent="0.15">
      <c r="G213" s="2"/>
      <c r="J213" s="4"/>
      <c r="K213" s="4"/>
      <c r="L213" s="4"/>
      <c r="M213" s="4"/>
      <c r="N213" s="4"/>
    </row>
    <row r="214" spans="7:14" hidden="1" x14ac:dyDescent="0.15">
      <c r="G214" s="2"/>
      <c r="J214" s="4"/>
      <c r="K214" s="4"/>
      <c r="L214" s="4"/>
      <c r="M214" s="4"/>
      <c r="N214" s="4"/>
    </row>
    <row r="215" spans="7:14" hidden="1" x14ac:dyDescent="0.15">
      <c r="G215" s="2"/>
      <c r="J215" s="4"/>
      <c r="K215" s="4"/>
      <c r="L215" s="4"/>
      <c r="M215" s="4"/>
      <c r="N215" s="4"/>
    </row>
    <row r="216" spans="7:14" hidden="1" x14ac:dyDescent="0.15">
      <c r="G216" s="2"/>
      <c r="J216" s="4"/>
      <c r="K216" s="4"/>
      <c r="L216" s="4"/>
      <c r="M216" s="4"/>
      <c r="N216" s="4"/>
    </row>
    <row r="217" spans="7:14" hidden="1" x14ac:dyDescent="0.15">
      <c r="G217" s="2"/>
      <c r="J217" s="4"/>
      <c r="K217" s="4"/>
      <c r="L217" s="4"/>
      <c r="M217" s="4"/>
      <c r="N217" s="4"/>
    </row>
    <row r="218" spans="7:14" hidden="1" x14ac:dyDescent="0.15">
      <c r="G218" s="2"/>
      <c r="J218" s="4"/>
      <c r="K218" s="4"/>
      <c r="L218" s="4"/>
      <c r="M218" s="4"/>
      <c r="N218" s="4"/>
    </row>
    <row r="219" spans="7:14" hidden="1" x14ac:dyDescent="0.15">
      <c r="G219" s="2"/>
      <c r="J219" s="4"/>
      <c r="K219" s="4"/>
      <c r="L219" s="4"/>
      <c r="M219" s="4"/>
      <c r="N219" s="4"/>
    </row>
    <row r="220" spans="7:14" hidden="1" x14ac:dyDescent="0.15">
      <c r="G220" s="2"/>
      <c r="J220" s="4"/>
      <c r="K220" s="4"/>
      <c r="L220" s="4"/>
      <c r="M220" s="4"/>
      <c r="N220" s="4"/>
    </row>
    <row r="221" spans="7:14" hidden="1" x14ac:dyDescent="0.15">
      <c r="G221" s="2"/>
      <c r="J221" s="4"/>
      <c r="K221" s="4"/>
      <c r="L221" s="4"/>
      <c r="M221" s="4"/>
      <c r="N221" s="4"/>
    </row>
    <row r="222" spans="7:14" hidden="1" x14ac:dyDescent="0.15">
      <c r="G222" s="2"/>
      <c r="J222" s="4"/>
      <c r="K222" s="4"/>
      <c r="L222" s="4"/>
      <c r="M222" s="4"/>
      <c r="N222" s="4"/>
    </row>
    <row r="223" spans="7:14" hidden="1" x14ac:dyDescent="0.15">
      <c r="G223" s="2"/>
      <c r="J223" s="4"/>
      <c r="K223" s="4"/>
      <c r="L223" s="4"/>
      <c r="M223" s="4"/>
      <c r="N223" s="4"/>
    </row>
    <row r="224" spans="7:14" hidden="1" x14ac:dyDescent="0.15">
      <c r="G224" s="2"/>
      <c r="J224" s="4"/>
      <c r="K224" s="4"/>
      <c r="L224" s="4"/>
      <c r="M224" s="4"/>
      <c r="N224" s="4"/>
    </row>
    <row r="225" spans="7:14" hidden="1" x14ac:dyDescent="0.15">
      <c r="G225" s="2"/>
      <c r="J225" s="4"/>
      <c r="K225" s="4"/>
      <c r="L225" s="4"/>
      <c r="M225" s="4"/>
      <c r="N225" s="4"/>
    </row>
    <row r="226" spans="7:14" hidden="1" x14ac:dyDescent="0.15">
      <c r="G226" s="2"/>
      <c r="J226" s="4"/>
      <c r="K226" s="4"/>
      <c r="L226" s="4"/>
      <c r="M226" s="4"/>
      <c r="N226" s="4"/>
    </row>
    <row r="227" spans="7:14" hidden="1" x14ac:dyDescent="0.15">
      <c r="G227" s="2"/>
      <c r="J227" s="4"/>
      <c r="K227" s="4"/>
      <c r="L227" s="4"/>
      <c r="M227" s="4"/>
      <c r="N227" s="4"/>
    </row>
    <row r="228" spans="7:14" hidden="1" x14ac:dyDescent="0.15">
      <c r="G228" s="2"/>
      <c r="J228" s="4"/>
      <c r="K228" s="4"/>
      <c r="L228" s="4"/>
      <c r="M228" s="4"/>
      <c r="N228" s="4"/>
    </row>
    <row r="229" spans="7:14" hidden="1" x14ac:dyDescent="0.15">
      <c r="G229" s="2"/>
      <c r="J229" s="4"/>
      <c r="K229" s="4"/>
      <c r="L229" s="4"/>
      <c r="M229" s="4"/>
      <c r="N229" s="4"/>
    </row>
    <row r="230" spans="7:14" hidden="1" x14ac:dyDescent="0.15">
      <c r="G230" s="2"/>
      <c r="J230" s="4"/>
      <c r="K230" s="4"/>
      <c r="L230" s="4"/>
      <c r="M230" s="4"/>
      <c r="N230" s="4"/>
    </row>
    <row r="231" spans="7:14" hidden="1" x14ac:dyDescent="0.15">
      <c r="G231" s="2"/>
      <c r="J231" s="4"/>
      <c r="K231" s="4"/>
      <c r="L231" s="4"/>
      <c r="M231" s="4"/>
      <c r="N231" s="4"/>
    </row>
    <row r="232" spans="7:14" hidden="1" x14ac:dyDescent="0.15">
      <c r="G232" s="2"/>
      <c r="J232" s="4"/>
      <c r="K232" s="4"/>
      <c r="L232" s="4"/>
      <c r="M232" s="4"/>
      <c r="N232" s="4"/>
    </row>
    <row r="233" spans="7:14" hidden="1" x14ac:dyDescent="0.15">
      <c r="G233" s="2"/>
      <c r="J233" s="4"/>
      <c r="K233" s="4"/>
      <c r="L233" s="4"/>
      <c r="M233" s="4"/>
      <c r="N233" s="4"/>
    </row>
    <row r="234" spans="7:14" hidden="1" x14ac:dyDescent="0.15">
      <c r="G234" s="2"/>
      <c r="J234" s="4"/>
      <c r="K234" s="4"/>
      <c r="L234" s="4"/>
      <c r="M234" s="4"/>
      <c r="N234" s="4"/>
    </row>
    <row r="235" spans="7:14" hidden="1" x14ac:dyDescent="0.15">
      <c r="G235" s="2"/>
      <c r="J235" s="4"/>
      <c r="K235" s="4"/>
      <c r="L235" s="4"/>
      <c r="M235" s="4"/>
      <c r="N235" s="4"/>
    </row>
    <row r="236" spans="7:14" hidden="1" x14ac:dyDescent="0.15">
      <c r="G236" s="2"/>
      <c r="J236" s="4"/>
      <c r="K236" s="4"/>
      <c r="L236" s="4"/>
      <c r="M236" s="4"/>
      <c r="N236" s="4"/>
    </row>
    <row r="237" spans="7:14" hidden="1" x14ac:dyDescent="0.15">
      <c r="G237" s="2"/>
      <c r="J237" s="4"/>
      <c r="K237" s="4"/>
      <c r="L237" s="4"/>
      <c r="M237" s="4"/>
      <c r="N237" s="4"/>
    </row>
    <row r="238" spans="7:14" hidden="1" x14ac:dyDescent="0.15">
      <c r="G238" s="2"/>
      <c r="J238" s="4"/>
      <c r="K238" s="4"/>
      <c r="L238" s="4"/>
      <c r="M238" s="4"/>
      <c r="N238" s="4"/>
    </row>
    <row r="239" spans="7:14" hidden="1" x14ac:dyDescent="0.15">
      <c r="G239" s="2"/>
      <c r="J239" s="4"/>
      <c r="K239" s="4"/>
      <c r="L239" s="4"/>
      <c r="M239" s="4"/>
      <c r="N239" s="4"/>
    </row>
    <row r="240" spans="7:14" hidden="1" x14ac:dyDescent="0.15">
      <c r="G240" s="2"/>
      <c r="J240" s="4"/>
      <c r="K240" s="4"/>
      <c r="L240" s="4"/>
      <c r="M240" s="4"/>
      <c r="N240" s="4"/>
    </row>
    <row r="241" spans="7:14" hidden="1" x14ac:dyDescent="0.15">
      <c r="G241" s="2"/>
      <c r="J241" s="4"/>
      <c r="K241" s="4"/>
      <c r="L241" s="4"/>
      <c r="M241" s="4"/>
      <c r="N241" s="4"/>
    </row>
    <row r="242" spans="7:14" hidden="1" x14ac:dyDescent="0.15">
      <c r="G242" s="2"/>
      <c r="J242" s="4"/>
      <c r="K242" s="4"/>
      <c r="L242" s="4"/>
      <c r="M242" s="4"/>
      <c r="N242" s="4"/>
    </row>
    <row r="243" spans="7:14" hidden="1" x14ac:dyDescent="0.15">
      <c r="G243" s="2"/>
      <c r="J243" s="4"/>
      <c r="K243" s="4"/>
      <c r="L243" s="4"/>
      <c r="M243" s="4"/>
      <c r="N243" s="4"/>
    </row>
    <row r="244" spans="7:14" hidden="1" x14ac:dyDescent="0.15">
      <c r="G244" s="2"/>
      <c r="J244" s="4"/>
      <c r="K244" s="4"/>
      <c r="L244" s="4"/>
      <c r="M244" s="4"/>
      <c r="N244" s="4"/>
    </row>
    <row r="245" spans="7:14" hidden="1" x14ac:dyDescent="0.15">
      <c r="G245" s="2"/>
      <c r="J245" s="4"/>
      <c r="K245" s="4"/>
      <c r="L245" s="4"/>
      <c r="M245" s="4"/>
      <c r="N245" s="4"/>
    </row>
    <row r="246" spans="7:14" hidden="1" x14ac:dyDescent="0.15">
      <c r="G246" s="2"/>
      <c r="J246" s="4"/>
      <c r="K246" s="4"/>
      <c r="L246" s="4"/>
      <c r="M246" s="4"/>
      <c r="N246" s="4"/>
    </row>
    <row r="247" spans="7:14" hidden="1" x14ac:dyDescent="0.15">
      <c r="G247" s="2"/>
      <c r="J247" s="4"/>
      <c r="K247" s="4"/>
      <c r="L247" s="4"/>
      <c r="M247" s="4"/>
      <c r="N247" s="4"/>
    </row>
    <row r="248" spans="7:14" hidden="1" x14ac:dyDescent="0.15">
      <c r="G248" s="2"/>
      <c r="J248" s="4"/>
      <c r="K248" s="4"/>
      <c r="L248" s="4"/>
      <c r="M248" s="4"/>
      <c r="N248" s="4"/>
    </row>
    <row r="249" spans="7:14" hidden="1" x14ac:dyDescent="0.15">
      <c r="G249" s="2"/>
      <c r="J249" s="4"/>
      <c r="K249" s="4"/>
      <c r="L249" s="4"/>
      <c r="M249" s="4"/>
      <c r="N249" s="4"/>
    </row>
    <row r="250" spans="7:14" hidden="1" x14ac:dyDescent="0.15">
      <c r="G250" s="2"/>
      <c r="J250" s="4"/>
      <c r="K250" s="4"/>
      <c r="L250" s="4"/>
      <c r="M250" s="4"/>
      <c r="N250" s="4"/>
    </row>
    <row r="251" spans="7:14" hidden="1" x14ac:dyDescent="0.15">
      <c r="G251" s="2"/>
      <c r="J251" s="4"/>
      <c r="K251" s="4"/>
      <c r="L251" s="4"/>
      <c r="M251" s="4"/>
      <c r="N251" s="4"/>
    </row>
    <row r="252" spans="7:14" hidden="1" x14ac:dyDescent="0.15">
      <c r="G252" s="2"/>
      <c r="J252" s="4"/>
      <c r="K252" s="4"/>
      <c r="L252" s="4"/>
      <c r="M252" s="4"/>
      <c r="N252" s="4"/>
    </row>
    <row r="253" spans="7:14" hidden="1" x14ac:dyDescent="0.15">
      <c r="G253" s="2"/>
      <c r="J253" s="4"/>
      <c r="K253" s="4"/>
      <c r="L253" s="4"/>
      <c r="M253" s="4"/>
      <c r="N253" s="4"/>
    </row>
    <row r="254" spans="7:14" hidden="1" x14ac:dyDescent="0.15">
      <c r="G254" s="2"/>
      <c r="J254" s="4"/>
      <c r="K254" s="4"/>
      <c r="L254" s="4"/>
      <c r="M254" s="4"/>
      <c r="N254" s="4"/>
    </row>
    <row r="255" spans="7:14" hidden="1" x14ac:dyDescent="0.15">
      <c r="G255" s="2"/>
      <c r="J255" s="4"/>
      <c r="K255" s="4"/>
      <c r="L255" s="4"/>
      <c r="M255" s="4"/>
      <c r="N255" s="4"/>
    </row>
    <row r="256" spans="7:14" hidden="1" x14ac:dyDescent="0.15">
      <c r="G256" s="2"/>
      <c r="J256" s="4"/>
      <c r="K256" s="4"/>
      <c r="L256" s="4"/>
      <c r="M256" s="4"/>
      <c r="N256" s="4"/>
    </row>
    <row r="257" spans="7:14" hidden="1" x14ac:dyDescent="0.15">
      <c r="G257" s="2"/>
      <c r="J257" s="4"/>
      <c r="K257" s="4"/>
      <c r="L257" s="4"/>
      <c r="M257" s="4"/>
      <c r="N257" s="4"/>
    </row>
    <row r="258" spans="7:14" hidden="1" x14ac:dyDescent="0.15">
      <c r="G258" s="2"/>
      <c r="J258" s="4"/>
      <c r="K258" s="4"/>
      <c r="L258" s="4"/>
      <c r="M258" s="4"/>
      <c r="N258" s="4"/>
    </row>
    <row r="259" spans="7:14" hidden="1" x14ac:dyDescent="0.15">
      <c r="G259" s="2"/>
      <c r="J259" s="4"/>
      <c r="K259" s="4"/>
      <c r="L259" s="4"/>
      <c r="M259" s="4"/>
      <c r="N259" s="4"/>
    </row>
    <row r="260" spans="7:14" hidden="1" x14ac:dyDescent="0.15">
      <c r="G260" s="2"/>
      <c r="J260" s="4"/>
      <c r="K260" s="4"/>
      <c r="L260" s="4"/>
      <c r="M260" s="4"/>
      <c r="N260" s="4"/>
    </row>
    <row r="261" spans="7:14" hidden="1" x14ac:dyDescent="0.15">
      <c r="G261" s="2"/>
      <c r="J261" s="4"/>
      <c r="K261" s="4"/>
      <c r="L261" s="4"/>
      <c r="M261" s="4"/>
      <c r="N261" s="4"/>
    </row>
    <row r="262" spans="7:14" hidden="1" x14ac:dyDescent="0.15">
      <c r="G262" s="2"/>
      <c r="J262" s="4"/>
      <c r="K262" s="4"/>
      <c r="L262" s="4"/>
      <c r="M262" s="4"/>
      <c r="N262" s="4"/>
    </row>
    <row r="263" spans="7:14" hidden="1" x14ac:dyDescent="0.15">
      <c r="G263" s="2"/>
      <c r="J263" s="4"/>
      <c r="K263" s="4"/>
      <c r="L263" s="4"/>
      <c r="M263" s="4"/>
      <c r="N263" s="4"/>
    </row>
    <row r="264" spans="7:14" hidden="1" x14ac:dyDescent="0.15">
      <c r="G264" s="2"/>
      <c r="J264" s="4"/>
      <c r="K264" s="4"/>
      <c r="L264" s="4"/>
      <c r="M264" s="4"/>
      <c r="N264" s="4"/>
    </row>
    <row r="265" spans="7:14" hidden="1" x14ac:dyDescent="0.15">
      <c r="G265" s="2"/>
      <c r="J265" s="4"/>
      <c r="K265" s="4"/>
      <c r="L265" s="4"/>
      <c r="M265" s="4"/>
      <c r="N265" s="4"/>
    </row>
    <row r="266" spans="7:14" hidden="1" x14ac:dyDescent="0.15">
      <c r="G266" s="2"/>
      <c r="J266" s="4"/>
      <c r="K266" s="4"/>
      <c r="L266" s="4"/>
      <c r="M266" s="4"/>
      <c r="N266" s="4"/>
    </row>
    <row r="267" spans="7:14" hidden="1" x14ac:dyDescent="0.15">
      <c r="G267" s="2"/>
      <c r="J267" s="4"/>
      <c r="K267" s="4"/>
      <c r="L267" s="4"/>
      <c r="M267" s="4"/>
      <c r="N267" s="4"/>
    </row>
    <row r="268" spans="7:14" hidden="1" x14ac:dyDescent="0.15">
      <c r="G268" s="2"/>
      <c r="J268" s="4"/>
      <c r="K268" s="4"/>
      <c r="L268" s="4"/>
      <c r="M268" s="4"/>
      <c r="N268" s="4"/>
    </row>
    <row r="269" spans="7:14" hidden="1" x14ac:dyDescent="0.15">
      <c r="G269" s="2"/>
      <c r="J269" s="4"/>
      <c r="K269" s="4"/>
      <c r="L269" s="4"/>
      <c r="M269" s="4"/>
      <c r="N269" s="4"/>
    </row>
    <row r="270" spans="7:14" hidden="1" x14ac:dyDescent="0.15">
      <c r="G270" s="2"/>
      <c r="J270" s="4"/>
      <c r="K270" s="4"/>
      <c r="L270" s="4"/>
      <c r="M270" s="4"/>
      <c r="N270" s="4"/>
    </row>
    <row r="271" spans="7:14" hidden="1" x14ac:dyDescent="0.15">
      <c r="G271" s="2"/>
      <c r="J271" s="4"/>
      <c r="K271" s="4"/>
      <c r="L271" s="4"/>
      <c r="M271" s="4"/>
      <c r="N271" s="4"/>
    </row>
    <row r="272" spans="7:14" hidden="1" x14ac:dyDescent="0.15">
      <c r="G272" s="2"/>
      <c r="J272" s="4"/>
      <c r="K272" s="4"/>
      <c r="L272" s="4"/>
      <c r="M272" s="4"/>
      <c r="N272" s="4"/>
    </row>
    <row r="273" spans="7:14" hidden="1" x14ac:dyDescent="0.15">
      <c r="G273" s="2"/>
      <c r="J273" s="4"/>
      <c r="K273" s="4"/>
      <c r="L273" s="4"/>
      <c r="M273" s="4"/>
      <c r="N273" s="4"/>
    </row>
    <row r="274" spans="7:14" hidden="1" x14ac:dyDescent="0.15">
      <c r="G274" s="2"/>
      <c r="J274" s="4"/>
      <c r="K274" s="4"/>
      <c r="L274" s="4"/>
      <c r="M274" s="4"/>
      <c r="N274" s="4"/>
    </row>
    <row r="275" spans="7:14" hidden="1" x14ac:dyDescent="0.15">
      <c r="G275" s="2"/>
      <c r="J275" s="4"/>
      <c r="K275" s="4"/>
      <c r="L275" s="4"/>
      <c r="M275" s="4"/>
      <c r="N275" s="4"/>
    </row>
    <row r="276" spans="7:14" hidden="1" x14ac:dyDescent="0.15">
      <c r="G276" s="2"/>
      <c r="J276" s="4"/>
      <c r="K276" s="4"/>
      <c r="L276" s="4"/>
      <c r="M276" s="4"/>
      <c r="N276" s="4"/>
    </row>
    <row r="277" spans="7:14" hidden="1" x14ac:dyDescent="0.15">
      <c r="G277" s="2"/>
      <c r="J277" s="4"/>
      <c r="K277" s="4"/>
      <c r="L277" s="4"/>
      <c r="M277" s="4"/>
      <c r="N277" s="4"/>
    </row>
    <row r="278" spans="7:14" hidden="1" x14ac:dyDescent="0.15">
      <c r="G278" s="2"/>
      <c r="J278" s="4"/>
      <c r="K278" s="4"/>
      <c r="L278" s="4"/>
      <c r="M278" s="4"/>
      <c r="N278" s="4"/>
    </row>
    <row r="279" spans="7:14" hidden="1" x14ac:dyDescent="0.15">
      <c r="G279" s="2"/>
      <c r="J279" s="4"/>
      <c r="K279" s="4"/>
      <c r="L279" s="4"/>
      <c r="M279" s="4"/>
      <c r="N279" s="4"/>
    </row>
    <row r="280" spans="7:14" hidden="1" x14ac:dyDescent="0.15">
      <c r="G280" s="2"/>
      <c r="J280" s="4"/>
      <c r="K280" s="4"/>
      <c r="L280" s="4"/>
      <c r="M280" s="4"/>
      <c r="N280" s="4"/>
    </row>
    <row r="281" spans="7:14" hidden="1" x14ac:dyDescent="0.15">
      <c r="G281" s="2"/>
      <c r="J281" s="4"/>
      <c r="K281" s="4"/>
      <c r="L281" s="4"/>
      <c r="M281" s="4"/>
      <c r="N281" s="4"/>
    </row>
    <row r="282" spans="7:14" hidden="1" x14ac:dyDescent="0.15">
      <c r="G282" s="2"/>
      <c r="J282" s="4"/>
      <c r="K282" s="4"/>
      <c r="L282" s="4"/>
      <c r="M282" s="4"/>
      <c r="N282" s="4"/>
    </row>
    <row r="283" spans="7:14" hidden="1" x14ac:dyDescent="0.15">
      <c r="G283" s="2"/>
      <c r="J283" s="4"/>
      <c r="K283" s="4"/>
      <c r="L283" s="4"/>
      <c r="M283" s="4"/>
      <c r="N283" s="4"/>
    </row>
    <row r="284" spans="7:14" hidden="1" x14ac:dyDescent="0.15">
      <c r="G284" s="2"/>
      <c r="J284" s="4"/>
      <c r="K284" s="4"/>
      <c r="L284" s="4"/>
      <c r="M284" s="4"/>
      <c r="N284" s="4"/>
    </row>
    <row r="285" spans="7:14" hidden="1" x14ac:dyDescent="0.15">
      <c r="G285" s="2"/>
      <c r="J285" s="4"/>
      <c r="K285" s="4"/>
      <c r="L285" s="4"/>
      <c r="M285" s="4"/>
      <c r="N285" s="4"/>
    </row>
    <row r="286" spans="7:14" hidden="1" x14ac:dyDescent="0.15">
      <c r="G286" s="2"/>
      <c r="J286" s="4"/>
      <c r="K286" s="4"/>
      <c r="L286" s="4"/>
      <c r="M286" s="4"/>
      <c r="N286" s="4"/>
    </row>
    <row r="287" spans="7:14" hidden="1" x14ac:dyDescent="0.15">
      <c r="G287" s="2"/>
      <c r="J287" s="4"/>
      <c r="K287" s="4"/>
      <c r="L287" s="4"/>
      <c r="M287" s="4"/>
      <c r="N287" s="4"/>
    </row>
    <row r="288" spans="7:14" hidden="1" x14ac:dyDescent="0.15">
      <c r="G288" s="2"/>
      <c r="J288" s="4"/>
      <c r="K288" s="4"/>
      <c r="L288" s="4"/>
      <c r="M288" s="4"/>
      <c r="N288" s="4"/>
    </row>
    <row r="289" spans="7:14" hidden="1" x14ac:dyDescent="0.15">
      <c r="G289" s="2"/>
      <c r="J289" s="4"/>
      <c r="K289" s="4"/>
      <c r="L289" s="4"/>
      <c r="M289" s="4"/>
      <c r="N289" s="4"/>
    </row>
    <row r="290" spans="7:14" hidden="1" x14ac:dyDescent="0.15">
      <c r="G290" s="2"/>
      <c r="J290" s="4"/>
      <c r="K290" s="4"/>
      <c r="L290" s="4"/>
      <c r="M290" s="4"/>
      <c r="N290" s="4"/>
    </row>
    <row r="291" spans="7:14" hidden="1" x14ac:dyDescent="0.15">
      <c r="G291" s="2"/>
      <c r="J291" s="4"/>
      <c r="K291" s="4"/>
      <c r="L291" s="4"/>
      <c r="M291" s="4"/>
      <c r="N291" s="4"/>
    </row>
    <row r="292" spans="7:14" hidden="1" x14ac:dyDescent="0.15">
      <c r="G292" s="2"/>
      <c r="J292" s="4"/>
      <c r="K292" s="4"/>
      <c r="L292" s="4"/>
      <c r="M292" s="4"/>
      <c r="N292" s="4"/>
    </row>
    <row r="293" spans="7:14" hidden="1" x14ac:dyDescent="0.15">
      <c r="G293" s="2"/>
      <c r="J293" s="4"/>
      <c r="K293" s="4"/>
      <c r="L293" s="4"/>
      <c r="M293" s="4"/>
      <c r="N293" s="4"/>
    </row>
    <row r="294" spans="7:14" hidden="1" x14ac:dyDescent="0.15">
      <c r="G294" s="2"/>
      <c r="J294" s="4"/>
      <c r="K294" s="4"/>
      <c r="L294" s="4"/>
      <c r="M294" s="4"/>
      <c r="N294" s="4"/>
    </row>
    <row r="295" spans="7:14" hidden="1" x14ac:dyDescent="0.15">
      <c r="G295" s="2"/>
      <c r="J295" s="4"/>
      <c r="K295" s="4"/>
      <c r="L295" s="4"/>
      <c r="M295" s="4"/>
      <c r="N295" s="4"/>
    </row>
    <row r="296" spans="7:14" hidden="1" x14ac:dyDescent="0.15">
      <c r="G296" s="2"/>
      <c r="J296" s="4"/>
      <c r="K296" s="4"/>
      <c r="L296" s="4"/>
      <c r="M296" s="4"/>
      <c r="N296" s="4"/>
    </row>
    <row r="297" spans="7:14" hidden="1" x14ac:dyDescent="0.15">
      <c r="G297" s="2"/>
      <c r="J297" s="4"/>
      <c r="K297" s="4"/>
      <c r="L297" s="4"/>
      <c r="M297" s="4"/>
      <c r="N297" s="4"/>
    </row>
    <row r="298" spans="7:14" hidden="1" x14ac:dyDescent="0.15">
      <c r="G298" s="2"/>
      <c r="J298" s="4"/>
      <c r="K298" s="4"/>
      <c r="L298" s="4"/>
      <c r="M298" s="4"/>
      <c r="N298" s="4"/>
    </row>
    <row r="299" spans="7:14" hidden="1" x14ac:dyDescent="0.15">
      <c r="G299" s="2"/>
      <c r="J299" s="4"/>
      <c r="K299" s="4"/>
      <c r="L299" s="4"/>
      <c r="M299" s="4"/>
      <c r="N299" s="4"/>
    </row>
    <row r="300" spans="7:14" hidden="1" x14ac:dyDescent="0.15">
      <c r="G300" s="2"/>
      <c r="J300" s="4"/>
      <c r="K300" s="4"/>
      <c r="L300" s="4"/>
      <c r="M300" s="4"/>
      <c r="N300" s="4"/>
    </row>
    <row r="301" spans="7:14" hidden="1" x14ac:dyDescent="0.15">
      <c r="G301" s="2"/>
      <c r="J301" s="4"/>
      <c r="K301" s="4"/>
      <c r="L301" s="4"/>
      <c r="M301" s="4"/>
      <c r="N301" s="4"/>
    </row>
    <row r="302" spans="7:14" hidden="1" x14ac:dyDescent="0.15">
      <c r="G302" s="2"/>
      <c r="J302" s="4"/>
      <c r="K302" s="4"/>
      <c r="L302" s="4"/>
      <c r="M302" s="4"/>
      <c r="N302" s="4"/>
    </row>
    <row r="303" spans="7:14" hidden="1" x14ac:dyDescent="0.15">
      <c r="G303" s="2"/>
      <c r="J303" s="4"/>
      <c r="K303" s="4"/>
      <c r="L303" s="4"/>
      <c r="M303" s="4"/>
      <c r="N303" s="4"/>
    </row>
    <row r="304" spans="7:14" hidden="1" x14ac:dyDescent="0.15">
      <c r="G304" s="2"/>
      <c r="J304" s="4"/>
      <c r="K304" s="4"/>
      <c r="L304" s="4"/>
      <c r="M304" s="4"/>
      <c r="N304" s="4"/>
    </row>
    <row r="305" spans="7:14" hidden="1" x14ac:dyDescent="0.15">
      <c r="G305" s="2"/>
      <c r="J305" s="4"/>
      <c r="K305" s="4"/>
      <c r="L305" s="4"/>
      <c r="M305" s="4"/>
      <c r="N305" s="4"/>
    </row>
    <row r="306" spans="7:14" hidden="1" x14ac:dyDescent="0.15">
      <c r="G306" s="2"/>
      <c r="J306" s="4"/>
      <c r="K306" s="4"/>
      <c r="L306" s="4"/>
      <c r="M306" s="4"/>
      <c r="N306" s="4"/>
    </row>
    <row r="307" spans="7:14" hidden="1" x14ac:dyDescent="0.15">
      <c r="G307" s="2"/>
      <c r="J307" s="4"/>
      <c r="K307" s="4"/>
      <c r="L307" s="4"/>
      <c r="M307" s="4"/>
      <c r="N307" s="4"/>
    </row>
    <row r="308" spans="7:14" hidden="1" x14ac:dyDescent="0.15">
      <c r="G308" s="2"/>
      <c r="J308" s="4"/>
      <c r="K308" s="4"/>
      <c r="L308" s="4"/>
      <c r="M308" s="4"/>
      <c r="N308" s="4"/>
    </row>
    <row r="309" spans="7:14" hidden="1" x14ac:dyDescent="0.15">
      <c r="G309" s="2"/>
      <c r="J309" s="4"/>
      <c r="K309" s="4"/>
      <c r="L309" s="4"/>
      <c r="M309" s="4"/>
      <c r="N309" s="4"/>
    </row>
    <row r="310" spans="7:14" hidden="1" x14ac:dyDescent="0.15">
      <c r="G310" s="2"/>
      <c r="J310" s="4"/>
      <c r="K310" s="4"/>
      <c r="L310" s="4"/>
      <c r="M310" s="4"/>
      <c r="N310" s="4"/>
    </row>
    <row r="311" spans="7:14" hidden="1" x14ac:dyDescent="0.15">
      <c r="G311" s="2"/>
      <c r="J311" s="4"/>
      <c r="K311" s="4"/>
      <c r="L311" s="4"/>
      <c r="M311" s="4"/>
      <c r="N311" s="4"/>
    </row>
    <row r="312" spans="7:14" hidden="1" x14ac:dyDescent="0.15">
      <c r="G312" s="2"/>
      <c r="J312" s="4"/>
      <c r="K312" s="4"/>
      <c r="L312" s="4"/>
      <c r="M312" s="4"/>
      <c r="N312" s="4"/>
    </row>
    <row r="313" spans="7:14" hidden="1" x14ac:dyDescent="0.15">
      <c r="G313" s="2"/>
      <c r="J313" s="4"/>
      <c r="K313" s="4"/>
      <c r="L313" s="4"/>
      <c r="M313" s="4"/>
      <c r="N313" s="4"/>
    </row>
    <row r="314" spans="7:14" hidden="1" x14ac:dyDescent="0.15">
      <c r="G314" s="2"/>
      <c r="J314" s="4"/>
      <c r="K314" s="4"/>
      <c r="L314" s="4"/>
      <c r="M314" s="4"/>
      <c r="N314" s="4"/>
    </row>
    <row r="315" spans="7:14" hidden="1" x14ac:dyDescent="0.15">
      <c r="G315" s="2"/>
      <c r="J315" s="4"/>
      <c r="K315" s="4"/>
      <c r="L315" s="4"/>
      <c r="M315" s="4"/>
      <c r="N315" s="4"/>
    </row>
    <row r="316" spans="7:14" hidden="1" x14ac:dyDescent="0.15">
      <c r="G316" s="2"/>
      <c r="J316" s="4"/>
      <c r="K316" s="4"/>
      <c r="L316" s="4"/>
      <c r="M316" s="4"/>
      <c r="N316" s="4"/>
    </row>
    <row r="317" spans="7:14" hidden="1" x14ac:dyDescent="0.15">
      <c r="G317" s="2"/>
      <c r="J317" s="4"/>
      <c r="K317" s="4"/>
      <c r="L317" s="4"/>
      <c r="M317" s="4"/>
      <c r="N317" s="4"/>
    </row>
    <row r="318" spans="7:14" hidden="1" x14ac:dyDescent="0.15">
      <c r="G318" s="2"/>
      <c r="J318" s="4"/>
      <c r="K318" s="4"/>
      <c r="L318" s="4"/>
      <c r="M318" s="4"/>
      <c r="N318" s="4"/>
    </row>
    <row r="319" spans="7:14" hidden="1" x14ac:dyDescent="0.15">
      <c r="G319" s="2"/>
      <c r="J319" s="4"/>
      <c r="K319" s="4"/>
      <c r="L319" s="4"/>
      <c r="M319" s="4"/>
      <c r="N319" s="4"/>
    </row>
    <row r="320" spans="7:14" hidden="1" x14ac:dyDescent="0.15">
      <c r="G320" s="2"/>
      <c r="J320" s="4"/>
      <c r="K320" s="4"/>
      <c r="L320" s="4"/>
      <c r="M320" s="4"/>
      <c r="N320" s="4"/>
    </row>
    <row r="321" spans="7:14" hidden="1" x14ac:dyDescent="0.15">
      <c r="G321" s="2"/>
      <c r="J321" s="4"/>
      <c r="K321" s="4"/>
      <c r="L321" s="4"/>
      <c r="M321" s="4"/>
      <c r="N321" s="4"/>
    </row>
    <row r="322" spans="7:14" hidden="1" x14ac:dyDescent="0.15">
      <c r="G322" s="2"/>
      <c r="J322" s="4"/>
      <c r="K322" s="4"/>
      <c r="L322" s="4"/>
      <c r="M322" s="4"/>
      <c r="N322" s="4"/>
    </row>
    <row r="323" spans="7:14" hidden="1" x14ac:dyDescent="0.15">
      <c r="G323" s="2"/>
      <c r="J323" s="4"/>
      <c r="K323" s="4"/>
      <c r="L323" s="4"/>
      <c r="M323" s="4"/>
      <c r="N323" s="4"/>
    </row>
    <row r="324" spans="7:14" hidden="1" x14ac:dyDescent="0.15">
      <c r="G324" s="2"/>
      <c r="J324" s="4"/>
      <c r="K324" s="4"/>
      <c r="L324" s="4"/>
      <c r="M324" s="4"/>
      <c r="N324" s="4"/>
    </row>
    <row r="325" spans="7:14" hidden="1" x14ac:dyDescent="0.15">
      <c r="G325" s="2"/>
      <c r="J325" s="4"/>
      <c r="K325" s="4"/>
      <c r="L325" s="4"/>
      <c r="M325" s="4"/>
      <c r="N325" s="4"/>
    </row>
    <row r="326" spans="7:14" hidden="1" x14ac:dyDescent="0.15">
      <c r="G326" s="2"/>
      <c r="J326" s="4"/>
      <c r="K326" s="4"/>
      <c r="L326" s="4"/>
      <c r="M326" s="4"/>
      <c r="N326" s="4"/>
    </row>
    <row r="327" spans="7:14" hidden="1" x14ac:dyDescent="0.15">
      <c r="G327" s="2"/>
      <c r="J327" s="4"/>
      <c r="K327" s="4"/>
      <c r="L327" s="4"/>
      <c r="M327" s="4"/>
      <c r="N327" s="4"/>
    </row>
    <row r="328" spans="7:14" hidden="1" x14ac:dyDescent="0.15">
      <c r="G328" s="2"/>
      <c r="J328" s="4"/>
      <c r="K328" s="4"/>
      <c r="L328" s="4"/>
      <c r="M328" s="4"/>
      <c r="N328" s="4"/>
    </row>
    <row r="329" spans="7:14" hidden="1" x14ac:dyDescent="0.15">
      <c r="G329" s="2"/>
      <c r="J329" s="4"/>
      <c r="K329" s="4"/>
      <c r="L329" s="4"/>
      <c r="M329" s="4"/>
      <c r="N329" s="4"/>
    </row>
    <row r="330" spans="7:14" hidden="1" x14ac:dyDescent="0.15">
      <c r="G330" s="2"/>
      <c r="J330" s="4"/>
      <c r="K330" s="4"/>
      <c r="L330" s="4"/>
      <c r="M330" s="4"/>
      <c r="N330" s="4"/>
    </row>
    <row r="331" spans="7:14" hidden="1" x14ac:dyDescent="0.15">
      <c r="G331" s="2"/>
      <c r="J331" s="4"/>
      <c r="K331" s="4"/>
      <c r="L331" s="4"/>
      <c r="M331" s="4"/>
      <c r="N331" s="4"/>
    </row>
    <row r="332" spans="7:14" hidden="1" x14ac:dyDescent="0.15">
      <c r="G332" s="2"/>
      <c r="J332" s="4"/>
      <c r="K332" s="4"/>
      <c r="L332" s="4"/>
      <c r="M332" s="4"/>
      <c r="N332" s="4"/>
    </row>
    <row r="333" spans="7:14" hidden="1" x14ac:dyDescent="0.15">
      <c r="G333" s="2"/>
      <c r="J333" s="4"/>
      <c r="K333" s="4"/>
      <c r="L333" s="4"/>
      <c r="M333" s="4"/>
      <c r="N333" s="4"/>
    </row>
    <row r="334" spans="7:14" hidden="1" x14ac:dyDescent="0.15">
      <c r="G334" s="2"/>
      <c r="J334" s="4"/>
      <c r="K334" s="4"/>
      <c r="L334" s="4"/>
      <c r="M334" s="4"/>
      <c r="N334" s="4"/>
    </row>
    <row r="335" spans="7:14" hidden="1" x14ac:dyDescent="0.15">
      <c r="G335" s="2"/>
      <c r="J335" s="4"/>
      <c r="K335" s="4"/>
      <c r="L335" s="4"/>
      <c r="M335" s="4"/>
      <c r="N335" s="4"/>
    </row>
    <row r="336" spans="7:14" hidden="1" x14ac:dyDescent="0.15">
      <c r="G336" s="2"/>
      <c r="J336" s="4"/>
      <c r="K336" s="4"/>
      <c r="L336" s="4"/>
      <c r="M336" s="4"/>
      <c r="N336" s="4"/>
    </row>
    <row r="337" spans="7:14" hidden="1" x14ac:dyDescent="0.15">
      <c r="G337" s="2"/>
      <c r="J337" s="4"/>
      <c r="K337" s="4"/>
      <c r="L337" s="4"/>
      <c r="M337" s="4"/>
      <c r="N337" s="4"/>
    </row>
    <row r="338" spans="7:14" hidden="1" x14ac:dyDescent="0.15">
      <c r="G338" s="2"/>
      <c r="J338" s="4"/>
      <c r="K338" s="4"/>
      <c r="L338" s="4"/>
      <c r="M338" s="4"/>
      <c r="N338" s="4"/>
    </row>
    <row r="339" spans="7:14" hidden="1" x14ac:dyDescent="0.15">
      <c r="G339" s="2"/>
    </row>
    <row r="340" spans="7:14" hidden="1" x14ac:dyDescent="0.15">
      <c r="G340" s="2"/>
    </row>
    <row r="341" spans="7:14" hidden="1" x14ac:dyDescent="0.15">
      <c r="G341" s="2"/>
    </row>
    <row r="342" spans="7:14" hidden="1" x14ac:dyDescent="0.15">
      <c r="G342" s="2"/>
    </row>
    <row r="343" spans="7:14" hidden="1" x14ac:dyDescent="0.15">
      <c r="G343" s="2"/>
    </row>
    <row r="344" spans="7:14" hidden="1" x14ac:dyDescent="0.15">
      <c r="G344" s="2"/>
    </row>
    <row r="345" spans="7:14" hidden="1" x14ac:dyDescent="0.15">
      <c r="G345" s="2"/>
    </row>
    <row r="346" spans="7:14" hidden="1" x14ac:dyDescent="0.15">
      <c r="G346" s="2"/>
    </row>
    <row r="347" spans="7:14" hidden="1" x14ac:dyDescent="0.15">
      <c r="G347" s="2"/>
    </row>
    <row r="348" spans="7:14" hidden="1" x14ac:dyDescent="0.15">
      <c r="G348" s="2"/>
    </row>
    <row r="349" spans="7:14" hidden="1" x14ac:dyDescent="0.15">
      <c r="G349" s="2"/>
    </row>
    <row r="350" spans="7:14" hidden="1" x14ac:dyDescent="0.15">
      <c r="G350" s="2"/>
    </row>
    <row r="351" spans="7:14" hidden="1" x14ac:dyDescent="0.15">
      <c r="G351" s="2"/>
    </row>
  </sheetData>
  <mergeCells count="5">
    <mergeCell ref="A5:H5"/>
    <mergeCell ref="A1:O1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RUBRO DE INGRESO</vt:lpstr>
      <vt:lpstr>PRESUPUESTO LEY INGRESOS 2022</vt:lpstr>
      <vt:lpstr>'PRESUPUESTO LEY INGRESOS 2022'!Área_de_impresión</vt:lpstr>
      <vt:lpstr>'PRESUPUESTO LEY INGRESOS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Microsoft Office User</cp:lastModifiedBy>
  <cp:lastPrinted>2018-04-25T16:21:50Z</cp:lastPrinted>
  <dcterms:created xsi:type="dcterms:W3CDTF">2017-03-22T23:11:27Z</dcterms:created>
  <dcterms:modified xsi:type="dcterms:W3CDTF">2022-07-15T22:33:34Z</dcterms:modified>
</cp:coreProperties>
</file>