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psanchez\Downloads\"/>
    </mc:Choice>
  </mc:AlternateContent>
  <xr:revisionPtr revIDLastSave="0" documentId="13_ncr:1_{1753338E-12C7-4F28-9C06-BD4B354CA28E}" xr6:coauthVersionLast="47" xr6:coauthVersionMax="47" xr10:uidLastSave="{00000000-0000-0000-0000-000000000000}"/>
  <bookViews>
    <workbookView xWindow="-120" yWindow="-120" windowWidth="29040" windowHeight="15720" tabRatio="809" firstSheet="4" activeTab="4" xr2:uid="{00000000-000D-0000-FFFF-FFFF00000000}"/>
  </bookViews>
  <sheets>
    <sheet name="Formato 2 - RI" sheetId="2" state="hidden" r:id="rId1"/>
    <sheet name="F1 - Inv Total b" sheetId="14" state="hidden" r:id="rId2"/>
    <sheet name="F2 - usos y fuentes b" sheetId="22" state="hidden" r:id="rId3"/>
    <sheet name="F2 - usos y fuentes" sheetId="37" state="hidden" r:id="rId4"/>
    <sheet name="pagos programados" sheetId="43" r:id="rId5"/>
    <sheet name="ALTERNATIVAS CARGO FINANCIE (2)" sheetId="42" state="hidden" r:id="rId6"/>
    <sheet name="F4 - Inversión CR" sheetId="39" state="hidden" r:id="rId7"/>
    <sheet name="F5 - Operación " sheetId="28" state="hidden" r:id="rId8"/>
    <sheet name="F6 - Flujo" sheetId="32" state="hidden" r:id="rId9"/>
    <sheet name="F7 - Resumen Oferta" sheetId="10" state="hidden" r:id="rId10"/>
    <sheet name="Formato 2 - CRI REAL" sheetId="20" state="hidden" r:id="rId11"/>
    <sheet name="Formato 3 - RI REAL" sheetId="21" state="hidden" r:id="rId12"/>
  </sheets>
  <externalReferences>
    <externalReference r:id="rId13"/>
    <externalReference r:id="rId14"/>
    <externalReference r:id="rId15"/>
    <externalReference r:id="rId16"/>
  </externalReferences>
  <definedNames>
    <definedName name="______New1" localSheetId="5" hidden="1">{#N/A,#N/A,FALSE,"Aging Summary";#N/A,#N/A,FALSE,"Ratio Analysis";#N/A,#N/A,FALSE,"Test 120 Day Accts";#N/A,#N/A,FALSE,"Tickmarks"}</definedName>
    <definedName name="______New1" localSheetId="3" hidden="1">{#N/A,#N/A,FALSE,"Aging Summary";#N/A,#N/A,FALSE,"Ratio Analysis";#N/A,#N/A,FALSE,"Test 120 Day Accts";#N/A,#N/A,FALSE,"Tickmarks"}</definedName>
    <definedName name="______New1" localSheetId="2" hidden="1">{#N/A,#N/A,FALSE,"Aging Summary";#N/A,#N/A,FALSE,"Ratio Analysis";#N/A,#N/A,FALSE,"Test 120 Day Accts";#N/A,#N/A,FALSE,"Tickmarks"}</definedName>
    <definedName name="______New1" localSheetId="6" hidden="1">{#N/A,#N/A,FALSE,"Aging Summary";#N/A,#N/A,FALSE,"Ratio Analysis";#N/A,#N/A,FALSE,"Test 120 Day Accts";#N/A,#N/A,FALSE,"Tickmarks"}</definedName>
    <definedName name="______New1" localSheetId="7" hidden="1">{#N/A,#N/A,FALSE,"Aging Summary";#N/A,#N/A,FALSE,"Ratio Analysis";#N/A,#N/A,FALSE,"Test 120 Day Accts";#N/A,#N/A,FALSE,"Tickmarks"}</definedName>
    <definedName name="______New1" localSheetId="8" hidden="1">{#N/A,#N/A,FALSE,"Aging Summary";#N/A,#N/A,FALSE,"Ratio Analysis";#N/A,#N/A,FALSE,"Test 120 Day Accts";#N/A,#N/A,FALSE,"Tickmarks"}</definedName>
    <definedName name="______New1" localSheetId="4" hidden="1">{#N/A,#N/A,FALSE,"Aging Summary";#N/A,#N/A,FALSE,"Ratio Analysis";#N/A,#N/A,FALSE,"Test 120 Day Accts";#N/A,#N/A,FALSE,"Tickmarks"}</definedName>
    <definedName name="______New1" hidden="1">{#N/A,#N/A,FALSE,"Aging Summary";#N/A,#N/A,FALSE,"Ratio Analysis";#N/A,#N/A,FALSE,"Test 120 Day Accts";#N/A,#N/A,FALSE,"Tickmarks"}</definedName>
    <definedName name="_____New1" localSheetId="5" hidden="1">{#N/A,#N/A,FALSE,"Aging Summary";#N/A,#N/A,FALSE,"Ratio Analysis";#N/A,#N/A,FALSE,"Test 120 Day Accts";#N/A,#N/A,FALSE,"Tickmarks"}</definedName>
    <definedName name="_____New1" localSheetId="3" hidden="1">{#N/A,#N/A,FALSE,"Aging Summary";#N/A,#N/A,FALSE,"Ratio Analysis";#N/A,#N/A,FALSE,"Test 120 Day Accts";#N/A,#N/A,FALSE,"Tickmarks"}</definedName>
    <definedName name="_____New1" localSheetId="2" hidden="1">{#N/A,#N/A,FALSE,"Aging Summary";#N/A,#N/A,FALSE,"Ratio Analysis";#N/A,#N/A,FALSE,"Test 120 Day Accts";#N/A,#N/A,FALSE,"Tickmarks"}</definedName>
    <definedName name="_____New1" localSheetId="6" hidden="1">{#N/A,#N/A,FALSE,"Aging Summary";#N/A,#N/A,FALSE,"Ratio Analysis";#N/A,#N/A,FALSE,"Test 120 Day Accts";#N/A,#N/A,FALSE,"Tickmarks"}</definedName>
    <definedName name="_____New1" localSheetId="7" hidden="1">{#N/A,#N/A,FALSE,"Aging Summary";#N/A,#N/A,FALSE,"Ratio Analysis";#N/A,#N/A,FALSE,"Test 120 Day Accts";#N/A,#N/A,FALSE,"Tickmarks"}</definedName>
    <definedName name="_____New1" localSheetId="8" hidden="1">{#N/A,#N/A,FALSE,"Aging Summary";#N/A,#N/A,FALSE,"Ratio Analysis";#N/A,#N/A,FALSE,"Test 120 Day Accts";#N/A,#N/A,FALSE,"Tickmarks"}</definedName>
    <definedName name="_____New1" localSheetId="4" hidden="1">{#N/A,#N/A,FALSE,"Aging Summary";#N/A,#N/A,FALSE,"Ratio Analysis";#N/A,#N/A,FALSE,"Test 120 Day Accts";#N/A,#N/A,FALSE,"Tickmarks"}</definedName>
    <definedName name="_____New1" hidden="1">{#N/A,#N/A,FALSE,"Aging Summary";#N/A,#N/A,FALSE,"Ratio Analysis";#N/A,#N/A,FALSE,"Test 120 Day Accts";#N/A,#N/A,FALSE,"Tickmarks"}</definedName>
    <definedName name="____New1" localSheetId="5" hidden="1">{#N/A,#N/A,FALSE,"Aging Summary";#N/A,#N/A,FALSE,"Ratio Analysis";#N/A,#N/A,FALSE,"Test 120 Day Accts";#N/A,#N/A,FALSE,"Tickmarks"}</definedName>
    <definedName name="____New1" localSheetId="3" hidden="1">{#N/A,#N/A,FALSE,"Aging Summary";#N/A,#N/A,FALSE,"Ratio Analysis";#N/A,#N/A,FALSE,"Test 120 Day Accts";#N/A,#N/A,FALSE,"Tickmarks"}</definedName>
    <definedName name="____New1" localSheetId="2" hidden="1">{#N/A,#N/A,FALSE,"Aging Summary";#N/A,#N/A,FALSE,"Ratio Analysis";#N/A,#N/A,FALSE,"Test 120 Day Accts";#N/A,#N/A,FALSE,"Tickmarks"}</definedName>
    <definedName name="____New1" localSheetId="6" hidden="1">{#N/A,#N/A,FALSE,"Aging Summary";#N/A,#N/A,FALSE,"Ratio Analysis";#N/A,#N/A,FALSE,"Test 120 Day Accts";#N/A,#N/A,FALSE,"Tickmarks"}</definedName>
    <definedName name="____New1" localSheetId="7" hidden="1">{#N/A,#N/A,FALSE,"Aging Summary";#N/A,#N/A,FALSE,"Ratio Analysis";#N/A,#N/A,FALSE,"Test 120 Day Accts";#N/A,#N/A,FALSE,"Tickmarks"}</definedName>
    <definedName name="____New1" localSheetId="8" hidden="1">{#N/A,#N/A,FALSE,"Aging Summary";#N/A,#N/A,FALSE,"Ratio Analysis";#N/A,#N/A,FALSE,"Test 120 Day Accts";#N/A,#N/A,FALSE,"Tickmarks"}</definedName>
    <definedName name="____New1" localSheetId="4" hidden="1">{#N/A,#N/A,FALSE,"Aging Summary";#N/A,#N/A,FALSE,"Ratio Analysis";#N/A,#N/A,FALSE,"Test 120 Day Accts";#N/A,#N/A,FALSE,"Tickmarks"}</definedName>
    <definedName name="____New1" hidden="1">{#N/A,#N/A,FALSE,"Aging Summary";#N/A,#N/A,FALSE,"Ratio Analysis";#N/A,#N/A,FALSE,"Test 120 Day Accts";#N/A,#N/A,FALSE,"Tickmarks"}</definedName>
    <definedName name="__New1" localSheetId="5" hidden="1">{#N/A,#N/A,FALSE,"Aging Summary";#N/A,#N/A,FALSE,"Ratio Analysis";#N/A,#N/A,FALSE,"Test 120 Day Accts";#N/A,#N/A,FALSE,"Tickmarks"}</definedName>
    <definedName name="__New1" localSheetId="3" hidden="1">{#N/A,#N/A,FALSE,"Aging Summary";#N/A,#N/A,FALSE,"Ratio Analysis";#N/A,#N/A,FALSE,"Test 120 Day Accts";#N/A,#N/A,FALSE,"Tickmarks"}</definedName>
    <definedName name="__New1" localSheetId="2" hidden="1">{#N/A,#N/A,FALSE,"Aging Summary";#N/A,#N/A,FALSE,"Ratio Analysis";#N/A,#N/A,FALSE,"Test 120 Day Accts";#N/A,#N/A,FALSE,"Tickmarks"}</definedName>
    <definedName name="__New1" localSheetId="6" hidden="1">{#N/A,#N/A,FALSE,"Aging Summary";#N/A,#N/A,FALSE,"Ratio Analysis";#N/A,#N/A,FALSE,"Test 120 Day Accts";#N/A,#N/A,FALSE,"Tickmarks"}</definedName>
    <definedName name="__New1" localSheetId="7" hidden="1">{#N/A,#N/A,FALSE,"Aging Summary";#N/A,#N/A,FALSE,"Ratio Analysis";#N/A,#N/A,FALSE,"Test 120 Day Accts";#N/A,#N/A,FALSE,"Tickmarks"}</definedName>
    <definedName name="__New1" localSheetId="8" hidden="1">{#N/A,#N/A,FALSE,"Aging Summary";#N/A,#N/A,FALSE,"Ratio Analysis";#N/A,#N/A,FALSE,"Test 120 Day Accts";#N/A,#N/A,FALSE,"Tickmarks"}</definedName>
    <definedName name="__New1" localSheetId="4" hidden="1">{#N/A,#N/A,FALSE,"Aging Summary";#N/A,#N/A,FALSE,"Ratio Analysis";#N/A,#N/A,FALSE,"Test 120 Day Accts";#N/A,#N/A,FALSE,"Tickmarks"}</definedName>
    <definedName name="__New1" hidden="1">{#N/A,#N/A,FALSE,"Aging Summary";#N/A,#N/A,FALSE,"Ratio Analysis";#N/A,#N/A,FALSE,"Test 120 Day Accts";#N/A,#N/A,FALSE,"Tickmarks"}</definedName>
    <definedName name="_New1" localSheetId="5" hidden="1">{#N/A,#N/A,FALSE,"Aging Summary";#N/A,#N/A,FALSE,"Ratio Analysis";#N/A,#N/A,FALSE,"Test 120 Day Accts";#N/A,#N/A,FALSE,"Tickmarks"}</definedName>
    <definedName name="_New1" localSheetId="3" hidden="1">{#N/A,#N/A,FALSE,"Aging Summary";#N/A,#N/A,FALSE,"Ratio Analysis";#N/A,#N/A,FALSE,"Test 120 Day Accts";#N/A,#N/A,FALSE,"Tickmarks"}</definedName>
    <definedName name="_New1" localSheetId="2" hidden="1">{#N/A,#N/A,FALSE,"Aging Summary";#N/A,#N/A,FALSE,"Ratio Analysis";#N/A,#N/A,FALSE,"Test 120 Day Accts";#N/A,#N/A,FALSE,"Tickmarks"}</definedName>
    <definedName name="_New1" localSheetId="6" hidden="1">{#N/A,#N/A,FALSE,"Aging Summary";#N/A,#N/A,FALSE,"Ratio Analysis";#N/A,#N/A,FALSE,"Test 120 Day Accts";#N/A,#N/A,FALSE,"Tickmarks"}</definedName>
    <definedName name="_New1" localSheetId="7" hidden="1">{#N/A,#N/A,FALSE,"Aging Summary";#N/A,#N/A,FALSE,"Ratio Analysis";#N/A,#N/A,FALSE,"Test 120 Day Accts";#N/A,#N/A,FALSE,"Tickmarks"}</definedName>
    <definedName name="_New1" localSheetId="8" hidden="1">{#N/A,#N/A,FALSE,"Aging Summary";#N/A,#N/A,FALSE,"Ratio Analysis";#N/A,#N/A,FALSE,"Test 120 Day Accts";#N/A,#N/A,FALSE,"Tickmarks"}</definedName>
    <definedName name="_New1" localSheetId="4" hidden="1">{#N/A,#N/A,FALSE,"Aging Summary";#N/A,#N/A,FALSE,"Ratio Analysis";#N/A,#N/A,FALSE,"Test 120 Day Accts";#N/A,#N/A,FALSE,"Tickmarks"}</definedName>
    <definedName name="_New1" hidden="1">{#N/A,#N/A,FALSE,"Aging Summary";#N/A,#N/A,FALSE,"Ratio Analysis";#N/A,#N/A,FALSE,"Test 120 Day Accts";#N/A,#N/A,FALSE,"Tickmarks"}</definedName>
    <definedName name="a" localSheetId="5" hidden="1">{#N/A,#N/A,FALSE,"Aging Summary";#N/A,#N/A,FALSE,"Ratio Analysis";#N/A,#N/A,FALSE,"Test 120 Day Accts";#N/A,#N/A,FALSE,"Tickmarks"}</definedName>
    <definedName name="a" localSheetId="3" hidden="1">{#N/A,#N/A,FALSE,"Aging Summary";#N/A,#N/A,FALSE,"Ratio Analysis";#N/A,#N/A,FALSE,"Test 120 Day Accts";#N/A,#N/A,FALSE,"Tickmarks"}</definedName>
    <definedName name="a" localSheetId="2" hidden="1">{#N/A,#N/A,FALSE,"Aging Summary";#N/A,#N/A,FALSE,"Ratio Analysis";#N/A,#N/A,FALSE,"Test 120 Day Accts";#N/A,#N/A,FALSE,"Tickmarks"}</definedName>
    <definedName name="a" localSheetId="6" hidden="1">{#N/A,#N/A,FALSE,"Aging Summary";#N/A,#N/A,FALSE,"Ratio Analysis";#N/A,#N/A,FALSE,"Test 120 Day Accts";#N/A,#N/A,FALSE,"Tickmarks"}</definedName>
    <definedName name="a" localSheetId="7" hidden="1">{#N/A,#N/A,FALSE,"Aging Summary";#N/A,#N/A,FALSE,"Ratio Analysis";#N/A,#N/A,FALSE,"Test 120 Day Accts";#N/A,#N/A,FALSE,"Tickmarks"}</definedName>
    <definedName name="a" localSheetId="8" hidden="1">{#N/A,#N/A,FALSE,"Aging Summary";#N/A,#N/A,FALSE,"Ratio Analysis";#N/A,#N/A,FALSE,"Test 120 Day Accts";#N/A,#N/A,FALSE,"Tickmarks"}</definedName>
    <definedName name="a" localSheetId="4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localSheetId="5" hidden="1">{#N/A,#N/A,FALSE,"Aging Summary";#N/A,#N/A,FALSE,"Ratio Analysis";#N/A,#N/A,FALSE,"Test 120 Day Accts";#N/A,#N/A,FALSE,"Tickmarks"}</definedName>
    <definedName name="aa" localSheetId="3" hidden="1">{#N/A,#N/A,FALSE,"Aging Summary";#N/A,#N/A,FALSE,"Ratio Analysis";#N/A,#N/A,FALSE,"Test 120 Day Accts";#N/A,#N/A,FALSE,"Tickmarks"}</definedName>
    <definedName name="aa" localSheetId="2" hidden="1">{#N/A,#N/A,FALSE,"Aging Summary";#N/A,#N/A,FALSE,"Ratio Analysis";#N/A,#N/A,FALSE,"Test 120 Day Accts";#N/A,#N/A,FALSE,"Tickmarks"}</definedName>
    <definedName name="aa" localSheetId="6" hidden="1">{#N/A,#N/A,FALSE,"Aging Summary";#N/A,#N/A,FALSE,"Ratio Analysis";#N/A,#N/A,FALSE,"Test 120 Day Accts";#N/A,#N/A,FALSE,"Tickmarks"}</definedName>
    <definedName name="aa" localSheetId="7" hidden="1">{#N/A,#N/A,FALSE,"Aging Summary";#N/A,#N/A,FALSE,"Ratio Analysis";#N/A,#N/A,FALSE,"Test 120 Day Accts";#N/A,#N/A,FALSE,"Tickmarks"}</definedName>
    <definedName name="aa" localSheetId="8" hidden="1">{#N/A,#N/A,FALSE,"Aging Summary";#N/A,#N/A,FALSE,"Ratio Analysis";#N/A,#N/A,FALSE,"Test 120 Day Accts";#N/A,#N/A,FALSE,"Tickmarks"}</definedName>
    <definedName name="aa" localSheetId="4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" localSheetId="5" hidden="1">{#N/A,#N/A,FALSE,"Aging Summary";#N/A,#N/A,FALSE,"Ratio Analysis";#N/A,#N/A,FALSE,"Test 120 Day Accts";#N/A,#N/A,FALSE,"Tickmarks"}</definedName>
    <definedName name="aaa" localSheetId="3" hidden="1">{#N/A,#N/A,FALSE,"Aging Summary";#N/A,#N/A,FALSE,"Ratio Analysis";#N/A,#N/A,FALSE,"Test 120 Day Accts";#N/A,#N/A,FALSE,"Tickmarks"}</definedName>
    <definedName name="aaa" localSheetId="2" hidden="1">{#N/A,#N/A,FALSE,"Aging Summary";#N/A,#N/A,FALSE,"Ratio Analysis";#N/A,#N/A,FALSE,"Test 120 Day Accts";#N/A,#N/A,FALSE,"Tickmarks"}</definedName>
    <definedName name="aaa" localSheetId="6" hidden="1">{#N/A,#N/A,FALSE,"Aging Summary";#N/A,#N/A,FALSE,"Ratio Analysis";#N/A,#N/A,FALSE,"Test 120 Day Accts";#N/A,#N/A,FALSE,"Tickmarks"}</definedName>
    <definedName name="aaa" localSheetId="7" hidden="1">{#N/A,#N/A,FALSE,"Aging Summary";#N/A,#N/A,FALSE,"Ratio Analysis";#N/A,#N/A,FALSE,"Test 120 Day Accts";#N/A,#N/A,FALSE,"Tickmarks"}</definedName>
    <definedName name="aaa" localSheetId="8" hidden="1">{#N/A,#N/A,FALSE,"Aging Summary";#N/A,#N/A,FALSE,"Ratio Analysis";#N/A,#N/A,FALSE,"Test 120 Day Accts";#N/A,#N/A,FALSE,"Tickmarks"}</definedName>
    <definedName name="aaa" localSheetId="4" hidden="1">{#N/A,#N/A,FALSE,"Aging Summary";#N/A,#N/A,FALSE,"Ratio Analysis";#N/A,#N/A,FALSE,"Test 120 Day Accts";#N/A,#N/A,FALSE,"Tickmarks"}</definedName>
    <definedName name="aaa" hidden="1">{#N/A,#N/A,FALSE,"Aging Summary";#N/A,#N/A,FALSE,"Ratio Analysis";#N/A,#N/A,FALSE,"Test 120 Day Accts";#N/A,#N/A,FALSE,"Tickmarks"}</definedName>
    <definedName name="AB" localSheetId="5" hidden="1">{#N/A,#N/A,FALSE,"Aging Summary";#N/A,#N/A,FALSE,"Ratio Analysis";#N/A,#N/A,FALSE,"Test 120 Day Accts";#N/A,#N/A,FALSE,"Tickmarks"}</definedName>
    <definedName name="AB" localSheetId="3" hidden="1">{#N/A,#N/A,FALSE,"Aging Summary";#N/A,#N/A,FALSE,"Ratio Analysis";#N/A,#N/A,FALSE,"Test 120 Day Accts";#N/A,#N/A,FALSE,"Tickmarks"}</definedName>
    <definedName name="AB" localSheetId="2" hidden="1">{#N/A,#N/A,FALSE,"Aging Summary";#N/A,#N/A,FALSE,"Ratio Analysis";#N/A,#N/A,FALSE,"Test 120 Day Accts";#N/A,#N/A,FALSE,"Tickmarks"}</definedName>
    <definedName name="AB" localSheetId="6" hidden="1">{#N/A,#N/A,FALSE,"Aging Summary";#N/A,#N/A,FALSE,"Ratio Analysis";#N/A,#N/A,FALSE,"Test 120 Day Accts";#N/A,#N/A,FALSE,"Tickmarks"}</definedName>
    <definedName name="AB" localSheetId="7" hidden="1">{#N/A,#N/A,FALSE,"Aging Summary";#N/A,#N/A,FALSE,"Ratio Analysis";#N/A,#N/A,FALSE,"Test 120 Day Accts";#N/A,#N/A,FALSE,"Tickmarks"}</definedName>
    <definedName name="AB" localSheetId="8" hidden="1">{#N/A,#N/A,FALSE,"Aging Summary";#N/A,#N/A,FALSE,"Ratio Analysis";#N/A,#N/A,FALSE,"Test 120 Day Accts";#N/A,#N/A,FALSE,"Tickmarks"}</definedName>
    <definedName name="AB" localSheetId="4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localSheetId="5" hidden="1">{"key inputs",#N/A,TRUE,"Key Inputs";"key outputs",#N/A,TRUE,"Outputs";"Other inputs",#N/A,TRUE,"Other Inputs";"Revenue",#N/A,TRUE,"Rev"}</definedName>
    <definedName name="abc" localSheetId="3" hidden="1">{"key inputs",#N/A,TRUE,"Key Inputs";"key outputs",#N/A,TRUE,"Outputs";"Other inputs",#N/A,TRUE,"Other Inputs";"Revenue",#N/A,TRUE,"Rev"}</definedName>
    <definedName name="abc" localSheetId="2" hidden="1">{"key inputs",#N/A,TRUE,"Key Inputs";"key outputs",#N/A,TRUE,"Outputs";"Other inputs",#N/A,TRUE,"Other Inputs";"Revenue",#N/A,TRUE,"Rev"}</definedName>
    <definedName name="abc" localSheetId="6" hidden="1">{"key inputs",#N/A,TRUE,"Key Inputs";"key outputs",#N/A,TRUE,"Outputs";"Other inputs",#N/A,TRUE,"Other Inputs";"Revenue",#N/A,TRUE,"Rev"}</definedName>
    <definedName name="abc" localSheetId="7" hidden="1">{"key inputs",#N/A,TRUE,"Key Inputs";"key outputs",#N/A,TRUE,"Outputs";"Other inputs",#N/A,TRUE,"Other Inputs";"Revenue",#N/A,TRUE,"Rev"}</definedName>
    <definedName name="abc" localSheetId="8" hidden="1">{"key inputs",#N/A,TRUE,"Key Inputs";"key outputs",#N/A,TRUE,"Outputs";"Other inputs",#N/A,TRUE,"Other Inputs";"Revenue",#N/A,TRUE,"Rev"}</definedName>
    <definedName name="abc" localSheetId="4" hidden="1">{"key inputs",#N/A,TRUE,"Key Inputs";"key outputs",#N/A,TRUE,"Outputs";"Other inputs",#N/A,TRUE,"Other Inputs";"Revenue",#N/A,TRUE,"Rev"}</definedName>
    <definedName name="abc" hidden="1">{"key inputs",#N/A,TRUE,"Key Inputs";"key outputs",#N/A,TRUE,"Outputs";"Other inputs",#N/A,TRUE,"Other Inputs";"Revenue",#N/A,TRUE,"Rev"}</definedName>
    <definedName name="abcd" localSheetId="5" hidden="1">{#N/A,#N/A,FALSE,"Aging Summary";#N/A,#N/A,FALSE,"Ratio Analysis";#N/A,#N/A,FALSE,"Test 120 Day Accts";#N/A,#N/A,FALSE,"Tickmarks"}</definedName>
    <definedName name="abcd" localSheetId="3" hidden="1">{#N/A,#N/A,FALSE,"Aging Summary";#N/A,#N/A,FALSE,"Ratio Analysis";#N/A,#N/A,FALSE,"Test 120 Day Accts";#N/A,#N/A,FALSE,"Tickmarks"}</definedName>
    <definedName name="abcd" localSheetId="2" hidden="1">{#N/A,#N/A,FALSE,"Aging Summary";#N/A,#N/A,FALSE,"Ratio Analysis";#N/A,#N/A,FALSE,"Test 120 Day Accts";#N/A,#N/A,FALSE,"Tickmarks"}</definedName>
    <definedName name="abcd" localSheetId="6" hidden="1">{#N/A,#N/A,FALSE,"Aging Summary";#N/A,#N/A,FALSE,"Ratio Analysis";#N/A,#N/A,FALSE,"Test 120 Day Accts";#N/A,#N/A,FALSE,"Tickmarks"}</definedName>
    <definedName name="abcd" localSheetId="7" hidden="1">{#N/A,#N/A,FALSE,"Aging Summary";#N/A,#N/A,FALSE,"Ratio Analysis";#N/A,#N/A,FALSE,"Test 120 Day Accts";#N/A,#N/A,FALSE,"Tickmarks"}</definedName>
    <definedName name="abcd" localSheetId="8" hidden="1">{#N/A,#N/A,FALSE,"Aging Summary";#N/A,#N/A,FALSE,"Ratio Analysis";#N/A,#N/A,FALSE,"Test 120 Day Accts";#N/A,#N/A,FALSE,"Tickmarks"}</definedName>
    <definedName name="abcd" localSheetId="4" hidden="1">{#N/A,#N/A,FALSE,"Aging Summary";#N/A,#N/A,FALSE,"Ratio Analysis";#N/A,#N/A,FALSE,"Test 120 Day Accts";#N/A,#N/A,FALSE,"Tickmarks"}</definedName>
    <definedName name="abcd" hidden="1">{#N/A,#N/A,FALSE,"Aging Summary";#N/A,#N/A,FALSE,"Ratio Analysis";#N/A,#N/A,FALSE,"Test 120 Day Accts";#N/A,#N/A,FALSE,"Tickmarks"}</definedName>
    <definedName name="anscount" hidden="1">1</definedName>
    <definedName name="Apalancamiento" localSheetId="5">[1]Input!$I$30</definedName>
    <definedName name="Apalancamiento" localSheetId="3">[1]Input!$I$30</definedName>
    <definedName name="Apalancamiento" localSheetId="2">[1]Input!$I$30</definedName>
    <definedName name="Apalancamiento" localSheetId="7">[1]Input!$I$30</definedName>
    <definedName name="Apalancamiento" localSheetId="8">[1]Input!$I$30</definedName>
    <definedName name="Apalancamiento" localSheetId="4">[1]Input!$I$30</definedName>
    <definedName name="Apalancamiento">[2]Input!$I$30</definedName>
    <definedName name="_xlnm.Print_Area" localSheetId="1">'F1 - Inv Total b'!$A$1:$F$48</definedName>
    <definedName name="_xlnm.Print_Area" localSheetId="3">'F2 - usos y fuentes'!$A$1:$M$36</definedName>
    <definedName name="_xlnm.Print_Area" localSheetId="2">'F2 - usos y fuentes b'!$A$1:$AA$38</definedName>
    <definedName name="_xlnm.Print_Area" localSheetId="6">'F4 - Inversión CR'!$A$1:$R$53</definedName>
    <definedName name="_xlnm.Print_Area" localSheetId="7">'F5 - Operación '!$A$1:$R$455</definedName>
    <definedName name="_xlnm.Print_Area" localSheetId="8">'F6 - Flujo'!$A$1:$Q$483</definedName>
    <definedName name="_xlnm.Print_Area" localSheetId="9">'F7 - Resumen Oferta'!$A$1:$T$20</definedName>
    <definedName name="_xlnm.Print_Area" localSheetId="10">'Formato 2 - CRI REAL'!$A$1:$U$39</definedName>
    <definedName name="_xlnm.Print_Area" localSheetId="0">'Formato 2 - RI'!$A$1:$M$34</definedName>
    <definedName name="_xlnm.Print_Area" localSheetId="11">'Formato 3 - RI REAL'!$A$1:$S$52</definedName>
    <definedName name="AS2DocOpenMode" hidden="1">"AS2DocumentEdit"</definedName>
    <definedName name="asd" localSheetId="5" hidden="1">{"key inputs",#N/A,FALSE,"Key Inputs";"key outputs",#N/A,FALSE,"Outputs";"Other inputs",#N/A,FALSE,"Other Inputs";"cashflow",#N/A,FALSE,"Statemnts"}</definedName>
    <definedName name="asd" localSheetId="3" hidden="1">{"key inputs",#N/A,FALSE,"Key Inputs";"key outputs",#N/A,FALSE,"Outputs";"Other inputs",#N/A,FALSE,"Other Inputs";"cashflow",#N/A,FALSE,"Statemnts"}</definedName>
    <definedName name="asd" localSheetId="2" hidden="1">{"key inputs",#N/A,FALSE,"Key Inputs";"key outputs",#N/A,FALSE,"Outputs";"Other inputs",#N/A,FALSE,"Other Inputs";"cashflow",#N/A,FALSE,"Statemnts"}</definedName>
    <definedName name="asd" localSheetId="6" hidden="1">{"key inputs",#N/A,FALSE,"Key Inputs";"key outputs",#N/A,FALSE,"Outputs";"Other inputs",#N/A,FALSE,"Other Inputs";"cashflow",#N/A,FALSE,"Statemnts"}</definedName>
    <definedName name="asd" localSheetId="7" hidden="1">{"key inputs",#N/A,FALSE,"Key Inputs";"key outputs",#N/A,FALSE,"Outputs";"Other inputs",#N/A,FALSE,"Other Inputs";"cashflow",#N/A,FALSE,"Statemnts"}</definedName>
    <definedName name="asd" localSheetId="8" hidden="1">{"key inputs",#N/A,FALSE,"Key Inputs";"key outputs",#N/A,FALSE,"Outputs";"Other inputs",#N/A,FALSE,"Other Inputs";"cashflow",#N/A,FALSE,"Statemnts"}</definedName>
    <definedName name="asd" localSheetId="4" hidden="1">{"key inputs",#N/A,FALSE,"Key Inputs";"key outputs",#N/A,FALSE,"Outputs";"Other inputs",#N/A,FALSE,"Other Inputs";"cashflow",#N/A,FALSE,"Statemnts"}</definedName>
    <definedName name="asd" hidden="1">{"key inputs",#N/A,FALSE,"Key Inputs";"key outputs",#N/A,FALSE,"Outputs";"Other inputs",#N/A,FALSE,"Other Inputs";"cashflow",#N/A,FALSE,"Statemnts"}</definedName>
    <definedName name="caca" localSheetId="5" hidden="1">{#N/A,#N/A,FALSE,"Aging Summary";#N/A,#N/A,FALSE,"Ratio Analysis";#N/A,#N/A,FALSE,"Test 120 Day Accts";#N/A,#N/A,FALSE,"Tickmarks"}</definedName>
    <definedName name="caca" localSheetId="3" hidden="1">{#N/A,#N/A,FALSE,"Aging Summary";#N/A,#N/A,FALSE,"Ratio Analysis";#N/A,#N/A,FALSE,"Test 120 Day Accts";#N/A,#N/A,FALSE,"Tickmarks"}</definedName>
    <definedName name="caca" localSheetId="6" hidden="1">{#N/A,#N/A,FALSE,"Aging Summary";#N/A,#N/A,FALSE,"Ratio Analysis";#N/A,#N/A,FALSE,"Test 120 Day Accts";#N/A,#N/A,FALSE,"Tickmarks"}</definedName>
    <definedName name="caca" localSheetId="4" hidden="1">{#N/A,#N/A,FALSE,"Aging Summary";#N/A,#N/A,FALSE,"Ratio Analysis";#N/A,#N/A,FALSE,"Test 120 Day Accts";#N/A,#N/A,FALSE,"Tickmarks"}</definedName>
    <definedName name="caca" hidden="1">{#N/A,#N/A,FALSE,"Aging Summary";#N/A,#N/A,FALSE,"Ratio Analysis";#N/A,#N/A,FALSE,"Test 120 Day Accts";#N/A,#N/A,FALSE,"Tickmarks"}</definedName>
    <definedName name="CapacidadAnual" localSheetId="5">[1]Input!$L$88</definedName>
    <definedName name="CapacidadAnual" localSheetId="3">[1]Input!$L$88</definedName>
    <definedName name="CapacidadAnual" localSheetId="2">[1]Input!$L$88</definedName>
    <definedName name="CapacidadAnual" localSheetId="7">[1]Input!$L$88</definedName>
    <definedName name="CapacidadAnual" localSheetId="8">[1]Input!$L$88</definedName>
    <definedName name="CapacidadAnual" localSheetId="4">[1]Input!$L$88</definedName>
    <definedName name="CapacidadAnual">[2]Input!$L$88</definedName>
    <definedName name="Capex_Contingencias" localSheetId="5">[1]Input!$I$25</definedName>
    <definedName name="Capex_Contingencias" localSheetId="3">[1]Input!$I$25</definedName>
    <definedName name="Capex_Contingencias" localSheetId="2">[1]Input!$I$25</definedName>
    <definedName name="Capex_Contingencias" localSheetId="7">[1]Input!$I$25</definedName>
    <definedName name="Capex_Contingencias" localSheetId="8">[1]Input!$I$25</definedName>
    <definedName name="Capex_Contingencias" localSheetId="4">[1]Input!$I$25</definedName>
    <definedName name="Capex_Contingencias">[2]Input!$I$25</definedName>
    <definedName name="CAPEX_CostoDesarrolloProyecto" localSheetId="5">[1]Input!$I$24</definedName>
    <definedName name="CAPEX_CostoDesarrolloProyecto" localSheetId="3">[1]Input!$I$24</definedName>
    <definedName name="CAPEX_CostoDesarrolloProyecto" localSheetId="2">[1]Input!$I$24</definedName>
    <definedName name="CAPEX_CostoDesarrolloProyecto" localSheetId="7">[1]Input!$I$24</definedName>
    <definedName name="CAPEX_CostoDesarrolloProyecto" localSheetId="8">[1]Input!$I$24</definedName>
    <definedName name="CAPEX_CostoDesarrolloProyecto" localSheetId="4">[1]Input!$I$24</definedName>
    <definedName name="CAPEX_CostoDesarrolloProyecto">[2]Input!$I$24</definedName>
    <definedName name="CAPEX_Ingenieria_otros" localSheetId="5">[1]Input!$I$19</definedName>
    <definedName name="CAPEX_Ingenieria_otros" localSheetId="3">[1]Input!$I$19</definedName>
    <definedName name="CAPEX_Ingenieria_otros" localSheetId="2">[1]Input!$I$19</definedName>
    <definedName name="CAPEX_Ingenieria_otros" localSheetId="7">[1]Input!$I$19</definedName>
    <definedName name="CAPEX_Ingenieria_otros" localSheetId="8">[1]Input!$I$19</definedName>
    <definedName name="CAPEX_Ingenieria_otros" localSheetId="4">[1]Input!$I$19</definedName>
    <definedName name="CAPEX_Ingenieria_otros">[2]Input!$I$19</definedName>
    <definedName name="Capex_ObrasCiviles" localSheetId="5">[1]Input!$I$17</definedName>
    <definedName name="Capex_ObrasCiviles" localSheetId="3">[1]Input!$I$17</definedName>
    <definedName name="Capex_ObrasCiviles" localSheetId="2">[1]Input!$I$17</definedName>
    <definedName name="Capex_ObrasCiviles" localSheetId="7">[1]Input!$I$17</definedName>
    <definedName name="Capex_ObrasCiviles" localSheetId="8">[1]Input!$I$17</definedName>
    <definedName name="Capex_ObrasCiviles" localSheetId="4">[1]Input!$I$17</definedName>
    <definedName name="Capex_ObrasCiviles">[2]Input!$I$17</definedName>
    <definedName name="Capex_Planta_Maquinaria" localSheetId="5">[1]Input!$I$18</definedName>
    <definedName name="Capex_Planta_Maquinaria" localSheetId="3">[1]Input!$I$18</definedName>
    <definedName name="Capex_Planta_Maquinaria" localSheetId="2">[1]Input!$I$18</definedName>
    <definedName name="Capex_Planta_Maquinaria" localSheetId="7">[1]Input!$I$18</definedName>
    <definedName name="Capex_Planta_Maquinaria" localSheetId="8">[1]Input!$I$18</definedName>
    <definedName name="Capex_Planta_Maquinaria" localSheetId="4">[1]Input!$I$18</definedName>
    <definedName name="Capex_Planta_Maquinaria">[2]Input!$I$18</definedName>
    <definedName name="CAPEX00" localSheetId="5">[1]Input!$I$26</definedName>
    <definedName name="CAPEX00" localSheetId="3">[1]Input!$I$26</definedName>
    <definedName name="CAPEX00" localSheetId="2">[1]Input!$I$26</definedName>
    <definedName name="CAPEX00" localSheetId="7">[1]Input!$I$26</definedName>
    <definedName name="CAPEX00" localSheetId="8">[1]Input!$I$26</definedName>
    <definedName name="CAPEX00" localSheetId="4">[1]Input!$I$26</definedName>
    <definedName name="CAPEX00">[2]Input!$I$26</definedName>
    <definedName name="CesantiaEdadAvanzada_Total" localSheetId="5">'[3]a)TablaFactores'!$J$9</definedName>
    <definedName name="CesantiaEdadAvanzada_Total" localSheetId="3">'[3]a)TablaFactores'!$J$9</definedName>
    <definedName name="CesantiaEdadAvanzada_Total" localSheetId="2">'[3]a)TablaFactores'!$J$9</definedName>
    <definedName name="CesantiaEdadAvanzada_Total" localSheetId="7">'[3]a)TablaFactores'!$J$9</definedName>
    <definedName name="CesantiaEdadAvanzada_Total" localSheetId="8">'[3]a)TablaFactores'!$J$9</definedName>
    <definedName name="CesantiaEdadAvanzada_Total" localSheetId="4">'[3]a)TablaFactores'!$J$9</definedName>
    <definedName name="CesantiaEdadAvanzada_Total">'[4]a)TablaFactores'!$J$9</definedName>
    <definedName name="CodNomTramos" localSheetId="5">OFFSET(#REF!,0,0,COUNTA(#REF!),4)</definedName>
    <definedName name="CodNomTramos" localSheetId="3">OFFSET(#REF!,0,0,COUNTA(#REF!),4)</definedName>
    <definedName name="CodNomTramos" localSheetId="6">OFFSET(#REF!,0,0,COUNTA(#REF!),4)</definedName>
    <definedName name="CodNomTramos" localSheetId="8">OFFSET(#REF!,0,0,COUNTA(#REF!),4)</definedName>
    <definedName name="CodNomTramos" localSheetId="4">OFFSET(#REF!,0,0,COUNTA(#REF!),4)</definedName>
    <definedName name="CodNomTramos">OFFSET(#REF!,0,0,COUNTA(#REF!),4)</definedName>
    <definedName name="CommitmentFee" localSheetId="5">[1]Input!$I$36</definedName>
    <definedName name="CommitmentFee" localSheetId="3">[1]Input!$I$36</definedName>
    <definedName name="CommitmentFee" localSheetId="2">[1]Input!$I$36</definedName>
    <definedName name="CommitmentFee" localSheetId="7">[1]Input!$I$36</definedName>
    <definedName name="CommitmentFee" localSheetId="8">[1]Input!$I$36</definedName>
    <definedName name="CommitmentFee" localSheetId="4">[1]Input!$I$36</definedName>
    <definedName name="CommitmentFee">[2]Input!$I$36</definedName>
    <definedName name="CuotaFija_Total" localSheetId="5">'[3]a)TablaFactores'!$D$9</definedName>
    <definedName name="CuotaFija_Total" localSheetId="3">'[3]a)TablaFactores'!$D$9</definedName>
    <definedName name="CuotaFija_Total" localSheetId="2">'[3]a)TablaFactores'!$D$9</definedName>
    <definedName name="CuotaFija_Total" localSheetId="7">'[3]a)TablaFactores'!$D$9</definedName>
    <definedName name="CuotaFija_Total" localSheetId="8">'[3]a)TablaFactores'!$D$9</definedName>
    <definedName name="CuotaFija_Total" localSheetId="4">'[3]a)TablaFactores'!$D$9</definedName>
    <definedName name="CuotaFija_Total">'[4]a)TablaFactores'!$D$9</definedName>
    <definedName name="E3SMDF_Total" localSheetId="5">'[3]a)TablaFactores'!$E$9</definedName>
    <definedName name="E3SMDF_Total" localSheetId="3">'[3]a)TablaFactores'!$E$9</definedName>
    <definedName name="E3SMDF_Total" localSheetId="2">'[3]a)TablaFactores'!$E$9</definedName>
    <definedName name="E3SMDF_Total" localSheetId="7">'[3]a)TablaFactores'!$E$9</definedName>
    <definedName name="E3SMDF_Total" localSheetId="8">'[3]a)TablaFactores'!$E$9</definedName>
    <definedName name="E3SMDF_Total" localSheetId="4">'[3]a)TablaFactores'!$E$9</definedName>
    <definedName name="E3SMDF_Total">'[4]a)TablaFactores'!$E$9</definedName>
    <definedName name="EndComercialOp" localSheetId="5">[1]Input!$I$10</definedName>
    <definedName name="EndComercialOp" localSheetId="3">[1]Input!$I$10</definedName>
    <definedName name="EndComercialOp" localSheetId="2">[1]Input!$I$10</definedName>
    <definedName name="EndComercialOp" localSheetId="7">[1]Input!$I$10</definedName>
    <definedName name="EndComercialOp" localSheetId="8">[1]Input!$I$10</definedName>
    <definedName name="EndComercialOp" localSheetId="4">[1]Input!$I$10</definedName>
    <definedName name="EndComercialOp">[2]Input!$I$10</definedName>
    <definedName name="FinancialClose" localSheetId="5">[1]Input!$I$7</definedName>
    <definedName name="FinancialClose" localSheetId="3">[1]Input!$I$7</definedName>
    <definedName name="FinancialClose" localSheetId="2">[1]Input!$I$7</definedName>
    <definedName name="FinancialClose" localSheetId="7">[1]Input!$I$7</definedName>
    <definedName name="FinancialClose" localSheetId="8">[1]Input!$I$7</definedName>
    <definedName name="FinancialClose" localSheetId="4">[1]Input!$I$7</definedName>
    <definedName name="FinancialClose">[2]Input!$I$7</definedName>
    <definedName name="Findit" localSheetId="5" hidden="1">{#N/A,#N/A,FALSE,"Aging Summary";#N/A,#N/A,FALSE,"Ratio Analysis";#N/A,#N/A,FALSE,"Test 120 Day Accts";#N/A,#N/A,FALSE,"Tickmarks"}</definedName>
    <definedName name="Findit" localSheetId="3" hidden="1">{#N/A,#N/A,FALSE,"Aging Summary";#N/A,#N/A,FALSE,"Ratio Analysis";#N/A,#N/A,FALSE,"Test 120 Day Accts";#N/A,#N/A,FALSE,"Tickmarks"}</definedName>
    <definedName name="Findit" localSheetId="2" hidden="1">{#N/A,#N/A,FALSE,"Aging Summary";#N/A,#N/A,FALSE,"Ratio Analysis";#N/A,#N/A,FALSE,"Test 120 Day Accts";#N/A,#N/A,FALSE,"Tickmarks"}</definedName>
    <definedName name="Findit" localSheetId="6" hidden="1">{#N/A,#N/A,FALSE,"Aging Summary";#N/A,#N/A,FALSE,"Ratio Analysis";#N/A,#N/A,FALSE,"Test 120 Day Accts";#N/A,#N/A,FALSE,"Tickmarks"}</definedName>
    <definedName name="Findit" localSheetId="7" hidden="1">{#N/A,#N/A,FALSE,"Aging Summary";#N/A,#N/A,FALSE,"Ratio Analysis";#N/A,#N/A,FALSE,"Test 120 Day Accts";#N/A,#N/A,FALSE,"Tickmarks"}</definedName>
    <definedName name="Findit" localSheetId="8" hidden="1">{#N/A,#N/A,FALSE,"Aging Summary";#N/A,#N/A,FALSE,"Ratio Analysis";#N/A,#N/A,FALSE,"Test 120 Day Accts";#N/A,#N/A,FALSE,"Tickmarks"}</definedName>
    <definedName name="Findit" localSheetId="4" hidden="1">{#N/A,#N/A,FALSE,"Aging Summary";#N/A,#N/A,FALSE,"Ratio Analysis";#N/A,#N/A,FALSE,"Test 120 Day Accts";#N/A,#N/A,FALSE,"Tickmarks"}</definedName>
    <definedName name="Findit" hidden="1">{#N/A,#N/A,FALSE,"Aging Summary";#N/A,#N/A,FALSE,"Ratio Analysis";#N/A,#N/A,FALSE,"Test 120 Day Accts";#N/A,#N/A,FALSE,"Tickmarks"}</definedName>
    <definedName name="FraccionPlanta_Maquinaria" localSheetId="5">[1]Input!$K$64</definedName>
    <definedName name="FraccionPlanta_Maquinaria" localSheetId="3">[1]Input!$K$64</definedName>
    <definedName name="FraccionPlanta_Maquinaria" localSheetId="2">[1]Input!$K$64</definedName>
    <definedName name="FraccionPlanta_Maquinaria" localSheetId="7">[1]Input!$K$64</definedName>
    <definedName name="FraccionPlanta_Maquinaria" localSheetId="8">[1]Input!$K$64</definedName>
    <definedName name="FraccionPlanta_Maquinaria" localSheetId="4">[1]Input!$K$64</definedName>
    <definedName name="FraccionPlanta_Maquinaria">[2]Input!$K$64</definedName>
    <definedName name="GastosMedicos_Total" localSheetId="5">'[3]a)TablaFactores'!$G$9</definedName>
    <definedName name="GastosMedicos_Total" localSheetId="3">'[3]a)TablaFactores'!$G$9</definedName>
    <definedName name="GastosMedicos_Total" localSheetId="2">'[3]a)TablaFactores'!$G$9</definedName>
    <definedName name="GastosMedicos_Total" localSheetId="7">'[3]a)TablaFactores'!$G$9</definedName>
    <definedName name="GastosMedicos_Total" localSheetId="8">'[3]a)TablaFactores'!$G$9</definedName>
    <definedName name="GastosMedicos_Total" localSheetId="4">'[3]a)TablaFactores'!$G$9</definedName>
    <definedName name="GastosMedicos_Total">'[4]a)TablaFactores'!$G$9</definedName>
    <definedName name="Guarderia_Total" localSheetId="5">'[3]a)TablaFactores'!$K$9</definedName>
    <definedName name="Guarderia_Total" localSheetId="3">'[3]a)TablaFactores'!$K$9</definedName>
    <definedName name="Guarderia_Total" localSheetId="2">'[3]a)TablaFactores'!$K$9</definedName>
    <definedName name="Guarderia_Total" localSheetId="7">'[3]a)TablaFactores'!$K$9</definedName>
    <definedName name="Guarderia_Total" localSheetId="8">'[3]a)TablaFactores'!$K$9</definedName>
    <definedName name="Guarderia_Total" localSheetId="4">'[3]a)TablaFactores'!$K$9</definedName>
    <definedName name="Guarderia_Total">'[4]a)TablaFactores'!$K$9</definedName>
    <definedName name="Infonavit_Total" localSheetId="5">'[3]a)TablaFactores'!$L$9</definedName>
    <definedName name="Infonavit_Total" localSheetId="3">'[3]a)TablaFactores'!$L$9</definedName>
    <definedName name="Infonavit_Total" localSheetId="2">'[3]a)TablaFactores'!$L$9</definedName>
    <definedName name="Infonavit_Total" localSheetId="7">'[3]a)TablaFactores'!$L$9</definedName>
    <definedName name="Infonavit_Total" localSheetId="8">'[3]a)TablaFactores'!$L$9</definedName>
    <definedName name="Infonavit_Total" localSheetId="4">'[3]a)TablaFactores'!$L$9</definedName>
    <definedName name="Infonavit_Total">'[4]a)TablaFactores'!$L$9</definedName>
    <definedName name="InicioOp" localSheetId="5">[1]Input!$I$8</definedName>
    <definedName name="InicioOp" localSheetId="3">[1]Input!$I$8</definedName>
    <definedName name="InicioOp" localSheetId="2">[1]Input!$I$8</definedName>
    <definedName name="InicioOp" localSheetId="7">[1]Input!$I$8</definedName>
    <definedName name="InicioOp" localSheetId="8">[1]Input!$I$8</definedName>
    <definedName name="InicioOp" localSheetId="4">[1]Input!$I$8</definedName>
    <definedName name="InicioOp">[2]Input!$I$8</definedName>
    <definedName name="InvalidesyVida_Total" localSheetId="5">'[3]a)TablaFactores'!$H$9</definedName>
    <definedName name="InvalidesyVida_Total" localSheetId="3">'[3]a)TablaFactores'!$H$9</definedName>
    <definedName name="InvalidesyVida_Total" localSheetId="2">'[3]a)TablaFactores'!$H$9</definedName>
    <definedName name="InvalidesyVida_Total" localSheetId="7">'[3]a)TablaFactores'!$H$9</definedName>
    <definedName name="InvalidesyVida_Total" localSheetId="8">'[3]a)TablaFactores'!$H$9</definedName>
    <definedName name="InvalidesyVida_Total" localSheetId="4">'[3]a)TablaFactores'!$H$9</definedName>
    <definedName name="InvalidesyVida_Total">'[4]a)TablaFactores'!$H$9</definedName>
    <definedName name="IVA_Ventas" localSheetId="5">[1]Input!$I$68</definedName>
    <definedName name="IVA_Ventas" localSheetId="3">[1]Input!$I$68</definedName>
    <definedName name="IVA_Ventas" localSheetId="2">[1]Input!$I$68</definedName>
    <definedName name="IVA_Ventas" localSheetId="7">[1]Input!$I$68</definedName>
    <definedName name="IVA_Ventas" localSheetId="8">[1]Input!$I$68</definedName>
    <definedName name="IVA_Ventas" localSheetId="4">[1]Input!$I$68</definedName>
    <definedName name="IVA_Ventas">[2]Input!$I$68</definedName>
    <definedName name="limcount" hidden="1">1</definedName>
    <definedName name="New" localSheetId="5" hidden="1">{#N/A,#N/A,FALSE,"Aging Summary";#N/A,#N/A,FALSE,"Ratio Analysis";#N/A,#N/A,FALSE,"Test 120 Day Accts";#N/A,#N/A,FALSE,"Tickmarks"}</definedName>
    <definedName name="New" localSheetId="3" hidden="1">{#N/A,#N/A,FALSE,"Aging Summary";#N/A,#N/A,FALSE,"Ratio Analysis";#N/A,#N/A,FALSE,"Test 120 Day Accts";#N/A,#N/A,FALSE,"Tickmarks"}</definedName>
    <definedName name="New" localSheetId="2" hidden="1">{#N/A,#N/A,FALSE,"Aging Summary";#N/A,#N/A,FALSE,"Ratio Analysis";#N/A,#N/A,FALSE,"Test 120 Day Accts";#N/A,#N/A,FALSE,"Tickmarks"}</definedName>
    <definedName name="New" localSheetId="6" hidden="1">{#N/A,#N/A,FALSE,"Aging Summary";#N/A,#N/A,FALSE,"Ratio Analysis";#N/A,#N/A,FALSE,"Test 120 Day Accts";#N/A,#N/A,FALSE,"Tickmarks"}</definedName>
    <definedName name="New" localSheetId="7" hidden="1">{#N/A,#N/A,FALSE,"Aging Summary";#N/A,#N/A,FALSE,"Ratio Analysis";#N/A,#N/A,FALSE,"Test 120 Day Accts";#N/A,#N/A,FALSE,"Tickmarks"}</definedName>
    <definedName name="New" localSheetId="8" hidden="1">{#N/A,#N/A,FALSE,"Aging Summary";#N/A,#N/A,FALSE,"Ratio Analysis";#N/A,#N/A,FALSE,"Test 120 Day Accts";#N/A,#N/A,FALSE,"Tickmarks"}</definedName>
    <definedName name="New" localSheetId="4" hidden="1">{#N/A,#N/A,FALSE,"Aging Summary";#N/A,#N/A,FALSE,"Ratio Analysis";#N/A,#N/A,FALSE,"Test 120 Day Accts";#N/A,#N/A,FALSE,"Tickmarks"}</definedName>
    <definedName name="New" hidden="1">{#N/A,#N/A,FALSE,"Aging Summary";#N/A,#N/A,FALSE,"Ratio Analysis";#N/A,#N/A,FALSE,"Test 120 Day Accts";#N/A,#N/A,FALSE,"Tickmarks"}</definedName>
    <definedName name="Percent2" localSheetId="5" hidden="1">{#N/A,#N/A,FALSE,"Aging Summary";#N/A,#N/A,FALSE,"Ratio Analysis";#N/A,#N/A,FALSE,"Test 120 Day Accts";#N/A,#N/A,FALSE,"Tickmarks"}</definedName>
    <definedName name="Percent2" localSheetId="3" hidden="1">{#N/A,#N/A,FALSE,"Aging Summary";#N/A,#N/A,FALSE,"Ratio Analysis";#N/A,#N/A,FALSE,"Test 120 Day Accts";#N/A,#N/A,FALSE,"Tickmarks"}</definedName>
    <definedName name="Percent2" localSheetId="2" hidden="1">{#N/A,#N/A,FALSE,"Aging Summary";#N/A,#N/A,FALSE,"Ratio Analysis";#N/A,#N/A,FALSE,"Test 120 Day Accts";#N/A,#N/A,FALSE,"Tickmarks"}</definedName>
    <definedName name="Percent2" localSheetId="6" hidden="1">{#N/A,#N/A,FALSE,"Aging Summary";#N/A,#N/A,FALSE,"Ratio Analysis";#N/A,#N/A,FALSE,"Test 120 Day Accts";#N/A,#N/A,FALSE,"Tickmarks"}</definedName>
    <definedName name="Percent2" localSheetId="7" hidden="1">{#N/A,#N/A,FALSE,"Aging Summary";#N/A,#N/A,FALSE,"Ratio Analysis";#N/A,#N/A,FALSE,"Test 120 Day Accts";#N/A,#N/A,FALSE,"Tickmarks"}</definedName>
    <definedName name="Percent2" localSheetId="8" hidden="1">{#N/A,#N/A,FALSE,"Aging Summary";#N/A,#N/A,FALSE,"Ratio Analysis";#N/A,#N/A,FALSE,"Test 120 Day Accts";#N/A,#N/A,FALSE,"Tickmarks"}</definedName>
    <definedName name="Percent2" localSheetId="4" hidden="1">{#N/A,#N/A,FALSE,"Aging Summary";#N/A,#N/A,FALSE,"Ratio Analysis";#N/A,#N/A,FALSE,"Test 120 Day Accts";#N/A,#N/A,FALSE,"Tickmarks"}</definedName>
    <definedName name="Percent2" hidden="1">{#N/A,#N/A,FALSE,"Aging Summary";#N/A,#N/A,FALSE,"Ratio Analysis";#N/A,#N/A,FALSE,"Test 120 Day Accts";#N/A,#N/A,FALSE,"Tickmarks"}</definedName>
    <definedName name="PlazoApalancamiento" localSheetId="5">[1]Input!$H$31</definedName>
    <definedName name="PlazoApalancamiento" localSheetId="3">[1]Input!$H$31</definedName>
    <definedName name="PlazoApalancamiento" localSheetId="2">[1]Input!$H$31</definedName>
    <definedName name="PlazoApalancamiento" localSheetId="7">[1]Input!$H$31</definedName>
    <definedName name="PlazoApalancamiento" localSheetId="8">[1]Input!$H$31</definedName>
    <definedName name="PlazoApalancamiento" localSheetId="4">[1]Input!$H$31</definedName>
    <definedName name="PlazoApalancamiento">[2]Input!$H$31</definedName>
    <definedName name="PlazoCuentasCobrar" localSheetId="5">[1]Input!$I$129</definedName>
    <definedName name="PlazoCuentasCobrar" localSheetId="3">[1]Input!$I$129</definedName>
    <definedName name="PlazoCuentasCobrar" localSheetId="2">[1]Input!$I$129</definedName>
    <definedName name="PlazoCuentasCobrar" localSheetId="7">[1]Input!$I$129</definedName>
    <definedName name="PlazoCuentasCobrar" localSheetId="8">[1]Input!$I$129</definedName>
    <definedName name="PlazoCuentasCobrar" localSheetId="4">[1]Input!$I$129</definedName>
    <definedName name="PlazoCuentasCobrar">[2]Input!$I$129</definedName>
    <definedName name="PlazoCuentasPagar" localSheetId="5">[1]Input!$I$128</definedName>
    <definedName name="PlazoCuentasPagar" localSheetId="3">[1]Input!$I$128</definedName>
    <definedName name="PlazoCuentasPagar" localSheetId="2">[1]Input!$I$128</definedName>
    <definedName name="PlazoCuentasPagar" localSheetId="7">[1]Input!$I$128</definedName>
    <definedName name="PlazoCuentasPagar" localSheetId="8">[1]Input!$I$128</definedName>
    <definedName name="PlazoCuentasPagar" localSheetId="4">[1]Input!$I$128</definedName>
    <definedName name="PlazoCuentasPagar">[2]Input!$I$128</definedName>
    <definedName name="PlazoDepr_CostoDesarrollo" localSheetId="5">[1]Input!$I$126</definedName>
    <definedName name="PlazoDepr_CostoDesarrollo" localSheetId="3">[1]Input!$I$126</definedName>
    <definedName name="PlazoDepr_CostoDesarrollo" localSheetId="2">[1]Input!$I$126</definedName>
    <definedName name="PlazoDepr_CostoDesarrollo" localSheetId="7">[1]Input!$I$126</definedName>
    <definedName name="PlazoDepr_CostoDesarrollo" localSheetId="8">[1]Input!$I$126</definedName>
    <definedName name="PlazoDepr_CostoDesarrollo" localSheetId="4">[1]Input!$I$126</definedName>
    <definedName name="PlazoDepr_CostoDesarrollo">[2]Input!$I$126</definedName>
    <definedName name="PlazoDepr_ObrasCiviles" localSheetId="5">[1]Input!$I$124</definedName>
    <definedName name="PlazoDepr_ObrasCiviles" localSheetId="3">[1]Input!$I$124</definedName>
    <definedName name="PlazoDepr_ObrasCiviles" localSheetId="2">[1]Input!$I$124</definedName>
    <definedName name="PlazoDepr_ObrasCiviles" localSheetId="7">[1]Input!$I$124</definedName>
    <definedName name="PlazoDepr_ObrasCiviles" localSheetId="8">[1]Input!$I$124</definedName>
    <definedName name="PlazoDepr_ObrasCiviles" localSheetId="4">[1]Input!$I$124</definedName>
    <definedName name="PlazoDepr_ObrasCiviles">[2]Input!$I$124</definedName>
    <definedName name="PlazoDeptr_Planta_Maq" localSheetId="5">[1]Input!$I$125</definedName>
    <definedName name="PlazoDeptr_Planta_Maq" localSheetId="3">[1]Input!$I$125</definedName>
    <definedName name="PlazoDeptr_Planta_Maq" localSheetId="2">[1]Input!$I$125</definedName>
    <definedName name="PlazoDeptr_Planta_Maq" localSheetId="7">[1]Input!$I$125</definedName>
    <definedName name="PlazoDeptr_Planta_Maq" localSheetId="8">[1]Input!$I$125</definedName>
    <definedName name="PlazoDeptr_Planta_Maq" localSheetId="4">[1]Input!$I$125</definedName>
    <definedName name="PlazoDeptr_Planta_Maq">[2]Input!$I$125</definedName>
    <definedName name="PlazoOPeracion" localSheetId="5">[1]Input!$H$9</definedName>
    <definedName name="PlazoOPeracion" localSheetId="3">[1]Input!$H$9</definedName>
    <definedName name="PlazoOPeracion" localSheetId="2">[1]Input!$H$9</definedName>
    <definedName name="PlazoOPeracion" localSheetId="7">[1]Input!$H$9</definedName>
    <definedName name="PlazoOPeracion" localSheetId="8">[1]Input!$H$9</definedName>
    <definedName name="PlazoOPeracion" localSheetId="4">[1]Input!$H$9</definedName>
    <definedName name="PlazoOPeracion">[2]Input!$H$9</definedName>
    <definedName name="PlazoReembolsoIVA" localSheetId="5">[1]Input!$I$66</definedName>
    <definedName name="PlazoReembolsoIVA" localSheetId="3">[1]Input!$I$66</definedName>
    <definedName name="PlazoReembolsoIVA" localSheetId="2">[1]Input!$I$66</definedName>
    <definedName name="PlazoReembolsoIVA" localSheetId="7">[1]Input!$I$66</definedName>
    <definedName name="PlazoReembolsoIVA" localSheetId="8">[1]Input!$I$66</definedName>
    <definedName name="PlazoReembolsoIVA" localSheetId="4">[1]Input!$I$66</definedName>
    <definedName name="PlazoReembolsoIVA">[2]Input!$I$66</definedName>
    <definedName name="PlazoReemplazosMayores" localSheetId="5">[1]Input!$L$108</definedName>
    <definedName name="PlazoReemplazosMayores" localSheetId="3">[1]Input!$L$108</definedName>
    <definedName name="PlazoReemplazosMayores" localSheetId="2">[1]Input!$L$108</definedName>
    <definedName name="PlazoReemplazosMayores" localSheetId="7">[1]Input!$L$108</definedName>
    <definedName name="PlazoReemplazosMayores" localSheetId="8">[1]Input!$L$108</definedName>
    <definedName name="PlazoReemplazosMayores" localSheetId="4">[1]Input!$L$108</definedName>
    <definedName name="PlazoReemplazosMayores">[2]Input!$L$108</definedName>
    <definedName name="PorcentajeIVA" localSheetId="5">[1]Input!$I$64</definedName>
    <definedName name="PorcentajeIVA" localSheetId="3">[1]Input!$I$64</definedName>
    <definedName name="PorcentajeIVA" localSheetId="2">[1]Input!$I$64</definedName>
    <definedName name="PorcentajeIVA" localSheetId="7">[1]Input!$I$64</definedName>
    <definedName name="PorcentajeIVA" localSheetId="8">[1]Input!$I$64</definedName>
    <definedName name="PorcentajeIVA" localSheetId="4">[1]Input!$I$64</definedName>
    <definedName name="PorcentajeIVA">[2]Input!$I$64</definedName>
    <definedName name="PrestacionesEnDinero_Total" localSheetId="5">'[3]a)TablaFactores'!$F$9</definedName>
    <definedName name="PrestacionesEnDinero_Total" localSheetId="3">'[3]a)TablaFactores'!$F$9</definedName>
    <definedName name="PrestacionesEnDinero_Total" localSheetId="2">'[3]a)TablaFactores'!$F$9</definedName>
    <definedName name="PrestacionesEnDinero_Total" localSheetId="7">'[3]a)TablaFactores'!$F$9</definedName>
    <definedName name="PrestacionesEnDinero_Total" localSheetId="8">'[3]a)TablaFactores'!$F$9</definedName>
    <definedName name="PrestacionesEnDinero_Total" localSheetId="4">'[3]a)TablaFactores'!$F$9</definedName>
    <definedName name="PrestacionesEnDinero_Total">'[4]a)TablaFactores'!$F$9</definedName>
    <definedName name="PrevisionReemplazosMayores" localSheetId="5">[1]Input!$I$108</definedName>
    <definedName name="PrevisionReemplazosMayores" localSheetId="3">[1]Input!$I$108</definedName>
    <definedName name="PrevisionReemplazosMayores" localSheetId="2">[1]Input!$I$108</definedName>
    <definedName name="PrevisionReemplazosMayores" localSheetId="7">[1]Input!$I$108</definedName>
    <definedName name="PrevisionReemplazosMayores" localSheetId="8">[1]Input!$I$108</definedName>
    <definedName name="PrevisionReemplazosMayores" localSheetId="4">[1]Input!$I$108</definedName>
    <definedName name="PrevisionReemplazosMayores">[2]Input!$I$108</definedName>
    <definedName name="RedEnergia" localSheetId="5">[1]Tariff!$L$35</definedName>
    <definedName name="RedEnergia" localSheetId="3">[1]Tariff!$L$35</definedName>
    <definedName name="RedEnergia" localSheetId="2">[1]Tariff!$L$35</definedName>
    <definedName name="RedEnergia" localSheetId="7">[1]Tariff!$L$35</definedName>
    <definedName name="RedEnergia" localSheetId="8">[1]Tariff!$L$35</definedName>
    <definedName name="RedEnergia" localSheetId="4">[1]Tariff!$L$35</definedName>
    <definedName name="RedEnergia">[2]Tariff!$L$35</definedName>
    <definedName name="RedIndirectosObra" localSheetId="5">[1]Tariff!$N$35</definedName>
    <definedName name="RedIndirectosObra" localSheetId="3">[1]Tariff!$N$35</definedName>
    <definedName name="RedIndirectosObra" localSheetId="2">[1]Tariff!$N$35</definedName>
    <definedName name="RedIndirectosObra" localSheetId="7">[1]Tariff!$N$35</definedName>
    <definedName name="RedIndirectosObra" localSheetId="8">[1]Tariff!$N$35</definedName>
    <definedName name="RedIndirectosObra" localSheetId="4">[1]Tariff!$N$35</definedName>
    <definedName name="RedIndirectosObra">[2]Tariff!$N$35</definedName>
    <definedName name="Riesgo" localSheetId="5">[1]Input!$H$30</definedName>
    <definedName name="Riesgo" localSheetId="3">[1]Input!$H$30</definedName>
    <definedName name="Riesgo" localSheetId="2">[1]Input!$H$30</definedName>
    <definedName name="Riesgo" localSheetId="7">[1]Input!$H$30</definedName>
    <definedName name="Riesgo" localSheetId="8">[1]Input!$H$30</definedName>
    <definedName name="Riesgo" localSheetId="4">[1]Input!$H$30</definedName>
    <definedName name="Riesgo">[2]Input!$H$30</definedName>
    <definedName name="Sar_Total" localSheetId="5">'[3]a)TablaFactores'!$I$9</definedName>
    <definedName name="Sar_Total" localSheetId="3">'[3]a)TablaFactores'!$I$9</definedName>
    <definedName name="Sar_Total" localSheetId="2">'[3]a)TablaFactores'!$I$9</definedName>
    <definedName name="Sar_Total" localSheetId="7">'[3]a)TablaFactores'!$I$9</definedName>
    <definedName name="Sar_Total" localSheetId="8">'[3]a)TablaFactores'!$I$9</definedName>
    <definedName name="Sar_Total" localSheetId="4">'[3]a)TablaFactores'!$I$9</definedName>
    <definedName name="Sar_Total">'[4]a)TablaFactores'!$I$9</definedName>
    <definedName name="sencount" hidden="1">1</definedName>
    <definedName name="StartOfProject" localSheetId="5">[1]Input!$I$6</definedName>
    <definedName name="StartOfProject" localSheetId="3">[1]Input!$I$6</definedName>
    <definedName name="StartOfProject" localSheetId="2">[1]Input!$I$6</definedName>
    <definedName name="StartOfProject" localSheetId="7">[1]Input!$I$6</definedName>
    <definedName name="StartOfProject" localSheetId="8">[1]Input!$I$6</definedName>
    <definedName name="StartOfProject" localSheetId="4">[1]Input!$I$6</definedName>
    <definedName name="StartOfProject">[2]Input!$I$6</definedName>
    <definedName name="TasaInteres" localSheetId="5">[1]Input!$I$38</definedName>
    <definedName name="TasaInteres" localSheetId="3">[1]Input!$I$38</definedName>
    <definedName name="TasaInteres" localSheetId="2">[1]Input!$I$38</definedName>
    <definedName name="TasaInteres" localSheetId="7">[1]Input!$I$38</definedName>
    <definedName name="TasaInteres" localSheetId="8">[1]Input!$I$38</definedName>
    <definedName name="TasaInteres" localSheetId="4">[1]Input!$I$38</definedName>
    <definedName name="TasaInteres">[2]Input!$I$38</definedName>
    <definedName name="test" localSheetId="5" hidden="1">{#N/A,#N/A,FALSE,"Aging Summary";#N/A,#N/A,FALSE,"Ratio Analysis";#N/A,#N/A,FALSE,"Test 120 Day Accts";#N/A,#N/A,FALSE,"Tickmarks"}</definedName>
    <definedName name="test" localSheetId="3" hidden="1">{#N/A,#N/A,FALSE,"Aging Summary";#N/A,#N/A,FALSE,"Ratio Analysis";#N/A,#N/A,FALSE,"Test 120 Day Accts";#N/A,#N/A,FALSE,"Tickmarks"}</definedName>
    <definedName name="test" localSheetId="2" hidden="1">{#N/A,#N/A,FALSE,"Aging Summary";#N/A,#N/A,FALSE,"Ratio Analysis";#N/A,#N/A,FALSE,"Test 120 Day Accts";#N/A,#N/A,FALSE,"Tickmarks"}</definedName>
    <definedName name="test" localSheetId="6" hidden="1">{#N/A,#N/A,FALSE,"Aging Summary";#N/A,#N/A,FALSE,"Ratio Analysis";#N/A,#N/A,FALSE,"Test 120 Day Accts";#N/A,#N/A,FALSE,"Tickmarks"}</definedName>
    <definedName name="test" localSheetId="7" hidden="1">{#N/A,#N/A,FALSE,"Aging Summary";#N/A,#N/A,FALSE,"Ratio Analysis";#N/A,#N/A,FALSE,"Test 120 Day Accts";#N/A,#N/A,FALSE,"Tickmarks"}</definedName>
    <definedName name="test" localSheetId="8" hidden="1">{#N/A,#N/A,FALSE,"Aging Summary";#N/A,#N/A,FALSE,"Ratio Analysis";#N/A,#N/A,FALSE,"Test 120 Day Accts";#N/A,#N/A,FALSE,"Tickmarks"}</definedName>
    <definedName name="test" localSheetId="4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ipodeFasar" localSheetId="5">'[3]a)TablaFactores'!$R$8</definedName>
    <definedName name="TipodeFasar" localSheetId="3">'[3]a)TablaFactores'!$R$8</definedName>
    <definedName name="TipodeFasar" localSheetId="2">'[3]a)TablaFactores'!$R$8</definedName>
    <definedName name="TipodeFasar" localSheetId="7">'[3]a)TablaFactores'!$R$8</definedName>
    <definedName name="TipodeFasar" localSheetId="8">'[3]a)TablaFactores'!$R$8</definedName>
    <definedName name="TipodeFasar" localSheetId="4">'[3]a)TablaFactores'!$R$8</definedName>
    <definedName name="TipodeFasar">'[4]a)TablaFactores'!$R$8</definedName>
    <definedName name="_xlnm.Print_Titles" localSheetId="1">'F1 - Inv Total b'!$1:$18</definedName>
    <definedName name="_xlnm.Print_Titles" localSheetId="7">'F5 - Operación '!$1:$22</definedName>
    <definedName name="_xlnm.Print_Titles" localSheetId="8">'F6 - Flujo'!$1:$26</definedName>
    <definedName name="_xlnm.Print_Titles" localSheetId="11">'Formato 3 - RI REAL'!$1:$27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v" localSheetId="5" hidden="1">{#N/A,#N/A,FALSE,"Aging Summary";#N/A,#N/A,FALSE,"Ratio Analysis";#N/A,#N/A,FALSE,"Test 120 Day Accts";#N/A,#N/A,FALSE,"Tickmarks"}</definedName>
    <definedName name="v" localSheetId="3" hidden="1">{#N/A,#N/A,FALSE,"Aging Summary";#N/A,#N/A,FALSE,"Ratio Analysis";#N/A,#N/A,FALSE,"Test 120 Day Accts";#N/A,#N/A,FALSE,"Tickmarks"}</definedName>
    <definedName name="v" localSheetId="2" hidden="1">{#N/A,#N/A,FALSE,"Aging Summary";#N/A,#N/A,FALSE,"Ratio Analysis";#N/A,#N/A,FALSE,"Test 120 Day Accts";#N/A,#N/A,FALSE,"Tickmarks"}</definedName>
    <definedName name="v" localSheetId="6" hidden="1">{#N/A,#N/A,FALSE,"Aging Summary";#N/A,#N/A,FALSE,"Ratio Analysis";#N/A,#N/A,FALSE,"Test 120 Day Accts";#N/A,#N/A,FALSE,"Tickmarks"}</definedName>
    <definedName name="v" localSheetId="7" hidden="1">{#N/A,#N/A,FALSE,"Aging Summary";#N/A,#N/A,FALSE,"Ratio Analysis";#N/A,#N/A,FALSE,"Test 120 Day Accts";#N/A,#N/A,FALSE,"Tickmarks"}</definedName>
    <definedName name="v" localSheetId="8" hidden="1">{#N/A,#N/A,FALSE,"Aging Summary";#N/A,#N/A,FALSE,"Ratio Analysis";#N/A,#N/A,FALSE,"Test 120 Day Accts";#N/A,#N/A,FALSE,"Tickmarks"}</definedName>
    <definedName name="v" localSheetId="4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wacc" localSheetId="5">[1]Input!$I$80</definedName>
    <definedName name="wacc" localSheetId="3">[1]Input!$I$80</definedName>
    <definedName name="wacc" localSheetId="2">[1]Input!$I$80</definedName>
    <definedName name="wacc" localSheetId="7">[1]Input!$I$80</definedName>
    <definedName name="wacc" localSheetId="8">[1]Input!$I$80</definedName>
    <definedName name="wacc" localSheetId="4">[1]Input!$I$80</definedName>
    <definedName name="wacc">[2]Input!$I$80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JDSuite." localSheetId="5" hidden="1">{"AJD",#N/A,TRUE,"Summary";"AJD",#N/A,TRUE,"CFCONC-outputs";"AJD",#N/A,TRUE,"P&amp;LCONC-outputs";"AJD",#N/A,TRUE,"BSCONC-outputs";"AJD",#N/A,TRUE,"FSCONC-outputs"}</definedName>
    <definedName name="wrn.AJDSuite." localSheetId="3" hidden="1">{"AJD",#N/A,TRUE,"Summary";"AJD",#N/A,TRUE,"CFCONC-outputs";"AJD",#N/A,TRUE,"P&amp;LCONC-outputs";"AJD",#N/A,TRUE,"BSCONC-outputs";"AJD",#N/A,TRUE,"FSCONC-outputs"}</definedName>
    <definedName name="wrn.AJDSuite." localSheetId="2" hidden="1">{"AJD",#N/A,TRUE,"Summary";"AJD",#N/A,TRUE,"CFCONC-outputs";"AJD",#N/A,TRUE,"P&amp;LCONC-outputs";"AJD",#N/A,TRUE,"BSCONC-outputs";"AJD",#N/A,TRUE,"FSCONC-outputs"}</definedName>
    <definedName name="wrn.AJDSuite." localSheetId="6" hidden="1">{"AJD",#N/A,TRUE,"Summary";"AJD",#N/A,TRUE,"CFCONC-outputs";"AJD",#N/A,TRUE,"P&amp;LCONC-outputs";"AJD",#N/A,TRUE,"BSCONC-outputs";"AJD",#N/A,TRUE,"FSCONC-outputs"}</definedName>
    <definedName name="wrn.AJDSuite." localSheetId="7" hidden="1">{"AJD",#N/A,TRUE,"Summary";"AJD",#N/A,TRUE,"CFCONC-outputs";"AJD",#N/A,TRUE,"P&amp;LCONC-outputs";"AJD",#N/A,TRUE,"BSCONC-outputs";"AJD",#N/A,TRUE,"FSCONC-outputs"}</definedName>
    <definedName name="wrn.AJDSuite." localSheetId="8" hidden="1">{"AJD",#N/A,TRUE,"Summary";"AJD",#N/A,TRUE,"CFCONC-outputs";"AJD",#N/A,TRUE,"P&amp;LCONC-outputs";"AJD",#N/A,TRUE,"BSCONC-outputs";"AJD",#N/A,TRUE,"FSCONC-outputs"}</definedName>
    <definedName name="wrn.AJDSuite." localSheetId="4" hidden="1">{"AJD",#N/A,TRUE,"Summary";"AJD",#N/A,TRUE,"CFCONC-outputs";"AJD",#N/A,TRUE,"P&amp;LCONC-outputs";"AJD",#N/A,TRUE,"BSCONC-outputs";"AJD",#N/A,TRUE,"FSCONC-outputs"}</definedName>
    <definedName name="wrn.AJDSuite." hidden="1">{"AJD",#N/A,TRUE,"Summary";"AJD",#N/A,TRUE,"CFCONC-outputs";"AJD",#N/A,TRUE,"P&amp;LCONC-outputs";"AJD",#N/A,TRUE,"BSCONC-outputs";"AJD",#N/A,TRUE,"FSCONC-outputs"}</definedName>
    <definedName name="wrn.Construction._.Costs." localSheetId="5" hidden="1">{"Const Costs Dev",#N/A,FALSE,"Construction Cost Inputs";"Const Costs orig ccy",#N/A,FALSE,"Construction Cost Inputs";"Const Costs USD",#N/A,FALSE,"Construction Cost Inputs"}</definedName>
    <definedName name="wrn.Construction._.Costs." localSheetId="3" hidden="1">{"Const Costs Dev",#N/A,FALSE,"Construction Cost Inputs";"Const Costs orig ccy",#N/A,FALSE,"Construction Cost Inputs";"Const Costs USD",#N/A,FALSE,"Construction Cost Inputs"}</definedName>
    <definedName name="wrn.Construction._.Costs." localSheetId="2" hidden="1">{"Const Costs Dev",#N/A,FALSE,"Construction Cost Inputs";"Const Costs orig ccy",#N/A,FALSE,"Construction Cost Inputs";"Const Costs USD",#N/A,FALSE,"Construction Cost Inputs"}</definedName>
    <definedName name="wrn.Construction._.Costs." localSheetId="6" hidden="1">{"Const Costs Dev",#N/A,FALSE,"Construction Cost Inputs";"Const Costs orig ccy",#N/A,FALSE,"Construction Cost Inputs";"Const Costs USD",#N/A,FALSE,"Construction Cost Inputs"}</definedName>
    <definedName name="wrn.Construction._.Costs." localSheetId="7" hidden="1">{"Const Costs Dev",#N/A,FALSE,"Construction Cost Inputs";"Const Costs orig ccy",#N/A,FALSE,"Construction Cost Inputs";"Const Costs USD",#N/A,FALSE,"Construction Cost Inputs"}</definedName>
    <definedName name="wrn.Construction._.Costs." localSheetId="8" hidden="1">{"Const Costs Dev",#N/A,FALSE,"Construction Cost Inputs";"Const Costs orig ccy",#N/A,FALSE,"Construction Cost Inputs";"Const Costs USD",#N/A,FALSE,"Construction Cost Inputs"}</definedName>
    <definedName name="wrn.Construction._.Costs." localSheetId="4" hidden="1">{"Const Costs Dev",#N/A,FALSE,"Construction Cost Inputs";"Const Costs orig ccy",#N/A,FALSE,"Construction Cost Inputs";"Const Costs USD",#N/A,FALSE,"Construction Cost Inputs"}</definedName>
    <definedName name="wrn.Construction._.Costs." hidden="1">{"Const Costs Dev",#N/A,FALSE,"Construction Cost Inputs";"Const Costs orig ccy",#N/A,FALSE,"Construction Cost Inputs";"Const Costs USD",#N/A,FALSE,"Construction Cost Inputs"}</definedName>
    <definedName name="wrn.Financing._.Inputs." localSheetId="5" hidden="1">{"BuildIn 2 Funding Assump",#N/A,FALSE,"Building Inputs";"BuildIn Capex plus Extras",#N/A,FALSE,"Building Inputs"}</definedName>
    <definedName name="wrn.Financing._.Inputs." localSheetId="3" hidden="1">{"BuildIn 2 Funding Assump",#N/A,FALSE,"Building Inputs";"BuildIn Capex plus Extras",#N/A,FALSE,"Building Inputs"}</definedName>
    <definedName name="wrn.Financing._.Inputs." localSheetId="2" hidden="1">{"BuildIn 2 Funding Assump",#N/A,FALSE,"Building Inputs";"BuildIn Capex plus Extras",#N/A,FALSE,"Building Inputs"}</definedName>
    <definedName name="wrn.Financing._.Inputs." localSheetId="6" hidden="1">{"BuildIn 2 Funding Assump",#N/A,FALSE,"Building Inputs";"BuildIn Capex plus Extras",#N/A,FALSE,"Building Inputs"}</definedName>
    <definedName name="wrn.Financing._.Inputs." localSheetId="7" hidden="1">{"BuildIn 2 Funding Assump",#N/A,FALSE,"Building Inputs";"BuildIn Capex plus Extras",#N/A,FALSE,"Building Inputs"}</definedName>
    <definedName name="wrn.Financing._.Inputs." localSheetId="8" hidden="1">{"BuildIn 2 Funding Assump",#N/A,FALSE,"Building Inputs";"BuildIn Capex plus Extras",#N/A,FALSE,"Building Inputs"}</definedName>
    <definedName name="wrn.Financing._.Inputs." localSheetId="4" hidden="1">{"BuildIn 2 Funding Assump",#N/A,FALSE,"Building Inputs";"BuildIn Capex plus Extras",#N/A,FALSE,"Building Inputs"}</definedName>
    <definedName name="wrn.Financing._.Inputs." hidden="1">{"BuildIn 2 Funding Assump",#N/A,FALSE,"Building Inputs";"BuildIn Capex plus Extras",#N/A,FALSE,"Building Inputs"}</definedName>
    <definedName name="wrn.Inputs._.outputs." localSheetId="5" hidden="1">{"key inputs",#N/A,FALSE,"Key Inputs";"key outputs",#N/A,FALSE,"Outputs";"Other inputs",#N/A,FALSE,"Other Inputs";"cashflow",#N/A,FALSE,"Statemnts"}</definedName>
    <definedName name="wrn.Inputs._.outputs." localSheetId="3" hidden="1">{"key inputs",#N/A,FALSE,"Key Inputs";"key outputs",#N/A,FALSE,"Outputs";"Other inputs",#N/A,FALSE,"Other Inputs";"cashflow",#N/A,FALSE,"Statemnts"}</definedName>
    <definedName name="wrn.Inputs._.outputs." localSheetId="2" hidden="1">{"key inputs",#N/A,FALSE,"Key Inputs";"key outputs",#N/A,FALSE,"Outputs";"Other inputs",#N/A,FALSE,"Other Inputs";"cashflow",#N/A,FALSE,"Statemnts"}</definedName>
    <definedName name="wrn.Inputs._.outputs." localSheetId="6" hidden="1">{"key inputs",#N/A,FALSE,"Key Inputs";"key outputs",#N/A,FALSE,"Outputs";"Other inputs",#N/A,FALSE,"Other Inputs";"cashflow",#N/A,FALSE,"Statemnts"}</definedName>
    <definedName name="wrn.Inputs._.outputs." localSheetId="7" hidden="1">{"key inputs",#N/A,FALSE,"Key Inputs";"key outputs",#N/A,FALSE,"Outputs";"Other inputs",#N/A,FALSE,"Other Inputs";"cashflow",#N/A,FALSE,"Statemnts"}</definedName>
    <definedName name="wrn.Inputs._.outputs." localSheetId="8" hidden="1">{"key inputs",#N/A,FALSE,"Key Inputs";"key outputs",#N/A,FALSE,"Outputs";"Other inputs",#N/A,FALSE,"Other Inputs";"cashflow",#N/A,FALSE,"Statemnts"}</definedName>
    <definedName name="wrn.Inputs._.outputs." localSheetId="4" hidden="1">{"key inputs",#N/A,FALSE,"Key Inputs";"key outputs",#N/A,FALSE,"Outputs";"Other inputs",#N/A,FALSE,"Other Inputs";"cashflow",#N/A,FALSE,"Statemnts"}</definedName>
    <definedName name="wrn.Inputs._.outputs." hidden="1">{"key inputs",#N/A,FALSE,"Key Inputs";"key outputs",#N/A,FALSE,"Outputs";"Other inputs",#N/A,FALSE,"Other Inputs";"cashflow",#N/A,FALSE,"Statemnts"}</definedName>
    <definedName name="wrn.OpCostIn." localSheetId="5" hidden="1">{"OpCostIn Technical",#N/A,FALSE,"Operations Cost Inputs";"OpCostIn V plus F",#N/A,FALSE,"Operations Cost Inputs";"OpCostIn Maint",#N/A,FALSE,"Operations Cost Inputs";"OpCostIn LDs Add Cost",#N/A,FALSE,"Operations Cost Inputs"}</definedName>
    <definedName name="wrn.OpCostIn." localSheetId="3" hidden="1">{"OpCostIn Technical",#N/A,FALSE,"Operations Cost Inputs";"OpCostIn V plus F",#N/A,FALSE,"Operations Cost Inputs";"OpCostIn Maint",#N/A,FALSE,"Operations Cost Inputs";"OpCostIn LDs Add Cost",#N/A,FALSE,"Operations Cost Inputs"}</definedName>
    <definedName name="wrn.OpCostIn." localSheetId="2" hidden="1">{"OpCostIn Technical",#N/A,FALSE,"Operations Cost Inputs";"OpCostIn V plus F",#N/A,FALSE,"Operations Cost Inputs";"OpCostIn Maint",#N/A,FALSE,"Operations Cost Inputs";"OpCostIn LDs Add Cost",#N/A,FALSE,"Operations Cost Inputs"}</definedName>
    <definedName name="wrn.OpCostIn." localSheetId="6" hidden="1">{"OpCostIn Technical",#N/A,FALSE,"Operations Cost Inputs";"OpCostIn V plus F",#N/A,FALSE,"Operations Cost Inputs";"OpCostIn Maint",#N/A,FALSE,"Operations Cost Inputs";"OpCostIn LDs Add Cost",#N/A,FALSE,"Operations Cost Inputs"}</definedName>
    <definedName name="wrn.OpCostIn." localSheetId="7" hidden="1">{"OpCostIn Technical",#N/A,FALSE,"Operations Cost Inputs";"OpCostIn V plus F",#N/A,FALSE,"Operations Cost Inputs";"OpCostIn Maint",#N/A,FALSE,"Operations Cost Inputs";"OpCostIn LDs Add Cost",#N/A,FALSE,"Operations Cost Inputs"}</definedName>
    <definedName name="wrn.OpCostIn." localSheetId="8" hidden="1">{"OpCostIn Technical",#N/A,FALSE,"Operations Cost Inputs";"OpCostIn V plus F",#N/A,FALSE,"Operations Cost Inputs";"OpCostIn Maint",#N/A,FALSE,"Operations Cost Inputs";"OpCostIn LDs Add Cost",#N/A,FALSE,"Operations Cost Inputs"}</definedName>
    <definedName name="wrn.OpCostIn." localSheetId="4" hidden="1">{"OpCostIn Technical",#N/A,FALSE,"Operations Cost Inputs";"OpCostIn V plus F",#N/A,FALSE,"Operations Cost Inputs";"OpCostIn Maint",#N/A,FALSE,"Operations Cost Inputs";"OpCostIn LDs Add Cost",#N/A,FALSE,"Operations Cost Inputs"}</definedName>
    <definedName name="wrn.OpCostIn." hidden="1">{"OpCostIn Technical",#N/A,FALSE,"Operations Cost Inputs";"OpCostIn V plus F",#N/A,FALSE,"Operations Cost Inputs";"OpCostIn Maint",#N/A,FALSE,"Operations Cost Inputs";"OpCostIn LDs Add Cost",#N/A,FALSE,"Operations Cost Inputs"}</definedName>
    <definedName name="wrn.Print_full_report." localSheetId="5" hidden="1">{#N/A,#N/A,TRUE,"Frontpage";#N/A,#N/A,TRUE,"RATIOS";#N/A,#N/A,TRUE,"graphdelta";#N/A,#N/A,TRUE,"Assumptions1";#N/A,#N/A,TRUE,"Operating costs";#N/A,#N/A,TRUE,"CostDrivers-compl";#N/A,#N/A,TRUE,"Serv.rev Compliant";#N/A,#N/A,TRUE,"P &amp; L";#N/A,#N/A,TRUE,"Cash flow";#N/A,#N/A,TRUE,"Bal.Sheet";#N/A,#N/A,TRUE,"Incremental";#N/A,#N/A,TRUE,"P&amp;Lsupport";#N/A,#N/A,TRUE,"Fixed assets";#N/A,#N/A,TRUE,"Working capital";#N/A,#N/A,TRUE,"Tax";#N/A,#N/A,TRUE,"ROSCO"}</definedName>
    <definedName name="wrn.Print_full_report." localSheetId="3" hidden="1">{#N/A,#N/A,TRUE,"Frontpage";#N/A,#N/A,TRUE,"RATIOS";#N/A,#N/A,TRUE,"graphdelta";#N/A,#N/A,TRUE,"Assumptions1";#N/A,#N/A,TRUE,"Operating costs";#N/A,#N/A,TRUE,"CostDrivers-compl";#N/A,#N/A,TRUE,"Serv.rev Compliant";#N/A,#N/A,TRUE,"P &amp; L";#N/A,#N/A,TRUE,"Cash flow";#N/A,#N/A,TRUE,"Bal.Sheet";#N/A,#N/A,TRUE,"Incremental";#N/A,#N/A,TRUE,"P&amp;Lsupport";#N/A,#N/A,TRUE,"Fixed assets";#N/A,#N/A,TRUE,"Working capital";#N/A,#N/A,TRUE,"Tax";#N/A,#N/A,TRUE,"ROSCO"}</definedName>
    <definedName name="wrn.Print_full_report." localSheetId="2" hidden="1">{#N/A,#N/A,TRUE,"Frontpage";#N/A,#N/A,TRUE,"RATIOS";#N/A,#N/A,TRUE,"graphdelta";#N/A,#N/A,TRUE,"Assumptions1";#N/A,#N/A,TRUE,"Operating costs";#N/A,#N/A,TRUE,"CostDrivers-compl";#N/A,#N/A,TRUE,"Serv.rev Compliant";#N/A,#N/A,TRUE,"P &amp; L";#N/A,#N/A,TRUE,"Cash flow";#N/A,#N/A,TRUE,"Bal.Sheet";#N/A,#N/A,TRUE,"Incremental";#N/A,#N/A,TRUE,"P&amp;Lsupport";#N/A,#N/A,TRUE,"Fixed assets";#N/A,#N/A,TRUE,"Working capital";#N/A,#N/A,TRUE,"Tax";#N/A,#N/A,TRUE,"ROSCO"}</definedName>
    <definedName name="wrn.Print_full_report." localSheetId="6" hidden="1">{#N/A,#N/A,TRUE,"Frontpage";#N/A,#N/A,TRUE,"RATIOS";#N/A,#N/A,TRUE,"graphdelta";#N/A,#N/A,TRUE,"Assumptions1";#N/A,#N/A,TRUE,"Operating costs";#N/A,#N/A,TRUE,"CostDrivers-compl";#N/A,#N/A,TRUE,"Serv.rev Compliant";#N/A,#N/A,TRUE,"P &amp; L";#N/A,#N/A,TRUE,"Cash flow";#N/A,#N/A,TRUE,"Bal.Sheet";#N/A,#N/A,TRUE,"Incremental";#N/A,#N/A,TRUE,"P&amp;Lsupport";#N/A,#N/A,TRUE,"Fixed assets";#N/A,#N/A,TRUE,"Working capital";#N/A,#N/A,TRUE,"Tax";#N/A,#N/A,TRUE,"ROSCO"}</definedName>
    <definedName name="wrn.Print_full_report." localSheetId="7" hidden="1">{#N/A,#N/A,TRUE,"Frontpage";#N/A,#N/A,TRUE,"RATIOS";#N/A,#N/A,TRUE,"graphdelta";#N/A,#N/A,TRUE,"Assumptions1";#N/A,#N/A,TRUE,"Operating costs";#N/A,#N/A,TRUE,"CostDrivers-compl";#N/A,#N/A,TRUE,"Serv.rev Compliant";#N/A,#N/A,TRUE,"P &amp; L";#N/A,#N/A,TRUE,"Cash flow";#N/A,#N/A,TRUE,"Bal.Sheet";#N/A,#N/A,TRUE,"Incremental";#N/A,#N/A,TRUE,"P&amp;Lsupport";#N/A,#N/A,TRUE,"Fixed assets";#N/A,#N/A,TRUE,"Working capital";#N/A,#N/A,TRUE,"Tax";#N/A,#N/A,TRUE,"ROSCO"}</definedName>
    <definedName name="wrn.Print_full_report." localSheetId="8" hidden="1">{#N/A,#N/A,TRUE,"Frontpage";#N/A,#N/A,TRUE,"RATIOS";#N/A,#N/A,TRUE,"graphdelta";#N/A,#N/A,TRUE,"Assumptions1";#N/A,#N/A,TRUE,"Operating costs";#N/A,#N/A,TRUE,"CostDrivers-compl";#N/A,#N/A,TRUE,"Serv.rev Compliant";#N/A,#N/A,TRUE,"P &amp; L";#N/A,#N/A,TRUE,"Cash flow";#N/A,#N/A,TRUE,"Bal.Sheet";#N/A,#N/A,TRUE,"Incremental";#N/A,#N/A,TRUE,"P&amp;Lsupport";#N/A,#N/A,TRUE,"Fixed assets";#N/A,#N/A,TRUE,"Working capital";#N/A,#N/A,TRUE,"Tax";#N/A,#N/A,TRUE,"ROSCO"}</definedName>
    <definedName name="wrn.Print_full_report." localSheetId="4" hidden="1">{#N/A,#N/A,TRUE,"Frontpage";#N/A,#N/A,TRUE,"RATIOS";#N/A,#N/A,TRUE,"graphdelta";#N/A,#N/A,TRUE,"Assumptions1";#N/A,#N/A,TRUE,"Operating costs";#N/A,#N/A,TRUE,"CostDrivers-compl";#N/A,#N/A,TRUE,"Serv.rev Compliant";#N/A,#N/A,TRUE,"P &amp; L";#N/A,#N/A,TRUE,"Cash flow";#N/A,#N/A,TRUE,"Bal.Sheet";#N/A,#N/A,TRUE,"Incremental";#N/A,#N/A,TRUE,"P&amp;Lsupport";#N/A,#N/A,TRUE,"Fixed assets";#N/A,#N/A,TRUE,"Working capital";#N/A,#N/A,TRUE,"Tax";#N/A,#N/A,TRUE,"ROSCO"}</definedName>
    <definedName name="wrn.Print_full_report." hidden="1">{#N/A,#N/A,TRUE,"Frontpage";#N/A,#N/A,TRUE,"RATIOS";#N/A,#N/A,TRUE,"graphdelta";#N/A,#N/A,TRUE,"Assumptions1";#N/A,#N/A,TRUE,"Operating costs";#N/A,#N/A,TRUE,"CostDrivers-compl";#N/A,#N/A,TRUE,"Serv.rev Compliant";#N/A,#N/A,TRUE,"P &amp; L";#N/A,#N/A,TRUE,"Cash flow";#N/A,#N/A,TRUE,"Bal.Sheet";#N/A,#N/A,TRUE,"Incremental";#N/A,#N/A,TRUE,"P&amp;Lsupport";#N/A,#N/A,TRUE,"Fixed assets";#N/A,#N/A,TRUE,"Working capital";#N/A,#N/A,TRUE,"Tax";#N/A,#N/A,TRUE,"ROSCO"}</definedName>
    <definedName name="wrn.Summary._.results." localSheetId="5" hidden="1">{"key inputs",#N/A,TRUE,"Key Inputs";"key outputs",#N/A,TRUE,"Outputs";"Other inputs",#N/A,TRUE,"Other Inputs";"Revenue",#N/A,TRUE,"Rev"}</definedName>
    <definedName name="wrn.Summary._.results." localSheetId="3" hidden="1">{"key inputs",#N/A,TRUE,"Key Inputs";"key outputs",#N/A,TRUE,"Outputs";"Other inputs",#N/A,TRUE,"Other Inputs";"Revenue",#N/A,TRUE,"Rev"}</definedName>
    <definedName name="wrn.Summary._.results." localSheetId="2" hidden="1">{"key inputs",#N/A,TRUE,"Key Inputs";"key outputs",#N/A,TRUE,"Outputs";"Other inputs",#N/A,TRUE,"Other Inputs";"Revenue",#N/A,TRUE,"Rev"}</definedName>
    <definedName name="wrn.Summary._.results." localSheetId="6" hidden="1">{"key inputs",#N/A,TRUE,"Key Inputs";"key outputs",#N/A,TRUE,"Outputs";"Other inputs",#N/A,TRUE,"Other Inputs";"Revenue",#N/A,TRUE,"Rev"}</definedName>
    <definedName name="wrn.Summary._.results." localSheetId="7" hidden="1">{"key inputs",#N/A,TRUE,"Key Inputs";"key outputs",#N/A,TRUE,"Outputs";"Other inputs",#N/A,TRUE,"Other Inputs";"Revenue",#N/A,TRUE,"Rev"}</definedName>
    <definedName name="wrn.Summary._.results." localSheetId="8" hidden="1">{"key inputs",#N/A,TRUE,"Key Inputs";"key outputs",#N/A,TRUE,"Outputs";"Other inputs",#N/A,TRUE,"Other Inputs";"Revenue",#N/A,TRUE,"Rev"}</definedName>
    <definedName name="wrn.Summary._.results." localSheetId="4" hidden="1">{"key inputs",#N/A,TRUE,"Key Inputs";"key outputs",#N/A,TRUE,"Outputs";"Other inputs",#N/A,TRUE,"Other Inputs";"Revenue",#N/A,TRUE,"Rev"}</definedName>
    <definedName name="wrn.Summary._.results." hidden="1">{"key inputs",#N/A,TRUE,"Key Inputs";"key outputs",#N/A,TRUE,"Outputs";"Other inputs",#N/A,TRUE,"Other Inputs";"Revenue",#N/A,TRUE,"Rev"}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43" l="1"/>
  <c r="H24" i="43"/>
  <c r="J24" i="43" s="1"/>
  <c r="H25" i="43"/>
  <c r="J25" i="43" s="1"/>
  <c r="H26" i="43"/>
  <c r="J26" i="43" s="1"/>
  <c r="H27" i="43"/>
  <c r="J27" i="43" s="1"/>
  <c r="H28" i="43"/>
  <c r="J28" i="43" s="1"/>
  <c r="H29" i="43"/>
  <c r="J29" i="43" s="1"/>
  <c r="H30" i="43"/>
  <c r="J30" i="43" s="1"/>
  <c r="H31" i="43"/>
  <c r="H32" i="43"/>
  <c r="J32" i="43" s="1"/>
  <c r="H23" i="43"/>
  <c r="L43" i="43"/>
  <c r="L42" i="43"/>
  <c r="L41" i="43"/>
  <c r="L40" i="43"/>
  <c r="L39" i="43"/>
  <c r="L38" i="43"/>
  <c r="L37" i="43"/>
  <c r="L36" i="43"/>
  <c r="L35" i="43"/>
  <c r="L34" i="43"/>
  <c r="L33" i="43"/>
  <c r="L32" i="43"/>
  <c r="L31" i="43"/>
  <c r="L30" i="43"/>
  <c r="L29" i="43"/>
  <c r="L28" i="43"/>
  <c r="L27" i="43"/>
  <c r="L26" i="43"/>
  <c r="L25" i="43"/>
  <c r="D24" i="43"/>
  <c r="D25" i="43" s="1"/>
  <c r="D26" i="43" s="1"/>
  <c r="D27" i="43" s="1"/>
  <c r="D28" i="43" s="1"/>
  <c r="D29" i="43" s="1"/>
  <c r="D30" i="43" s="1"/>
  <c r="O15" i="43"/>
  <c r="M41" i="42"/>
  <c r="M42" i="42"/>
  <c r="M43" i="42"/>
  <c r="M40" i="42"/>
  <c r="N40" i="42" s="1"/>
  <c r="I27" i="42"/>
  <c r="W27" i="42" s="1"/>
  <c r="I29" i="42"/>
  <c r="W29" i="42" s="1"/>
  <c r="I33" i="42"/>
  <c r="I34" i="42"/>
  <c r="I35" i="42"/>
  <c r="W35" i="42" s="1"/>
  <c r="I26" i="42"/>
  <c r="N46" i="42"/>
  <c r="N44" i="42"/>
  <c r="N42" i="42"/>
  <c r="M39" i="42"/>
  <c r="N38" i="42"/>
  <c r="M38" i="42"/>
  <c r="M37" i="42"/>
  <c r="N36" i="42"/>
  <c r="M36" i="42"/>
  <c r="M35" i="42"/>
  <c r="C35" i="42"/>
  <c r="N34" i="42"/>
  <c r="M34" i="42"/>
  <c r="W34" i="42"/>
  <c r="C34" i="42"/>
  <c r="N33" i="42"/>
  <c r="M33" i="42"/>
  <c r="C33" i="42"/>
  <c r="M32" i="42"/>
  <c r="H32" i="42"/>
  <c r="I32" i="42" s="1"/>
  <c r="W32" i="42" s="1"/>
  <c r="C32" i="42"/>
  <c r="M31" i="42"/>
  <c r="H31" i="42"/>
  <c r="I31" i="42" s="1"/>
  <c r="C31" i="42"/>
  <c r="M30" i="42"/>
  <c r="N30" i="42" s="1"/>
  <c r="H30" i="42"/>
  <c r="I30" i="42" s="1"/>
  <c r="C30" i="42"/>
  <c r="N29" i="42"/>
  <c r="M29" i="42"/>
  <c r="C29" i="42"/>
  <c r="N28" i="42"/>
  <c r="U28" i="42" s="1"/>
  <c r="M28" i="42"/>
  <c r="H28" i="42"/>
  <c r="I28" i="42" s="1"/>
  <c r="D28" i="42"/>
  <c r="D29" i="42" s="1"/>
  <c r="C28" i="42"/>
  <c r="N27" i="42"/>
  <c r="U27" i="42" s="1"/>
  <c r="D27" i="42"/>
  <c r="C27" i="42"/>
  <c r="K26" i="42"/>
  <c r="H47" i="42"/>
  <c r="C26" i="42"/>
  <c r="L21" i="42"/>
  <c r="V20" i="42"/>
  <c r="W31" i="42" l="1"/>
  <c r="W28" i="42"/>
  <c r="L44" i="43"/>
  <c r="J23" i="43"/>
  <c r="J31" i="43"/>
  <c r="H44" i="43"/>
  <c r="D31" i="43"/>
  <c r="D32" i="43" s="1"/>
  <c r="D33" i="43" s="1"/>
  <c r="D34" i="43" s="1"/>
  <c r="D35" i="43" s="1"/>
  <c r="D36" i="43" s="1"/>
  <c r="D37" i="43" s="1"/>
  <c r="D38" i="43" s="1"/>
  <c r="D39" i="43" s="1"/>
  <c r="D40" i="43" s="1"/>
  <c r="D41" i="43" s="1"/>
  <c r="D42" i="43" s="1"/>
  <c r="D43" i="43" s="1"/>
  <c r="W33" i="42"/>
  <c r="W30" i="42"/>
  <c r="U30" i="42"/>
  <c r="U33" i="42"/>
  <c r="I47" i="42"/>
  <c r="X27" i="42" s="1"/>
  <c r="X47" i="42" s="1"/>
  <c r="U29" i="42"/>
  <c r="D30" i="42"/>
  <c r="D31" i="42" s="1"/>
  <c r="D32" i="42" s="1"/>
  <c r="D33" i="42" s="1"/>
  <c r="D34" i="42" s="1"/>
  <c r="R26" i="42"/>
  <c r="F27" i="42" s="1"/>
  <c r="M47" i="42"/>
  <c r="N35" i="42"/>
  <c r="N39" i="42"/>
  <c r="N43" i="42"/>
  <c r="W26" i="42"/>
  <c r="N32" i="42"/>
  <c r="U32" i="42" s="1"/>
  <c r="N31" i="42"/>
  <c r="U31" i="42" s="1"/>
  <c r="N37" i="42"/>
  <c r="N41" i="42"/>
  <c r="N45" i="42"/>
  <c r="J44" i="43" l="1"/>
  <c r="W47" i="42"/>
  <c r="N47" i="42"/>
  <c r="K27" i="42"/>
  <c r="D35" i="42"/>
  <c r="D36" i="42" s="1"/>
  <c r="U34" i="42"/>
  <c r="N37" i="43" l="1"/>
  <c r="Q37" i="43" s="1"/>
  <c r="N24" i="43"/>
  <c r="N39" i="43"/>
  <c r="Q39" i="43" s="1"/>
  <c r="N32" i="43"/>
  <c r="N35" i="43"/>
  <c r="Q35" i="43" s="1"/>
  <c r="N31" i="43"/>
  <c r="M23" i="43"/>
  <c r="M44" i="43" s="1"/>
  <c r="N33" i="43"/>
  <c r="Q33" i="43" s="1"/>
  <c r="N25" i="43"/>
  <c r="N34" i="43"/>
  <c r="Q34" i="43" s="1"/>
  <c r="N30" i="43"/>
  <c r="N43" i="43"/>
  <c r="Q43" i="43" s="1"/>
  <c r="N28" i="43"/>
  <c r="N29" i="43"/>
  <c r="N42" i="43"/>
  <c r="Q42" i="43" s="1"/>
  <c r="N26" i="43"/>
  <c r="N38" i="43"/>
  <c r="Q38" i="43" s="1"/>
  <c r="N40" i="43"/>
  <c r="Q40" i="43" s="1"/>
  <c r="N41" i="43"/>
  <c r="Q41" i="43" s="1"/>
  <c r="N27" i="43"/>
  <c r="N36" i="43"/>
  <c r="Q36" i="43" s="1"/>
  <c r="U36" i="42"/>
  <c r="D37" i="42"/>
  <c r="V36" i="42"/>
  <c r="U35" i="42"/>
  <c r="R27" i="42"/>
  <c r="F28" i="42" s="1"/>
  <c r="J38" i="10"/>
  <c r="K24" i="32"/>
  <c r="N51" i="32" s="1"/>
  <c r="N52" i="32" s="1"/>
  <c r="N53" i="32" s="1"/>
  <c r="N54" i="32" s="1"/>
  <c r="N55" i="32" s="1"/>
  <c r="N56" i="32" s="1"/>
  <c r="N57" i="32" s="1"/>
  <c r="N58" i="32" s="1"/>
  <c r="N59" i="32" s="1"/>
  <c r="N60" i="32" s="1"/>
  <c r="N61" i="32" s="1"/>
  <c r="N62" i="32" s="1"/>
  <c r="N63" i="32" s="1"/>
  <c r="N64" i="32" s="1"/>
  <c r="N65" i="32" s="1"/>
  <c r="N66" i="32" s="1"/>
  <c r="N67" i="32" s="1"/>
  <c r="N68" i="32" s="1"/>
  <c r="N69" i="32" s="1"/>
  <c r="N70" i="32" s="1"/>
  <c r="N71" i="32" s="1"/>
  <c r="N72" i="32" s="1"/>
  <c r="N73" i="32" s="1"/>
  <c r="N74" i="32" s="1"/>
  <c r="N75" i="32" s="1"/>
  <c r="N76" i="32" s="1"/>
  <c r="N77" i="32" s="1"/>
  <c r="N78" i="32" s="1"/>
  <c r="N79" i="32" s="1"/>
  <c r="N80" i="32" s="1"/>
  <c r="N81" i="32" s="1"/>
  <c r="N82" i="32" s="1"/>
  <c r="N83" i="32" s="1"/>
  <c r="N84" i="32" s="1"/>
  <c r="N85" i="32" s="1"/>
  <c r="N86" i="32" s="1"/>
  <c r="N87" i="32" s="1"/>
  <c r="N88" i="32" s="1"/>
  <c r="N89" i="32" s="1"/>
  <c r="N90" i="32" s="1"/>
  <c r="N91" i="32" s="1"/>
  <c r="N92" i="32" s="1"/>
  <c r="N93" i="32" s="1"/>
  <c r="N94" i="32" s="1"/>
  <c r="N95" i="32" s="1"/>
  <c r="N96" i="32" s="1"/>
  <c r="N97" i="32" s="1"/>
  <c r="N98" i="32" s="1"/>
  <c r="N99" i="32" s="1"/>
  <c r="N100" i="32" s="1"/>
  <c r="N101" i="32" s="1"/>
  <c r="N102" i="32" s="1"/>
  <c r="N103" i="32" s="1"/>
  <c r="N104" i="32" s="1"/>
  <c r="N105" i="32" s="1"/>
  <c r="N106" i="32" s="1"/>
  <c r="N107" i="32" s="1"/>
  <c r="N108" i="32" s="1"/>
  <c r="N109" i="32" s="1"/>
  <c r="N110" i="32" s="1"/>
  <c r="N111" i="32" s="1"/>
  <c r="N112" i="32" s="1"/>
  <c r="N113" i="32" s="1"/>
  <c r="N114" i="32" s="1"/>
  <c r="N115" i="32" s="1"/>
  <c r="N116" i="32" s="1"/>
  <c r="N117" i="32" s="1"/>
  <c r="N118" i="32" s="1"/>
  <c r="N119" i="32" s="1"/>
  <c r="N120" i="32" s="1"/>
  <c r="N121" i="32" s="1"/>
  <c r="N122" i="32" s="1"/>
  <c r="N123" i="32" s="1"/>
  <c r="N124" i="32" s="1"/>
  <c r="N125" i="32" s="1"/>
  <c r="N126" i="32" s="1"/>
  <c r="N127" i="32" s="1"/>
  <c r="N128" i="32" s="1"/>
  <c r="N129" i="32" s="1"/>
  <c r="N130" i="32" s="1"/>
  <c r="N131" i="32" s="1"/>
  <c r="N132" i="32" s="1"/>
  <c r="N133" i="32" s="1"/>
  <c r="N134" i="32" s="1"/>
  <c r="N135" i="32" s="1"/>
  <c r="N136" i="32" s="1"/>
  <c r="N137" i="32" s="1"/>
  <c r="N138" i="32" s="1"/>
  <c r="N139" i="32" s="1"/>
  <c r="N140" i="32" s="1"/>
  <c r="N141" i="32" s="1"/>
  <c r="N142" i="32" s="1"/>
  <c r="N143" i="32" s="1"/>
  <c r="N144" i="32" s="1"/>
  <c r="N145" i="32" s="1"/>
  <c r="N146" i="32" s="1"/>
  <c r="N147" i="32" s="1"/>
  <c r="N148" i="32" s="1"/>
  <c r="N149" i="32" s="1"/>
  <c r="N150" i="32" s="1"/>
  <c r="N151" i="32" s="1"/>
  <c r="N152" i="32" s="1"/>
  <c r="N153" i="32" s="1"/>
  <c r="N154" i="32" s="1"/>
  <c r="N155" i="32" s="1"/>
  <c r="N156" i="32" s="1"/>
  <c r="N157" i="32" s="1"/>
  <c r="N158" i="32" s="1"/>
  <c r="N159" i="32" s="1"/>
  <c r="N160" i="32" s="1"/>
  <c r="N161" i="32" s="1"/>
  <c r="N162" i="32" s="1"/>
  <c r="N163" i="32" s="1"/>
  <c r="N164" i="32" s="1"/>
  <c r="N165" i="32" s="1"/>
  <c r="N166" i="32" s="1"/>
  <c r="N167" i="32" s="1"/>
  <c r="N168" i="32" s="1"/>
  <c r="N169" i="32" s="1"/>
  <c r="N170" i="32" s="1"/>
  <c r="N171" i="32" s="1"/>
  <c r="N172" i="32" s="1"/>
  <c r="N173" i="32" s="1"/>
  <c r="N174" i="32" s="1"/>
  <c r="N175" i="32" s="1"/>
  <c r="N176" i="32" s="1"/>
  <c r="N177" i="32" s="1"/>
  <c r="N178" i="32" s="1"/>
  <c r="N179" i="32" s="1"/>
  <c r="N180" i="32" s="1"/>
  <c r="N181" i="32" s="1"/>
  <c r="N182" i="32" s="1"/>
  <c r="N183" i="32" s="1"/>
  <c r="N184" i="32" s="1"/>
  <c r="N185" i="32" s="1"/>
  <c r="N186" i="32" s="1"/>
  <c r="N187" i="32" s="1"/>
  <c r="N188" i="32" s="1"/>
  <c r="N189" i="32" s="1"/>
  <c r="N190" i="32" s="1"/>
  <c r="N191" i="32" s="1"/>
  <c r="N192" i="32" s="1"/>
  <c r="N193" i="32" s="1"/>
  <c r="N194" i="32" s="1"/>
  <c r="N195" i="32" s="1"/>
  <c r="N196" i="32" s="1"/>
  <c r="N197" i="32" s="1"/>
  <c r="N198" i="32" s="1"/>
  <c r="N199" i="32" s="1"/>
  <c r="N200" i="32" s="1"/>
  <c r="N201" i="32" s="1"/>
  <c r="N202" i="32" s="1"/>
  <c r="N203" i="32" s="1"/>
  <c r="N204" i="32" s="1"/>
  <c r="N205" i="32" s="1"/>
  <c r="N206" i="32" s="1"/>
  <c r="N207" i="32" s="1"/>
  <c r="N208" i="32" s="1"/>
  <c r="N209" i="32" s="1"/>
  <c r="N210" i="32" s="1"/>
  <c r="N211" i="32" s="1"/>
  <c r="N212" i="32" s="1"/>
  <c r="N213" i="32" s="1"/>
  <c r="N214" i="32" s="1"/>
  <c r="N215" i="32" s="1"/>
  <c r="N216" i="32" s="1"/>
  <c r="N217" i="32" s="1"/>
  <c r="N218" i="32" s="1"/>
  <c r="N219" i="32" s="1"/>
  <c r="N220" i="32" s="1"/>
  <c r="N221" i="32" s="1"/>
  <c r="N222" i="32" s="1"/>
  <c r="N223" i="32" s="1"/>
  <c r="N224" i="32" s="1"/>
  <c r="N225" i="32" s="1"/>
  <c r="N226" i="32" s="1"/>
  <c r="N227" i="32" s="1"/>
  <c r="N228" i="32" s="1"/>
  <c r="N229" i="32" s="1"/>
  <c r="N230" i="32" s="1"/>
  <c r="N231" i="32" s="1"/>
  <c r="N232" i="32" s="1"/>
  <c r="N233" i="32" s="1"/>
  <c r="N234" i="32" s="1"/>
  <c r="N235" i="32" s="1"/>
  <c r="N236" i="32" s="1"/>
  <c r="N237" i="32" s="1"/>
  <c r="N238" i="32" s="1"/>
  <c r="N239" i="32" s="1"/>
  <c r="N240" i="32" s="1"/>
  <c r="N241" i="32" s="1"/>
  <c r="N242" i="32" s="1"/>
  <c r="N243" i="32" s="1"/>
  <c r="N244" i="32" s="1"/>
  <c r="N245" i="32" s="1"/>
  <c r="N246" i="32" s="1"/>
  <c r="N247" i="32" s="1"/>
  <c r="N248" i="32" s="1"/>
  <c r="N249" i="32" s="1"/>
  <c r="N250" i="32" s="1"/>
  <c r="N251" i="32" s="1"/>
  <c r="N252" i="32" s="1"/>
  <c r="N253" i="32" s="1"/>
  <c r="N254" i="32" s="1"/>
  <c r="N255" i="32" s="1"/>
  <c r="N256" i="32" s="1"/>
  <c r="N257" i="32" s="1"/>
  <c r="N258" i="32" s="1"/>
  <c r="N259" i="32" s="1"/>
  <c r="N260" i="32" s="1"/>
  <c r="N261" i="32" s="1"/>
  <c r="N262" i="32" s="1"/>
  <c r="N263" i="32" s="1"/>
  <c r="N264" i="32" s="1"/>
  <c r="N265" i="32" s="1"/>
  <c r="N266" i="32" s="1"/>
  <c r="N267" i="32" s="1"/>
  <c r="N268" i="32" s="1"/>
  <c r="N269" i="32" s="1"/>
  <c r="N270" i="32" s="1"/>
  <c r="N271" i="32" s="1"/>
  <c r="N272" i="32" s="1"/>
  <c r="N273" i="32" s="1"/>
  <c r="N274" i="32" s="1"/>
  <c r="N275" i="32" s="1"/>
  <c r="N276" i="32" s="1"/>
  <c r="N277" i="32" s="1"/>
  <c r="N278" i="32" s="1"/>
  <c r="N279" i="32" s="1"/>
  <c r="N280" i="32" s="1"/>
  <c r="N281" i="32" s="1"/>
  <c r="N282" i="32" s="1"/>
  <c r="N283" i="32" s="1"/>
  <c r="N284" i="32" s="1"/>
  <c r="N285" i="32" s="1"/>
  <c r="N286" i="32" s="1"/>
  <c r="N287" i="32" s="1"/>
  <c r="N288" i="32" s="1"/>
  <c r="N289" i="32" s="1"/>
  <c r="N290" i="32" s="1"/>
  <c r="N291" i="32" s="1"/>
  <c r="N292" i="32" s="1"/>
  <c r="N293" i="32" s="1"/>
  <c r="N294" i="32" s="1"/>
  <c r="N295" i="32" s="1"/>
  <c r="N296" i="32" s="1"/>
  <c r="N297" i="32" s="1"/>
  <c r="N298" i="32" s="1"/>
  <c r="N299" i="32" s="1"/>
  <c r="N300" i="32" s="1"/>
  <c r="N301" i="32" s="1"/>
  <c r="N302" i="32" s="1"/>
  <c r="N303" i="32" s="1"/>
  <c r="N304" i="32" s="1"/>
  <c r="N305" i="32" s="1"/>
  <c r="N306" i="32" s="1"/>
  <c r="N307" i="32" s="1"/>
  <c r="N308" i="32" s="1"/>
  <c r="N309" i="32" s="1"/>
  <c r="N310" i="32" s="1"/>
  <c r="N311" i="32" s="1"/>
  <c r="N312" i="32" s="1"/>
  <c r="N313" i="32" s="1"/>
  <c r="N314" i="32" s="1"/>
  <c r="N315" i="32" s="1"/>
  <c r="N316" i="32" s="1"/>
  <c r="N317" i="32" s="1"/>
  <c r="N318" i="32" s="1"/>
  <c r="N319" i="32" s="1"/>
  <c r="N320" i="32" s="1"/>
  <c r="N321" i="32" s="1"/>
  <c r="N322" i="32" s="1"/>
  <c r="N323" i="32" s="1"/>
  <c r="N324" i="32" s="1"/>
  <c r="N325" i="32" s="1"/>
  <c r="N326" i="32" s="1"/>
  <c r="N327" i="32" s="1"/>
  <c r="N328" i="32" s="1"/>
  <c r="N329" i="32" s="1"/>
  <c r="N330" i="32" s="1"/>
  <c r="N331" i="32" s="1"/>
  <c r="N332" i="32" s="1"/>
  <c r="N333" i="32" s="1"/>
  <c r="N334" i="32" s="1"/>
  <c r="N335" i="32" s="1"/>
  <c r="N336" i="32" s="1"/>
  <c r="N337" i="32" s="1"/>
  <c r="N338" i="32" s="1"/>
  <c r="N339" i="32" s="1"/>
  <c r="N340" i="32" s="1"/>
  <c r="N341" i="32" s="1"/>
  <c r="N342" i="32" s="1"/>
  <c r="N343" i="32" s="1"/>
  <c r="N344" i="32" s="1"/>
  <c r="N345" i="32" s="1"/>
  <c r="N346" i="32" s="1"/>
  <c r="N347" i="32" s="1"/>
  <c r="N348" i="32" s="1"/>
  <c r="N349" i="32" s="1"/>
  <c r="N350" i="32" s="1"/>
  <c r="N351" i="32" s="1"/>
  <c r="N352" i="32" s="1"/>
  <c r="N353" i="32" s="1"/>
  <c r="N354" i="32" s="1"/>
  <c r="N355" i="32" s="1"/>
  <c r="N356" i="32" s="1"/>
  <c r="N357" i="32" s="1"/>
  <c r="N358" i="32" s="1"/>
  <c r="N359" i="32" s="1"/>
  <c r="N360" i="32" s="1"/>
  <c r="N361" i="32" s="1"/>
  <c r="N362" i="32" s="1"/>
  <c r="N363" i="32" s="1"/>
  <c r="N364" i="32" s="1"/>
  <c r="N365" i="32" s="1"/>
  <c r="N366" i="32" s="1"/>
  <c r="N367" i="32" s="1"/>
  <c r="N368" i="32" s="1"/>
  <c r="N369" i="32" s="1"/>
  <c r="N370" i="32" s="1"/>
  <c r="N371" i="32" s="1"/>
  <c r="N372" i="32" s="1"/>
  <c r="N373" i="32" s="1"/>
  <c r="N374" i="32" s="1"/>
  <c r="N375" i="32" s="1"/>
  <c r="N376" i="32" s="1"/>
  <c r="N377" i="32" s="1"/>
  <c r="N378" i="32" s="1"/>
  <c r="N379" i="32" s="1"/>
  <c r="N380" i="32" s="1"/>
  <c r="N381" i="32" s="1"/>
  <c r="N382" i="32" s="1"/>
  <c r="N383" i="32" s="1"/>
  <c r="N384" i="32" s="1"/>
  <c r="N385" i="32" s="1"/>
  <c r="N386" i="32" s="1"/>
  <c r="N387" i="32" s="1"/>
  <c r="N44" i="43" l="1"/>
  <c r="Q44" i="43"/>
  <c r="K28" i="42"/>
  <c r="D38" i="42"/>
  <c r="V37" i="42"/>
  <c r="U37" i="42"/>
  <c r="N388" i="32"/>
  <c r="N389" i="32" s="1"/>
  <c r="N390" i="32" s="1"/>
  <c r="N391" i="32" s="1"/>
  <c r="D39" i="42" l="1"/>
  <c r="U38" i="42"/>
  <c r="V38" i="42"/>
  <c r="R28" i="42"/>
  <c r="F29" i="42" s="1"/>
  <c r="N392" i="32"/>
  <c r="K29" i="42" l="1"/>
  <c r="R29" i="42" s="1"/>
  <c r="F30" i="42" s="1"/>
  <c r="D40" i="42"/>
  <c r="U39" i="42"/>
  <c r="V39" i="42"/>
  <c r="N393" i="32"/>
  <c r="K30" i="42" l="1"/>
  <c r="R30" i="42" s="1"/>
  <c r="F31" i="42" s="1"/>
  <c r="U40" i="42"/>
  <c r="V40" i="42"/>
  <c r="D41" i="42"/>
  <c r="N394" i="32"/>
  <c r="K31" i="42" l="1"/>
  <c r="R31" i="42" s="1"/>
  <c r="F32" i="42" s="1"/>
  <c r="D42" i="42"/>
  <c r="V41" i="42"/>
  <c r="U41" i="42"/>
  <c r="N395" i="32"/>
  <c r="K32" i="42" l="1"/>
  <c r="R32" i="42" s="1"/>
  <c r="F33" i="42" s="1"/>
  <c r="D43" i="42"/>
  <c r="U42" i="42"/>
  <c r="V42" i="42"/>
  <c r="N396" i="32"/>
  <c r="K33" i="42" l="1"/>
  <c r="R33" i="42" s="1"/>
  <c r="F34" i="42" s="1"/>
  <c r="D44" i="42"/>
  <c r="V43" i="42"/>
  <c r="U43" i="42"/>
  <c r="N397" i="32"/>
  <c r="K34" i="42" l="1"/>
  <c r="R34" i="42" s="1"/>
  <c r="F35" i="42" s="1"/>
  <c r="V44" i="42"/>
  <c r="D45" i="42"/>
  <c r="U44" i="42"/>
  <c r="N398" i="32"/>
  <c r="K35" i="42" l="1"/>
  <c r="K47" i="42" s="1"/>
  <c r="D46" i="42"/>
  <c r="V45" i="42"/>
  <c r="U45" i="42"/>
  <c r="N399" i="32"/>
  <c r="N400" i="32" s="1"/>
  <c r="R35" i="42" l="1"/>
  <c r="F36" i="42" s="1"/>
  <c r="K36" i="42" s="1"/>
  <c r="V46" i="42"/>
  <c r="V47" i="42" s="1"/>
  <c r="U46" i="42"/>
  <c r="U47" i="42" s="1"/>
  <c r="P36" i="42"/>
  <c r="Q36" i="42" s="1"/>
  <c r="P29" i="42"/>
  <c r="Q29" i="42" s="1"/>
  <c r="P44" i="42"/>
  <c r="Q44" i="42" s="1"/>
  <c r="P40" i="42"/>
  <c r="Q40" i="42" s="1"/>
  <c r="P28" i="42"/>
  <c r="Q28" i="42" s="1"/>
  <c r="K48" i="42"/>
  <c r="P46" i="42"/>
  <c r="Q46" i="42" s="1"/>
  <c r="P42" i="42"/>
  <c r="Q42" i="42" s="1"/>
  <c r="P33" i="42"/>
  <c r="Q33" i="42" s="1"/>
  <c r="P27" i="42"/>
  <c r="P38" i="42"/>
  <c r="Q38" i="42" s="1"/>
  <c r="P32" i="42"/>
  <c r="Q32" i="42" s="1"/>
  <c r="P39" i="42"/>
  <c r="Q39" i="42" s="1"/>
  <c r="P34" i="42"/>
  <c r="Q34" i="42" s="1"/>
  <c r="P41" i="42"/>
  <c r="Q41" i="42" s="1"/>
  <c r="P37" i="42"/>
  <c r="Q37" i="42" s="1"/>
  <c r="P31" i="42"/>
  <c r="Q31" i="42" s="1"/>
  <c r="P45" i="42"/>
  <c r="Q45" i="42" s="1"/>
  <c r="P43" i="42"/>
  <c r="Q43" i="42" s="1"/>
  <c r="P35" i="42"/>
  <c r="Q35" i="42" s="1"/>
  <c r="P30" i="42"/>
  <c r="Q30" i="42" s="1"/>
  <c r="N401" i="32"/>
  <c r="R36" i="42" l="1"/>
  <c r="F37" i="42" s="1"/>
  <c r="K37" i="42" s="1"/>
  <c r="R37" i="42" s="1"/>
  <c r="F38" i="42" s="1"/>
  <c r="P47" i="42"/>
  <c r="Q27" i="42"/>
  <c r="Q47" i="42" s="1"/>
  <c r="N402" i="32"/>
  <c r="N403" i="32" s="1"/>
  <c r="K38" i="42" l="1"/>
  <c r="R38" i="42" s="1"/>
  <c r="F39" i="42" s="1"/>
  <c r="N404" i="32"/>
  <c r="K39" i="42" l="1"/>
  <c r="R39" i="42" s="1"/>
  <c r="F40" i="42" s="1"/>
  <c r="N405" i="32"/>
  <c r="K40" i="42" l="1"/>
  <c r="R40" i="42" s="1"/>
  <c r="F41" i="42" s="1"/>
  <c r="N406" i="32"/>
  <c r="K41" i="42" l="1"/>
  <c r="R41" i="42" s="1"/>
  <c r="F42" i="42" s="1"/>
  <c r="N407" i="32"/>
  <c r="K42" i="42" l="1"/>
  <c r="R42" i="42" s="1"/>
  <c r="F43" i="42" s="1"/>
  <c r="N408" i="32"/>
  <c r="K43" i="42" l="1"/>
  <c r="R43" i="42" s="1"/>
  <c r="F44" i="42" s="1"/>
  <c r="N409" i="32"/>
  <c r="K44" i="42" l="1"/>
  <c r="R44" i="42" s="1"/>
  <c r="F45" i="42" s="1"/>
  <c r="N410" i="32"/>
  <c r="K45" i="42" l="1"/>
  <c r="R45" i="42" s="1"/>
  <c r="F46" i="42" s="1"/>
  <c r="N411" i="32"/>
  <c r="K46" i="42" l="1"/>
  <c r="R46" i="42" s="1"/>
  <c r="N412" i="32"/>
  <c r="N413" i="32" l="1"/>
  <c r="N414" i="32" l="1"/>
  <c r="N415" i="32" l="1"/>
  <c r="N416" i="32" l="1"/>
  <c r="N417" i="32" l="1"/>
  <c r="N418" i="32" s="1"/>
  <c r="N419" i="32" l="1"/>
  <c r="N420" i="32" s="1"/>
  <c r="N421" i="32" l="1"/>
  <c r="N422" i="32" s="1"/>
  <c r="N423" i="32" s="1"/>
  <c r="N424" i="32" l="1"/>
  <c r="N425" i="32" l="1"/>
  <c r="N426" i="32" l="1"/>
  <c r="N427" i="32" l="1"/>
  <c r="N428" i="32" l="1"/>
  <c r="N429" i="32" l="1"/>
  <c r="N430" i="32" s="1"/>
  <c r="N431" i="32" l="1"/>
  <c r="N432" i="32" l="1"/>
  <c r="N433" i="32" l="1"/>
  <c r="N434" i="32" l="1"/>
  <c r="N435" i="32" l="1"/>
  <c r="N436" i="32" l="1"/>
  <c r="N437" i="32" l="1"/>
  <c r="N438" i="32" s="1"/>
  <c r="N439" i="32" l="1"/>
  <c r="N440" i="32" s="1"/>
  <c r="N441" i="32" s="1"/>
  <c r="N442" i="32" s="1"/>
  <c r="N443" i="32" l="1"/>
  <c r="N444" i="32" s="1"/>
  <c r="N445" i="32" s="1"/>
  <c r="N446" i="32" l="1"/>
  <c r="N447" i="32" l="1"/>
  <c r="N448" i="32" s="1"/>
  <c r="N449" i="32" s="1"/>
  <c r="N450" i="32" l="1"/>
  <c r="N451" i="32" l="1"/>
  <c r="N452" i="32" s="1"/>
  <c r="N453" i="32" s="1"/>
  <c r="N454" i="32" l="1"/>
  <c r="N455" i="32" l="1"/>
  <c r="N456" i="32" l="1"/>
  <c r="N457" i="32" l="1"/>
  <c r="N458" i="32" l="1"/>
  <c r="N459" i="32" l="1"/>
  <c r="N460" i="32" l="1"/>
  <c r="N461" i="32" s="1"/>
  <c r="N462" i="32" l="1"/>
  <c r="N463" i="32" l="1"/>
  <c r="N464" i="32" l="1"/>
  <c r="N465" i="32" l="1"/>
  <c r="N466" i="32" l="1"/>
  <c r="N467" i="32" l="1"/>
  <c r="N468" i="32" l="1"/>
  <c r="N469" i="32" l="1"/>
  <c r="N470" i="32" l="1"/>
  <c r="N471" i="32" l="1"/>
  <c r="N472" i="32" s="1"/>
  <c r="N473" i="32" s="1"/>
  <c r="N474" i="32" s="1"/>
  <c r="N475" i="32" l="1"/>
  <c r="N476" i="32" s="1"/>
  <c r="N477" i="32" s="1"/>
  <c r="N478" i="32" s="1"/>
  <c r="N479" i="32" s="1"/>
  <c r="N480" i="32" s="1"/>
  <c r="N481" i="32" s="1"/>
  <c r="N482" i="32" s="1"/>
  <c r="D28" i="39" l="1"/>
  <c r="D29" i="39" s="1"/>
  <c r="D30" i="39" s="1"/>
  <c r="D31" i="39" s="1"/>
  <c r="D32" i="39" s="1"/>
  <c r="D33" i="39" s="1"/>
  <c r="D34" i="39" s="1"/>
  <c r="D35" i="39" s="1"/>
  <c r="D36" i="39" s="1"/>
  <c r="D37" i="39" s="1"/>
  <c r="D38" i="39" s="1"/>
  <c r="D39" i="39" s="1"/>
  <c r="D40" i="39" s="1"/>
  <c r="D41" i="39" s="1"/>
  <c r="D42" i="39" s="1"/>
  <c r="D43" i="39" s="1"/>
  <c r="D44" i="39" s="1"/>
  <c r="D45" i="39" s="1"/>
  <c r="D46" i="39" s="1"/>
  <c r="D47" i="39" s="1"/>
  <c r="D48" i="39" s="1"/>
  <c r="D49" i="39" s="1"/>
  <c r="D50" i="39" s="1"/>
  <c r="F13" i="37" l="1"/>
  <c r="H13" i="37" s="1"/>
  <c r="M21" i="37"/>
  <c r="L21" i="37"/>
  <c r="K21" i="37"/>
  <c r="J21" i="37"/>
  <c r="I21" i="37"/>
  <c r="H21" i="37"/>
  <c r="G21" i="37"/>
  <c r="F21" i="37"/>
  <c r="E21" i="37"/>
  <c r="D21" i="37"/>
  <c r="K20" i="37" l="1"/>
  <c r="M20" i="37"/>
  <c r="C21" i="37"/>
  <c r="H20" i="37"/>
  <c r="G20" i="37"/>
  <c r="F20" i="37"/>
  <c r="I20" i="37"/>
  <c r="D20" i="37"/>
  <c r="J20" i="37"/>
  <c r="E20" i="37"/>
  <c r="J18" i="10"/>
  <c r="C37" i="22"/>
  <c r="L20" i="37" l="1"/>
  <c r="J17" i="10"/>
  <c r="C20" i="37"/>
  <c r="D19" i="10" l="1"/>
  <c r="D18" i="10"/>
  <c r="D17" i="10"/>
  <c r="G24" i="28"/>
  <c r="G25" i="28" s="1"/>
  <c r="G26" i="28" s="1"/>
  <c r="I24" i="28"/>
  <c r="I25" i="28" s="1"/>
  <c r="I26" i="28" s="1"/>
  <c r="I27" i="28" s="1"/>
  <c r="I28" i="28" s="1"/>
  <c r="I29" i="28" s="1"/>
  <c r="I30" i="28" s="1"/>
  <c r="I31" i="28" s="1"/>
  <c r="I32" i="28" s="1"/>
  <c r="I33" i="28" s="1"/>
  <c r="I34" i="28" s="1"/>
  <c r="I35" i="28" s="1"/>
  <c r="I36" i="28" s="1"/>
  <c r="I37" i="28" s="1"/>
  <c r="I38" i="28" s="1"/>
  <c r="I39" i="28" s="1"/>
  <c r="I40" i="28" s="1"/>
  <c r="I41" i="28" s="1"/>
  <c r="I42" i="28" s="1"/>
  <c r="I43" i="28" s="1"/>
  <c r="I44" i="28" s="1"/>
  <c r="I45" i="28" s="1"/>
  <c r="I46" i="28" s="1"/>
  <c r="I47" i="28" s="1"/>
  <c r="I48" i="28" s="1"/>
  <c r="I49" i="28" s="1"/>
  <c r="I50" i="28" s="1"/>
  <c r="I51" i="28" s="1"/>
  <c r="I52" i="28" s="1"/>
  <c r="I53" i="28" s="1"/>
  <c r="I54" i="28" s="1"/>
  <c r="I55" i="28" s="1"/>
  <c r="I56" i="28" s="1"/>
  <c r="I57" i="28" s="1"/>
  <c r="I58" i="28" s="1"/>
  <c r="I59" i="28" s="1"/>
  <c r="I60" i="28" s="1"/>
  <c r="I61" i="28" s="1"/>
  <c r="I62" i="28" s="1"/>
  <c r="I63" i="28" s="1"/>
  <c r="I64" i="28" s="1"/>
  <c r="I65" i="28" s="1"/>
  <c r="I66" i="28" s="1"/>
  <c r="I67" i="28" s="1"/>
  <c r="I68" i="28" s="1"/>
  <c r="I69" i="28" s="1"/>
  <c r="I70" i="28" s="1"/>
  <c r="I71" i="28" s="1"/>
  <c r="I72" i="28" s="1"/>
  <c r="I73" i="28" s="1"/>
  <c r="I74" i="28" s="1"/>
  <c r="I75" i="28" s="1"/>
  <c r="I76" i="28" s="1"/>
  <c r="I77" i="28" s="1"/>
  <c r="I78" i="28" s="1"/>
  <c r="I79" i="28" s="1"/>
  <c r="I80" i="28" s="1"/>
  <c r="I81" i="28" s="1"/>
  <c r="I82" i="28" s="1"/>
  <c r="I83" i="28" s="1"/>
  <c r="I84" i="28" s="1"/>
  <c r="I85" i="28" s="1"/>
  <c r="I86" i="28" s="1"/>
  <c r="I87" i="28" s="1"/>
  <c r="I88" i="28" s="1"/>
  <c r="I89" i="28" s="1"/>
  <c r="I90" i="28" s="1"/>
  <c r="I91" i="28" s="1"/>
  <c r="I92" i="28" s="1"/>
  <c r="I93" i="28" s="1"/>
  <c r="I94" i="28" s="1"/>
  <c r="I95" i="28" s="1"/>
  <c r="I96" i="28" s="1"/>
  <c r="I97" i="28" s="1"/>
  <c r="I98" i="28" s="1"/>
  <c r="I99" i="28" s="1"/>
  <c r="I100" i="28" s="1"/>
  <c r="I101" i="28" s="1"/>
  <c r="I102" i="28" s="1"/>
  <c r="I103" i="28" s="1"/>
  <c r="I104" i="28" s="1"/>
  <c r="I105" i="28" s="1"/>
  <c r="I106" i="28" s="1"/>
  <c r="I107" i="28" s="1"/>
  <c r="I108" i="28" s="1"/>
  <c r="I109" i="28" s="1"/>
  <c r="I110" i="28" s="1"/>
  <c r="I111" i="28" s="1"/>
  <c r="I112" i="28" s="1"/>
  <c r="I113" i="28" s="1"/>
  <c r="I114" i="28" s="1"/>
  <c r="I115" i="28" s="1"/>
  <c r="I116" i="28" s="1"/>
  <c r="I117" i="28" s="1"/>
  <c r="I118" i="28" s="1"/>
  <c r="I119" i="28" s="1"/>
  <c r="I120" i="28" s="1"/>
  <c r="I121" i="28" s="1"/>
  <c r="I122" i="28" s="1"/>
  <c r="I123" i="28" s="1"/>
  <c r="I124" i="28" s="1"/>
  <c r="I125" i="28" s="1"/>
  <c r="I126" i="28" s="1"/>
  <c r="I127" i="28" s="1"/>
  <c r="I128" i="28" s="1"/>
  <c r="I129" i="28" s="1"/>
  <c r="I130" i="28" s="1"/>
  <c r="I131" i="28" s="1"/>
  <c r="I132" i="28" s="1"/>
  <c r="I133" i="28" s="1"/>
  <c r="I134" i="28" s="1"/>
  <c r="I135" i="28" s="1"/>
  <c r="I136" i="28" s="1"/>
  <c r="I137" i="28" s="1"/>
  <c r="I138" i="28" s="1"/>
  <c r="I139" i="28" s="1"/>
  <c r="I140" i="28" s="1"/>
  <c r="I141" i="28" s="1"/>
  <c r="I142" i="28" s="1"/>
  <c r="I143" i="28" s="1"/>
  <c r="I144" i="28" s="1"/>
  <c r="I145" i="28" s="1"/>
  <c r="I146" i="28" s="1"/>
  <c r="I147" i="28" s="1"/>
  <c r="I148" i="28" s="1"/>
  <c r="I149" i="28" s="1"/>
  <c r="I150" i="28" s="1"/>
  <c r="I151" i="28" s="1"/>
  <c r="I152" i="28" s="1"/>
  <c r="I153" i="28" s="1"/>
  <c r="I154" i="28" s="1"/>
  <c r="I155" i="28" s="1"/>
  <c r="I156" i="28" s="1"/>
  <c r="I157" i="28" s="1"/>
  <c r="I158" i="28" s="1"/>
  <c r="I159" i="28" s="1"/>
  <c r="I160" i="28" s="1"/>
  <c r="I161" i="28" s="1"/>
  <c r="I162" i="28" s="1"/>
  <c r="I163" i="28" s="1"/>
  <c r="I164" i="28" s="1"/>
  <c r="I165" i="28" s="1"/>
  <c r="I166" i="28" s="1"/>
  <c r="I167" i="28" s="1"/>
  <c r="I168" i="28" s="1"/>
  <c r="I169" i="28" s="1"/>
  <c r="I170" i="28" s="1"/>
  <c r="I171" i="28" s="1"/>
  <c r="I172" i="28" s="1"/>
  <c r="I173" i="28" s="1"/>
  <c r="I174" i="28" s="1"/>
  <c r="I175" i="28" s="1"/>
  <c r="I176" i="28" s="1"/>
  <c r="I177" i="28" s="1"/>
  <c r="I178" i="28" s="1"/>
  <c r="I179" i="28" s="1"/>
  <c r="I180" i="28" s="1"/>
  <c r="I181" i="28" s="1"/>
  <c r="I182" i="28" s="1"/>
  <c r="I183" i="28" s="1"/>
  <c r="I184" i="28" s="1"/>
  <c r="I185" i="28" s="1"/>
  <c r="I186" i="28" s="1"/>
  <c r="I187" i="28" s="1"/>
  <c r="I188" i="28" s="1"/>
  <c r="I189" i="28" s="1"/>
  <c r="I190" i="28" s="1"/>
  <c r="I191" i="28" s="1"/>
  <c r="I192" i="28" s="1"/>
  <c r="I193" i="28" s="1"/>
  <c r="I194" i="28" s="1"/>
  <c r="I195" i="28" s="1"/>
  <c r="I196" i="28" s="1"/>
  <c r="I197" i="28" s="1"/>
  <c r="I198" i="28" s="1"/>
  <c r="I199" i="28" s="1"/>
  <c r="I200" i="28" s="1"/>
  <c r="I201" i="28" s="1"/>
  <c r="I202" i="28" s="1"/>
  <c r="I203" i="28" s="1"/>
  <c r="I204" i="28" s="1"/>
  <c r="I205" i="28" s="1"/>
  <c r="I206" i="28" s="1"/>
  <c r="I207" i="28" s="1"/>
  <c r="I208" i="28" s="1"/>
  <c r="I209" i="28" s="1"/>
  <c r="I210" i="28" s="1"/>
  <c r="I211" i="28" s="1"/>
  <c r="I212" i="28" s="1"/>
  <c r="I213" i="28" s="1"/>
  <c r="I214" i="28" s="1"/>
  <c r="I215" i="28" s="1"/>
  <c r="I216" i="28" s="1"/>
  <c r="I217" i="28" s="1"/>
  <c r="I218" i="28" s="1"/>
  <c r="I219" i="28" s="1"/>
  <c r="I220" i="28" s="1"/>
  <c r="I221" i="28" s="1"/>
  <c r="I222" i="28" s="1"/>
  <c r="I223" i="28" s="1"/>
  <c r="I224" i="28" s="1"/>
  <c r="I225" i="28" s="1"/>
  <c r="I226" i="28" s="1"/>
  <c r="I227" i="28" s="1"/>
  <c r="I228" i="28" s="1"/>
  <c r="I229" i="28" s="1"/>
  <c r="I230" i="28" s="1"/>
  <c r="I231" i="28" s="1"/>
  <c r="I232" i="28" s="1"/>
  <c r="I233" i="28" s="1"/>
  <c r="I234" i="28" s="1"/>
  <c r="I235" i="28" s="1"/>
  <c r="I236" i="28" s="1"/>
  <c r="I237" i="28" s="1"/>
  <c r="I238" i="28" s="1"/>
  <c r="I239" i="28" s="1"/>
  <c r="I240" i="28" s="1"/>
  <c r="I241" i="28" s="1"/>
  <c r="I242" i="28" s="1"/>
  <c r="I243" i="28" s="1"/>
  <c r="I244" i="28" s="1"/>
  <c r="I245" i="28" s="1"/>
  <c r="I246" i="28" s="1"/>
  <c r="I247" i="28" s="1"/>
  <c r="I248" i="28" s="1"/>
  <c r="I249" i="28" s="1"/>
  <c r="I250" i="28" s="1"/>
  <c r="I251" i="28" s="1"/>
  <c r="I252" i="28" s="1"/>
  <c r="I253" i="28" s="1"/>
  <c r="I254" i="28" s="1"/>
  <c r="I255" i="28" s="1"/>
  <c r="I256" i="28" s="1"/>
  <c r="I257" i="28" s="1"/>
  <c r="I258" i="28" s="1"/>
  <c r="I259" i="28" s="1"/>
  <c r="I260" i="28" s="1"/>
  <c r="I261" i="28" s="1"/>
  <c r="I262" i="28" s="1"/>
  <c r="I263" i="28" s="1"/>
  <c r="I264" i="28" s="1"/>
  <c r="I265" i="28" s="1"/>
  <c r="I266" i="28" s="1"/>
  <c r="I267" i="28" s="1"/>
  <c r="I268" i="28" s="1"/>
  <c r="I269" i="28" s="1"/>
  <c r="I270" i="28" s="1"/>
  <c r="I271" i="28" s="1"/>
  <c r="I272" i="28" s="1"/>
  <c r="I273" i="28" s="1"/>
  <c r="I274" i="28" s="1"/>
  <c r="I275" i="28" s="1"/>
  <c r="I276" i="28" s="1"/>
  <c r="I277" i="28" s="1"/>
  <c r="I278" i="28" s="1"/>
  <c r="I279" i="28" s="1"/>
  <c r="I280" i="28" s="1"/>
  <c r="I281" i="28" s="1"/>
  <c r="I282" i="28" s="1"/>
  <c r="I283" i="28" s="1"/>
  <c r="I284" i="28" s="1"/>
  <c r="I285" i="28" s="1"/>
  <c r="I286" i="28" s="1"/>
  <c r="I287" i="28" s="1"/>
  <c r="I288" i="28" s="1"/>
  <c r="I289" i="28" s="1"/>
  <c r="I290" i="28" s="1"/>
  <c r="I291" i="28" s="1"/>
  <c r="I292" i="28" s="1"/>
  <c r="I293" i="28" s="1"/>
  <c r="I294" i="28" s="1"/>
  <c r="I295" i="28" s="1"/>
  <c r="I296" i="28" s="1"/>
  <c r="I297" i="28" s="1"/>
  <c r="I298" i="28" s="1"/>
  <c r="I299" i="28" s="1"/>
  <c r="I300" i="28" s="1"/>
  <c r="I301" i="28" s="1"/>
  <c r="I302" i="28" s="1"/>
  <c r="I303" i="28" s="1"/>
  <c r="I304" i="28" s="1"/>
  <c r="I305" i="28" s="1"/>
  <c r="I306" i="28" s="1"/>
  <c r="I307" i="28" s="1"/>
  <c r="I308" i="28" s="1"/>
  <c r="I309" i="28" s="1"/>
  <c r="I310" i="28" s="1"/>
  <c r="I311" i="28" s="1"/>
  <c r="I312" i="28" s="1"/>
  <c r="I313" i="28" s="1"/>
  <c r="I314" i="28" s="1"/>
  <c r="I315" i="28" s="1"/>
  <c r="I316" i="28" s="1"/>
  <c r="I317" i="28" s="1"/>
  <c r="I318" i="28" s="1"/>
  <c r="I319" i="28" s="1"/>
  <c r="I320" i="28" s="1"/>
  <c r="I321" i="28" s="1"/>
  <c r="I322" i="28" s="1"/>
  <c r="I323" i="28" s="1"/>
  <c r="I324" i="28" s="1"/>
  <c r="I325" i="28" s="1"/>
  <c r="I326" i="28" s="1"/>
  <c r="I327" i="28" s="1"/>
  <c r="I328" i="28" s="1"/>
  <c r="I329" i="28" s="1"/>
  <c r="I330" i="28" s="1"/>
  <c r="I331" i="28" s="1"/>
  <c r="I332" i="28" s="1"/>
  <c r="I333" i="28" s="1"/>
  <c r="I334" i="28" s="1"/>
  <c r="I335" i="28" s="1"/>
  <c r="I336" i="28" s="1"/>
  <c r="I337" i="28" s="1"/>
  <c r="I338" i="28" s="1"/>
  <c r="I339" i="28" s="1"/>
  <c r="I340" i="28" s="1"/>
  <c r="I341" i="28" s="1"/>
  <c r="I342" i="28" s="1"/>
  <c r="I343" i="28" s="1"/>
  <c r="I344" i="28" s="1"/>
  <c r="I345" i="28" s="1"/>
  <c r="I346" i="28" s="1"/>
  <c r="I347" i="28" s="1"/>
  <c r="I348" i="28" s="1"/>
  <c r="I349" i="28" s="1"/>
  <c r="I350" i="28" s="1"/>
  <c r="I351" i="28" s="1"/>
  <c r="I352" i="28" s="1"/>
  <c r="I353" i="28" s="1"/>
  <c r="I354" i="28" s="1"/>
  <c r="I355" i="28" s="1"/>
  <c r="I356" i="28" s="1"/>
  <c r="I357" i="28" s="1"/>
  <c r="I358" i="28" s="1"/>
  <c r="I359" i="28" s="1"/>
  <c r="I360" i="28" s="1"/>
  <c r="I361" i="28" s="1"/>
  <c r="I362" i="28" s="1"/>
  <c r="I363" i="28" s="1"/>
  <c r="I364" i="28" s="1"/>
  <c r="I365" i="28" s="1"/>
  <c r="I366" i="28" s="1"/>
  <c r="I367" i="28" s="1"/>
  <c r="I368" i="28" s="1"/>
  <c r="I369" i="28" s="1"/>
  <c r="I370" i="28" s="1"/>
  <c r="I371" i="28" s="1"/>
  <c r="I372" i="28" s="1"/>
  <c r="I373" i="28" s="1"/>
  <c r="I374" i="28" s="1"/>
  <c r="I375" i="28" s="1"/>
  <c r="I376" i="28" s="1"/>
  <c r="I377" i="28" s="1"/>
  <c r="I378" i="28" s="1"/>
  <c r="I379" i="28" s="1"/>
  <c r="I380" i="28" s="1"/>
  <c r="I381" i="28" s="1"/>
  <c r="I382" i="28" s="1"/>
  <c r="I383" i="28" s="1"/>
  <c r="I384" i="28" s="1"/>
  <c r="I385" i="28" s="1"/>
  <c r="I386" i="28" s="1"/>
  <c r="I387" i="28" s="1"/>
  <c r="I388" i="28" s="1"/>
  <c r="I389" i="28" s="1"/>
  <c r="I390" i="28" s="1"/>
  <c r="I391" i="28" s="1"/>
  <c r="I392" i="28" s="1"/>
  <c r="I393" i="28" s="1"/>
  <c r="I394" i="28" s="1"/>
  <c r="I395" i="28" s="1"/>
  <c r="I396" i="28" s="1"/>
  <c r="I397" i="28" s="1"/>
  <c r="I398" i="28" s="1"/>
  <c r="I399" i="28" s="1"/>
  <c r="I400" i="28" s="1"/>
  <c r="I401" i="28" s="1"/>
  <c r="I402" i="28" s="1"/>
  <c r="I403" i="28" s="1"/>
  <c r="I404" i="28" s="1"/>
  <c r="I405" i="28" s="1"/>
  <c r="I406" i="28" s="1"/>
  <c r="I407" i="28" s="1"/>
  <c r="I408" i="28" s="1"/>
  <c r="I409" i="28" s="1"/>
  <c r="I410" i="28" s="1"/>
  <c r="I411" i="28" s="1"/>
  <c r="I412" i="28" s="1"/>
  <c r="I413" i="28" s="1"/>
  <c r="I414" i="28" s="1"/>
  <c r="I415" i="28" s="1"/>
  <c r="I416" i="28" s="1"/>
  <c r="I417" i="28" s="1"/>
  <c r="I418" i="28" s="1"/>
  <c r="I419" i="28" s="1"/>
  <c r="I420" i="28" s="1"/>
  <c r="I421" i="28" s="1"/>
  <c r="I422" i="28" s="1"/>
  <c r="I423" i="28" s="1"/>
  <c r="I424" i="28" s="1"/>
  <c r="I425" i="28" s="1"/>
  <c r="I426" i="28" s="1"/>
  <c r="I427" i="28" s="1"/>
  <c r="I428" i="28" s="1"/>
  <c r="I429" i="28" s="1"/>
  <c r="I430" i="28" s="1"/>
  <c r="I431" i="28" s="1"/>
  <c r="I432" i="28" s="1"/>
  <c r="I433" i="28" s="1"/>
  <c r="I434" i="28" s="1"/>
  <c r="I435" i="28" s="1"/>
  <c r="I436" i="28" s="1"/>
  <c r="I437" i="28" s="1"/>
  <c r="I438" i="28" s="1"/>
  <c r="I439" i="28" s="1"/>
  <c r="I440" i="28" s="1"/>
  <c r="I441" i="28" s="1"/>
  <c r="I442" i="28" s="1"/>
  <c r="I443" i="28" s="1"/>
  <c r="I444" i="28" s="1"/>
  <c r="I445" i="28" s="1"/>
  <c r="I446" i="28" s="1"/>
  <c r="I447" i="28" s="1"/>
  <c r="I448" i="28" s="1"/>
  <c r="I449" i="28" s="1"/>
  <c r="I450" i="28" s="1"/>
  <c r="I451" i="28" s="1"/>
  <c r="I452" i="28" s="1"/>
  <c r="I453" i="28" s="1"/>
  <c r="I454" i="28" s="1"/>
  <c r="K24" i="28"/>
  <c r="K25" i="28" s="1"/>
  <c r="K26" i="28" s="1"/>
  <c r="K27" i="28" s="1"/>
  <c r="K28" i="28" s="1"/>
  <c r="K29" i="28" s="1"/>
  <c r="K30" i="28" s="1"/>
  <c r="K31" i="28" s="1"/>
  <c r="K32" i="28" s="1"/>
  <c r="K33" i="28" s="1"/>
  <c r="K34" i="28" s="1"/>
  <c r="K35" i="28" s="1"/>
  <c r="K36" i="28" s="1"/>
  <c r="K37" i="28" s="1"/>
  <c r="K38" i="28" s="1"/>
  <c r="K39" i="28" s="1"/>
  <c r="K40" i="28" s="1"/>
  <c r="K41" i="28" s="1"/>
  <c r="K42" i="28" s="1"/>
  <c r="K43" i="28" s="1"/>
  <c r="K44" i="28" s="1"/>
  <c r="K45" i="28" s="1"/>
  <c r="K46" i="28" s="1"/>
  <c r="K47" i="28" s="1"/>
  <c r="K48" i="28" s="1"/>
  <c r="K49" i="28" s="1"/>
  <c r="K50" i="28" s="1"/>
  <c r="K51" i="28" s="1"/>
  <c r="K52" i="28" s="1"/>
  <c r="K53" i="28" s="1"/>
  <c r="K54" i="28" s="1"/>
  <c r="K55" i="28" s="1"/>
  <c r="K56" i="28" s="1"/>
  <c r="K57" i="28" s="1"/>
  <c r="K58" i="28" s="1"/>
  <c r="K59" i="28" s="1"/>
  <c r="K60" i="28" s="1"/>
  <c r="K61" i="28" s="1"/>
  <c r="K62" i="28" s="1"/>
  <c r="K63" i="28" s="1"/>
  <c r="K64" i="28" s="1"/>
  <c r="K65" i="28" s="1"/>
  <c r="K66" i="28" s="1"/>
  <c r="K67" i="28" s="1"/>
  <c r="K68" i="28" s="1"/>
  <c r="K69" i="28" s="1"/>
  <c r="K70" i="28" s="1"/>
  <c r="K71" i="28" s="1"/>
  <c r="K72" i="28" s="1"/>
  <c r="K73" i="28" s="1"/>
  <c r="K74" i="28" s="1"/>
  <c r="K75" i="28" s="1"/>
  <c r="K76" i="28" s="1"/>
  <c r="K77" i="28" s="1"/>
  <c r="K78" i="28" s="1"/>
  <c r="K79" i="28" s="1"/>
  <c r="K80" i="28" s="1"/>
  <c r="K81" i="28" s="1"/>
  <c r="K82" i="28" s="1"/>
  <c r="K83" i="28" s="1"/>
  <c r="K84" i="28" s="1"/>
  <c r="K85" i="28" s="1"/>
  <c r="K86" i="28" s="1"/>
  <c r="K87" i="28" s="1"/>
  <c r="K88" i="28" s="1"/>
  <c r="K89" i="28" s="1"/>
  <c r="K90" i="28" s="1"/>
  <c r="K91" i="28" s="1"/>
  <c r="K92" i="28" s="1"/>
  <c r="K93" i="28" s="1"/>
  <c r="K94" i="28" s="1"/>
  <c r="K95" i="28" s="1"/>
  <c r="K96" i="28" s="1"/>
  <c r="K97" i="28" s="1"/>
  <c r="K98" i="28" s="1"/>
  <c r="K99" i="28" s="1"/>
  <c r="K100" i="28" s="1"/>
  <c r="K101" i="28" s="1"/>
  <c r="K102" i="28" s="1"/>
  <c r="K103" i="28" s="1"/>
  <c r="K104" i="28" s="1"/>
  <c r="K105" i="28" s="1"/>
  <c r="K106" i="28" s="1"/>
  <c r="K107" i="28" s="1"/>
  <c r="K108" i="28" s="1"/>
  <c r="K109" i="28" s="1"/>
  <c r="K110" i="28" s="1"/>
  <c r="K111" i="28" s="1"/>
  <c r="K112" i="28" s="1"/>
  <c r="K113" i="28" s="1"/>
  <c r="K114" i="28" s="1"/>
  <c r="K115" i="28" s="1"/>
  <c r="K116" i="28" s="1"/>
  <c r="K117" i="28" s="1"/>
  <c r="K118" i="28" s="1"/>
  <c r="K119" i="28" s="1"/>
  <c r="K120" i="28" s="1"/>
  <c r="K121" i="28" s="1"/>
  <c r="K122" i="28" s="1"/>
  <c r="K123" i="28" s="1"/>
  <c r="K124" i="28" s="1"/>
  <c r="K125" i="28" s="1"/>
  <c r="K126" i="28" s="1"/>
  <c r="K127" i="28" s="1"/>
  <c r="K128" i="28" s="1"/>
  <c r="K129" i="28" s="1"/>
  <c r="K130" i="28" s="1"/>
  <c r="K131" i="28" s="1"/>
  <c r="K132" i="28" s="1"/>
  <c r="K133" i="28" s="1"/>
  <c r="K134" i="28" s="1"/>
  <c r="K135" i="28" s="1"/>
  <c r="K136" i="28" s="1"/>
  <c r="K137" i="28" s="1"/>
  <c r="K138" i="28" s="1"/>
  <c r="K139" i="28" s="1"/>
  <c r="K140" i="28" s="1"/>
  <c r="K141" i="28" s="1"/>
  <c r="K142" i="28" s="1"/>
  <c r="K143" i="28" s="1"/>
  <c r="K144" i="28" s="1"/>
  <c r="K145" i="28" s="1"/>
  <c r="K146" i="28" s="1"/>
  <c r="K147" i="28" s="1"/>
  <c r="K148" i="28" s="1"/>
  <c r="K149" i="28" s="1"/>
  <c r="K150" i="28" s="1"/>
  <c r="K151" i="28" s="1"/>
  <c r="K152" i="28" s="1"/>
  <c r="K153" i="28" s="1"/>
  <c r="K154" i="28" s="1"/>
  <c r="K155" i="28" s="1"/>
  <c r="K156" i="28" s="1"/>
  <c r="K157" i="28" s="1"/>
  <c r="K158" i="28" s="1"/>
  <c r="K159" i="28" s="1"/>
  <c r="K160" i="28" s="1"/>
  <c r="K161" i="28" s="1"/>
  <c r="K162" i="28" s="1"/>
  <c r="K163" i="28" s="1"/>
  <c r="K164" i="28" s="1"/>
  <c r="K165" i="28" s="1"/>
  <c r="K166" i="28" s="1"/>
  <c r="K167" i="28" s="1"/>
  <c r="K168" i="28" s="1"/>
  <c r="K169" i="28" s="1"/>
  <c r="K170" i="28" s="1"/>
  <c r="K171" i="28" s="1"/>
  <c r="K172" i="28" s="1"/>
  <c r="K173" i="28" s="1"/>
  <c r="K174" i="28" s="1"/>
  <c r="K175" i="28" s="1"/>
  <c r="K176" i="28" s="1"/>
  <c r="K177" i="28" s="1"/>
  <c r="K178" i="28" s="1"/>
  <c r="K179" i="28" s="1"/>
  <c r="K180" i="28" s="1"/>
  <c r="K181" i="28" s="1"/>
  <c r="K182" i="28" s="1"/>
  <c r="K183" i="28" s="1"/>
  <c r="K184" i="28" s="1"/>
  <c r="K185" i="28" s="1"/>
  <c r="K186" i="28" s="1"/>
  <c r="K187" i="28" s="1"/>
  <c r="K188" i="28" s="1"/>
  <c r="K189" i="28" s="1"/>
  <c r="K190" i="28" s="1"/>
  <c r="K191" i="28" s="1"/>
  <c r="K192" i="28" s="1"/>
  <c r="K193" i="28" s="1"/>
  <c r="K194" i="28" s="1"/>
  <c r="K195" i="28" s="1"/>
  <c r="K196" i="28" s="1"/>
  <c r="K197" i="28" s="1"/>
  <c r="K198" i="28" s="1"/>
  <c r="K199" i="28" s="1"/>
  <c r="K200" i="28" s="1"/>
  <c r="K201" i="28" s="1"/>
  <c r="K202" i="28" s="1"/>
  <c r="K203" i="28" s="1"/>
  <c r="K204" i="28" s="1"/>
  <c r="K205" i="28" s="1"/>
  <c r="K206" i="28" s="1"/>
  <c r="K207" i="28" s="1"/>
  <c r="K208" i="28" s="1"/>
  <c r="K209" i="28" s="1"/>
  <c r="K210" i="28" s="1"/>
  <c r="K211" i="28" s="1"/>
  <c r="K212" i="28" s="1"/>
  <c r="K213" i="28" s="1"/>
  <c r="K214" i="28" s="1"/>
  <c r="K215" i="28" s="1"/>
  <c r="K216" i="28" s="1"/>
  <c r="K217" i="28" s="1"/>
  <c r="K218" i="28" s="1"/>
  <c r="K219" i="28" s="1"/>
  <c r="K220" i="28" s="1"/>
  <c r="K221" i="28" s="1"/>
  <c r="K222" i="28" s="1"/>
  <c r="K223" i="28" s="1"/>
  <c r="K224" i="28" s="1"/>
  <c r="K225" i="28" s="1"/>
  <c r="K226" i="28" s="1"/>
  <c r="K227" i="28" s="1"/>
  <c r="K228" i="28" s="1"/>
  <c r="K229" i="28" s="1"/>
  <c r="K230" i="28" s="1"/>
  <c r="K231" i="28" s="1"/>
  <c r="K232" i="28" s="1"/>
  <c r="K233" i="28" s="1"/>
  <c r="K234" i="28" s="1"/>
  <c r="K235" i="28" s="1"/>
  <c r="K236" i="28" s="1"/>
  <c r="K237" i="28" s="1"/>
  <c r="K238" i="28" s="1"/>
  <c r="K239" i="28" s="1"/>
  <c r="K240" i="28" s="1"/>
  <c r="K241" i="28" s="1"/>
  <c r="K242" i="28" s="1"/>
  <c r="K243" i="28" s="1"/>
  <c r="K244" i="28" s="1"/>
  <c r="K245" i="28" s="1"/>
  <c r="K246" i="28" s="1"/>
  <c r="K247" i="28" s="1"/>
  <c r="K248" i="28" s="1"/>
  <c r="K249" i="28" s="1"/>
  <c r="K250" i="28" s="1"/>
  <c r="K251" i="28" s="1"/>
  <c r="K252" i="28" s="1"/>
  <c r="K253" i="28" s="1"/>
  <c r="K254" i="28" s="1"/>
  <c r="K255" i="28" s="1"/>
  <c r="K256" i="28" s="1"/>
  <c r="K257" i="28" s="1"/>
  <c r="K258" i="28" s="1"/>
  <c r="K259" i="28" s="1"/>
  <c r="K260" i="28" s="1"/>
  <c r="K261" i="28" s="1"/>
  <c r="K262" i="28" s="1"/>
  <c r="K263" i="28" s="1"/>
  <c r="K264" i="28" s="1"/>
  <c r="K265" i="28" s="1"/>
  <c r="K266" i="28" s="1"/>
  <c r="K267" i="28" s="1"/>
  <c r="K268" i="28" s="1"/>
  <c r="K269" i="28" s="1"/>
  <c r="K270" i="28" s="1"/>
  <c r="K271" i="28" s="1"/>
  <c r="K272" i="28" s="1"/>
  <c r="K273" i="28" s="1"/>
  <c r="K274" i="28" s="1"/>
  <c r="K275" i="28" s="1"/>
  <c r="K276" i="28" s="1"/>
  <c r="K277" i="28" s="1"/>
  <c r="K278" i="28" s="1"/>
  <c r="K279" i="28" s="1"/>
  <c r="K280" i="28" s="1"/>
  <c r="K281" i="28" s="1"/>
  <c r="K282" i="28" s="1"/>
  <c r="K283" i="28" s="1"/>
  <c r="K284" i="28" s="1"/>
  <c r="K285" i="28" s="1"/>
  <c r="K286" i="28" s="1"/>
  <c r="K287" i="28" s="1"/>
  <c r="K288" i="28" s="1"/>
  <c r="K289" i="28" s="1"/>
  <c r="K290" i="28" s="1"/>
  <c r="K291" i="28" s="1"/>
  <c r="K292" i="28" s="1"/>
  <c r="K293" i="28" s="1"/>
  <c r="K294" i="28" s="1"/>
  <c r="K295" i="28" s="1"/>
  <c r="K296" i="28" s="1"/>
  <c r="K297" i="28" s="1"/>
  <c r="K298" i="28" s="1"/>
  <c r="K299" i="28" s="1"/>
  <c r="K300" i="28" s="1"/>
  <c r="K301" i="28" s="1"/>
  <c r="K302" i="28" s="1"/>
  <c r="K303" i="28" s="1"/>
  <c r="K304" i="28" s="1"/>
  <c r="K305" i="28" s="1"/>
  <c r="K306" i="28" s="1"/>
  <c r="K307" i="28" s="1"/>
  <c r="K308" i="28" s="1"/>
  <c r="K309" i="28" s="1"/>
  <c r="K310" i="28" s="1"/>
  <c r="K311" i="28" s="1"/>
  <c r="K312" i="28" s="1"/>
  <c r="K313" i="28" s="1"/>
  <c r="K314" i="28" s="1"/>
  <c r="K315" i="28" s="1"/>
  <c r="K316" i="28" s="1"/>
  <c r="K317" i="28" s="1"/>
  <c r="K318" i="28" s="1"/>
  <c r="K319" i="28" s="1"/>
  <c r="K320" i="28" s="1"/>
  <c r="K321" i="28" s="1"/>
  <c r="K322" i="28" s="1"/>
  <c r="K323" i="28" s="1"/>
  <c r="K324" i="28" s="1"/>
  <c r="K325" i="28" s="1"/>
  <c r="K326" i="28" s="1"/>
  <c r="K327" i="28" s="1"/>
  <c r="K328" i="28" s="1"/>
  <c r="K329" i="28" s="1"/>
  <c r="K330" i="28" s="1"/>
  <c r="K331" i="28" s="1"/>
  <c r="K332" i="28" s="1"/>
  <c r="K333" i="28" s="1"/>
  <c r="K334" i="28" s="1"/>
  <c r="K335" i="28" s="1"/>
  <c r="K336" i="28" s="1"/>
  <c r="K337" i="28" s="1"/>
  <c r="K338" i="28" s="1"/>
  <c r="K339" i="28" s="1"/>
  <c r="K340" i="28" s="1"/>
  <c r="K341" i="28" s="1"/>
  <c r="K342" i="28" s="1"/>
  <c r="K343" i="28" s="1"/>
  <c r="K344" i="28" s="1"/>
  <c r="K345" i="28" s="1"/>
  <c r="K346" i="28" s="1"/>
  <c r="K347" i="28" s="1"/>
  <c r="K348" i="28" s="1"/>
  <c r="K349" i="28" s="1"/>
  <c r="K350" i="28" s="1"/>
  <c r="K351" i="28" s="1"/>
  <c r="K352" i="28" s="1"/>
  <c r="K353" i="28" s="1"/>
  <c r="K354" i="28" s="1"/>
  <c r="K355" i="28" s="1"/>
  <c r="K356" i="28" s="1"/>
  <c r="K357" i="28" s="1"/>
  <c r="K358" i="28" s="1"/>
  <c r="K359" i="28" s="1"/>
  <c r="K360" i="28" s="1"/>
  <c r="K361" i="28" s="1"/>
  <c r="K362" i="28" s="1"/>
  <c r="K363" i="28" s="1"/>
  <c r="K364" i="28" s="1"/>
  <c r="K365" i="28" s="1"/>
  <c r="K366" i="28" s="1"/>
  <c r="K367" i="28" s="1"/>
  <c r="K368" i="28" s="1"/>
  <c r="K369" i="28" s="1"/>
  <c r="K370" i="28" s="1"/>
  <c r="K371" i="28" s="1"/>
  <c r="K372" i="28" s="1"/>
  <c r="K373" i="28" s="1"/>
  <c r="K374" i="28" s="1"/>
  <c r="K375" i="28" s="1"/>
  <c r="K376" i="28" s="1"/>
  <c r="K377" i="28" s="1"/>
  <c r="K378" i="28" s="1"/>
  <c r="K379" i="28" s="1"/>
  <c r="K380" i="28" s="1"/>
  <c r="K381" i="28" s="1"/>
  <c r="K382" i="28" s="1"/>
  <c r="K383" i="28" s="1"/>
  <c r="K384" i="28" s="1"/>
  <c r="K385" i="28" s="1"/>
  <c r="K386" i="28" s="1"/>
  <c r="K387" i="28" s="1"/>
  <c r="K388" i="28" s="1"/>
  <c r="K389" i="28" s="1"/>
  <c r="K390" i="28" s="1"/>
  <c r="K391" i="28" s="1"/>
  <c r="K392" i="28" s="1"/>
  <c r="K393" i="28" s="1"/>
  <c r="K394" i="28" s="1"/>
  <c r="K395" i="28" s="1"/>
  <c r="K396" i="28" s="1"/>
  <c r="K397" i="28" s="1"/>
  <c r="K398" i="28" s="1"/>
  <c r="K399" i="28" s="1"/>
  <c r="K400" i="28" s="1"/>
  <c r="K401" i="28" s="1"/>
  <c r="K402" i="28" s="1"/>
  <c r="K403" i="28" s="1"/>
  <c r="K404" i="28" s="1"/>
  <c r="K405" i="28" s="1"/>
  <c r="K406" i="28" s="1"/>
  <c r="K407" i="28" s="1"/>
  <c r="K408" i="28" s="1"/>
  <c r="K409" i="28" s="1"/>
  <c r="K410" i="28" s="1"/>
  <c r="K411" i="28" s="1"/>
  <c r="K412" i="28" s="1"/>
  <c r="K413" i="28" s="1"/>
  <c r="K414" i="28" s="1"/>
  <c r="K415" i="28" s="1"/>
  <c r="K416" i="28" s="1"/>
  <c r="K417" i="28" s="1"/>
  <c r="K418" i="28" s="1"/>
  <c r="K419" i="28" s="1"/>
  <c r="K420" i="28" s="1"/>
  <c r="K421" i="28" s="1"/>
  <c r="K422" i="28" s="1"/>
  <c r="K423" i="28" s="1"/>
  <c r="K424" i="28" s="1"/>
  <c r="K425" i="28" s="1"/>
  <c r="K426" i="28" s="1"/>
  <c r="K427" i="28" s="1"/>
  <c r="K428" i="28" s="1"/>
  <c r="K429" i="28" s="1"/>
  <c r="K430" i="28" s="1"/>
  <c r="K431" i="28" s="1"/>
  <c r="K432" i="28" s="1"/>
  <c r="K433" i="28" s="1"/>
  <c r="K434" i="28" s="1"/>
  <c r="K435" i="28" s="1"/>
  <c r="K436" i="28" s="1"/>
  <c r="K437" i="28" s="1"/>
  <c r="K438" i="28" s="1"/>
  <c r="K439" i="28" s="1"/>
  <c r="K440" i="28" s="1"/>
  <c r="K441" i="28" s="1"/>
  <c r="K442" i="28" s="1"/>
  <c r="K443" i="28" s="1"/>
  <c r="K444" i="28" s="1"/>
  <c r="K445" i="28" s="1"/>
  <c r="K446" i="28" s="1"/>
  <c r="K447" i="28" s="1"/>
  <c r="K448" i="28" s="1"/>
  <c r="K449" i="28" s="1"/>
  <c r="K450" i="28" s="1"/>
  <c r="K451" i="28" s="1"/>
  <c r="K452" i="28" s="1"/>
  <c r="K453" i="28" s="1"/>
  <c r="K454" i="28" s="1"/>
  <c r="M24" i="28"/>
  <c r="M25" i="28" s="1"/>
  <c r="O24" i="28"/>
  <c r="O25" i="28" s="1"/>
  <c r="O26" i="28" s="1"/>
  <c r="O27" i="28" s="1"/>
  <c r="O28" i="28" s="1"/>
  <c r="O29" i="28" s="1"/>
  <c r="O30" i="28" s="1"/>
  <c r="O31" i="28" s="1"/>
  <c r="O32" i="28" s="1"/>
  <c r="O33" i="28" s="1"/>
  <c r="O34" i="28" s="1"/>
  <c r="O35" i="28" s="1"/>
  <c r="O36" i="28" s="1"/>
  <c r="O37" i="28" s="1"/>
  <c r="O38" i="28" s="1"/>
  <c r="O39" i="28" s="1"/>
  <c r="O40" i="28" s="1"/>
  <c r="O41" i="28" s="1"/>
  <c r="O42" i="28" s="1"/>
  <c r="O43" i="28" s="1"/>
  <c r="O44" i="28" s="1"/>
  <c r="O45" i="28" s="1"/>
  <c r="O46" i="28" s="1"/>
  <c r="O47" i="28" s="1"/>
  <c r="O48" i="28" s="1"/>
  <c r="O49" i="28" s="1"/>
  <c r="O50" i="28" s="1"/>
  <c r="O51" i="28" s="1"/>
  <c r="O52" i="28" s="1"/>
  <c r="O53" i="28" s="1"/>
  <c r="O54" i="28" s="1"/>
  <c r="O55" i="28" s="1"/>
  <c r="O56" i="28" s="1"/>
  <c r="O57" i="28" s="1"/>
  <c r="O58" i="28" s="1"/>
  <c r="O59" i="28" s="1"/>
  <c r="O60" i="28" s="1"/>
  <c r="O61" i="28" s="1"/>
  <c r="O62" i="28" s="1"/>
  <c r="O63" i="28" s="1"/>
  <c r="O64" i="28" s="1"/>
  <c r="O65" i="28" s="1"/>
  <c r="O66" i="28" s="1"/>
  <c r="O67" i="28" s="1"/>
  <c r="O68" i="28" s="1"/>
  <c r="O69" i="28" s="1"/>
  <c r="O70" i="28" s="1"/>
  <c r="O71" i="28" s="1"/>
  <c r="O72" i="28" s="1"/>
  <c r="O73" i="28" s="1"/>
  <c r="O74" i="28" s="1"/>
  <c r="O75" i="28" s="1"/>
  <c r="O76" i="28" s="1"/>
  <c r="O77" i="28" s="1"/>
  <c r="O78" i="28" s="1"/>
  <c r="O79" i="28" s="1"/>
  <c r="O80" i="28" s="1"/>
  <c r="O81" i="28" s="1"/>
  <c r="O82" i="28" s="1"/>
  <c r="O83" i="28" s="1"/>
  <c r="O84" i="28" s="1"/>
  <c r="O85" i="28" s="1"/>
  <c r="O86" i="28" s="1"/>
  <c r="O87" i="28" s="1"/>
  <c r="O88" i="28" s="1"/>
  <c r="O89" i="28" s="1"/>
  <c r="O90" i="28" s="1"/>
  <c r="O91" i="28" s="1"/>
  <c r="O92" i="28" s="1"/>
  <c r="O93" i="28" s="1"/>
  <c r="O94" i="28" s="1"/>
  <c r="O95" i="28" s="1"/>
  <c r="O96" i="28" s="1"/>
  <c r="O97" i="28" s="1"/>
  <c r="O98" i="28" s="1"/>
  <c r="O99" i="28" s="1"/>
  <c r="O100" i="28" s="1"/>
  <c r="O101" i="28" s="1"/>
  <c r="O102" i="28" s="1"/>
  <c r="O103" i="28" s="1"/>
  <c r="O104" i="28" s="1"/>
  <c r="O105" i="28" s="1"/>
  <c r="O106" i="28" s="1"/>
  <c r="O107" i="28" s="1"/>
  <c r="O108" i="28" s="1"/>
  <c r="O109" i="28" s="1"/>
  <c r="O110" i="28" s="1"/>
  <c r="O111" i="28" s="1"/>
  <c r="O112" i="28" s="1"/>
  <c r="O113" i="28" s="1"/>
  <c r="O114" i="28" s="1"/>
  <c r="O115" i="28" s="1"/>
  <c r="O116" i="28" s="1"/>
  <c r="O117" i="28" s="1"/>
  <c r="O118" i="28" s="1"/>
  <c r="O119" i="28" s="1"/>
  <c r="O120" i="28" s="1"/>
  <c r="O121" i="28" s="1"/>
  <c r="O122" i="28" s="1"/>
  <c r="O123" i="28" s="1"/>
  <c r="O124" i="28" s="1"/>
  <c r="O125" i="28" s="1"/>
  <c r="O126" i="28" s="1"/>
  <c r="O127" i="28" s="1"/>
  <c r="O128" i="28" s="1"/>
  <c r="O129" i="28" s="1"/>
  <c r="O130" i="28" s="1"/>
  <c r="O131" i="28" s="1"/>
  <c r="O132" i="28" s="1"/>
  <c r="O133" i="28" s="1"/>
  <c r="O134" i="28" s="1"/>
  <c r="O135" i="28" s="1"/>
  <c r="O136" i="28" s="1"/>
  <c r="O137" i="28" s="1"/>
  <c r="O138" i="28" s="1"/>
  <c r="O139" i="28" s="1"/>
  <c r="O140" i="28" s="1"/>
  <c r="O141" i="28" s="1"/>
  <c r="O142" i="28" s="1"/>
  <c r="O143" i="28" s="1"/>
  <c r="O144" i="28" s="1"/>
  <c r="O145" i="28" s="1"/>
  <c r="O146" i="28" s="1"/>
  <c r="O147" i="28" s="1"/>
  <c r="O148" i="28" s="1"/>
  <c r="O149" i="28" s="1"/>
  <c r="O150" i="28" s="1"/>
  <c r="O151" i="28" s="1"/>
  <c r="O152" i="28" s="1"/>
  <c r="O153" i="28" s="1"/>
  <c r="O154" i="28" s="1"/>
  <c r="O155" i="28" s="1"/>
  <c r="O156" i="28" s="1"/>
  <c r="O157" i="28" s="1"/>
  <c r="O158" i="28" s="1"/>
  <c r="O159" i="28" s="1"/>
  <c r="O160" i="28" s="1"/>
  <c r="O161" i="28" s="1"/>
  <c r="O162" i="28" s="1"/>
  <c r="O163" i="28" s="1"/>
  <c r="O164" i="28" s="1"/>
  <c r="O165" i="28" s="1"/>
  <c r="O166" i="28" s="1"/>
  <c r="O167" i="28" s="1"/>
  <c r="O168" i="28" s="1"/>
  <c r="O169" i="28" s="1"/>
  <c r="O170" i="28" s="1"/>
  <c r="O171" i="28" s="1"/>
  <c r="O172" i="28" s="1"/>
  <c r="O173" i="28" s="1"/>
  <c r="O174" i="28" s="1"/>
  <c r="O175" i="28" s="1"/>
  <c r="O176" i="28" s="1"/>
  <c r="O177" i="28" s="1"/>
  <c r="O178" i="28" s="1"/>
  <c r="O179" i="28" s="1"/>
  <c r="O180" i="28" s="1"/>
  <c r="O181" i="28" s="1"/>
  <c r="O182" i="28" s="1"/>
  <c r="O183" i="28" s="1"/>
  <c r="O184" i="28" s="1"/>
  <c r="O185" i="28" s="1"/>
  <c r="O186" i="28" s="1"/>
  <c r="O187" i="28" s="1"/>
  <c r="O188" i="28" s="1"/>
  <c r="O189" i="28" s="1"/>
  <c r="O190" i="28" s="1"/>
  <c r="O191" i="28" s="1"/>
  <c r="O192" i="28" s="1"/>
  <c r="O193" i="28" s="1"/>
  <c r="O194" i="28" s="1"/>
  <c r="O195" i="28" s="1"/>
  <c r="O196" i="28" s="1"/>
  <c r="O197" i="28" s="1"/>
  <c r="O198" i="28" s="1"/>
  <c r="O199" i="28" s="1"/>
  <c r="O200" i="28" s="1"/>
  <c r="O201" i="28" s="1"/>
  <c r="O202" i="28" s="1"/>
  <c r="O203" i="28" s="1"/>
  <c r="O204" i="28" s="1"/>
  <c r="O205" i="28" s="1"/>
  <c r="O206" i="28" s="1"/>
  <c r="O207" i="28" s="1"/>
  <c r="O208" i="28" s="1"/>
  <c r="O209" i="28" s="1"/>
  <c r="O210" i="28" s="1"/>
  <c r="O211" i="28" s="1"/>
  <c r="O212" i="28" s="1"/>
  <c r="O213" i="28" s="1"/>
  <c r="O214" i="28" s="1"/>
  <c r="O215" i="28" s="1"/>
  <c r="O216" i="28" s="1"/>
  <c r="O217" i="28" s="1"/>
  <c r="O218" i="28" s="1"/>
  <c r="O219" i="28" s="1"/>
  <c r="O220" i="28" s="1"/>
  <c r="O221" i="28" s="1"/>
  <c r="O222" i="28" s="1"/>
  <c r="O223" i="28" s="1"/>
  <c r="O224" i="28" s="1"/>
  <c r="O225" i="28" s="1"/>
  <c r="O226" i="28" s="1"/>
  <c r="O227" i="28" s="1"/>
  <c r="O228" i="28" s="1"/>
  <c r="O229" i="28" s="1"/>
  <c r="O230" i="28" s="1"/>
  <c r="O231" i="28" s="1"/>
  <c r="O232" i="28" s="1"/>
  <c r="O233" i="28" s="1"/>
  <c r="O234" i="28" s="1"/>
  <c r="O235" i="28" s="1"/>
  <c r="O236" i="28" s="1"/>
  <c r="O237" i="28" s="1"/>
  <c r="O238" i="28" s="1"/>
  <c r="O239" i="28" s="1"/>
  <c r="O240" i="28" s="1"/>
  <c r="O241" i="28" s="1"/>
  <c r="O242" i="28" s="1"/>
  <c r="O243" i="28" s="1"/>
  <c r="O244" i="28" s="1"/>
  <c r="O245" i="28" s="1"/>
  <c r="O246" i="28" s="1"/>
  <c r="O247" i="28" s="1"/>
  <c r="O248" i="28" s="1"/>
  <c r="O249" i="28" s="1"/>
  <c r="O250" i="28" s="1"/>
  <c r="O251" i="28" s="1"/>
  <c r="O252" i="28" s="1"/>
  <c r="O253" i="28" s="1"/>
  <c r="O254" i="28" s="1"/>
  <c r="O255" i="28" s="1"/>
  <c r="O256" i="28" s="1"/>
  <c r="O257" i="28" s="1"/>
  <c r="O258" i="28" s="1"/>
  <c r="O259" i="28" s="1"/>
  <c r="O260" i="28" s="1"/>
  <c r="O261" i="28" s="1"/>
  <c r="O262" i="28" s="1"/>
  <c r="O263" i="28" s="1"/>
  <c r="O264" i="28" s="1"/>
  <c r="O265" i="28" s="1"/>
  <c r="O266" i="28" s="1"/>
  <c r="O267" i="28" s="1"/>
  <c r="O268" i="28" s="1"/>
  <c r="O269" i="28" s="1"/>
  <c r="O270" i="28" s="1"/>
  <c r="O271" i="28" s="1"/>
  <c r="O272" i="28" s="1"/>
  <c r="O273" i="28" s="1"/>
  <c r="O274" i="28" s="1"/>
  <c r="O275" i="28" s="1"/>
  <c r="O276" i="28" s="1"/>
  <c r="O277" i="28" s="1"/>
  <c r="O278" i="28" s="1"/>
  <c r="O279" i="28" s="1"/>
  <c r="O280" i="28" s="1"/>
  <c r="O281" i="28" s="1"/>
  <c r="O282" i="28" s="1"/>
  <c r="O283" i="28" s="1"/>
  <c r="O284" i="28" s="1"/>
  <c r="O285" i="28" s="1"/>
  <c r="O286" i="28" s="1"/>
  <c r="O287" i="28" s="1"/>
  <c r="O288" i="28" s="1"/>
  <c r="O289" i="28" s="1"/>
  <c r="O290" i="28" s="1"/>
  <c r="O291" i="28" s="1"/>
  <c r="O292" i="28" s="1"/>
  <c r="O293" i="28" s="1"/>
  <c r="O294" i="28" s="1"/>
  <c r="O295" i="28" s="1"/>
  <c r="O296" i="28" s="1"/>
  <c r="O297" i="28" s="1"/>
  <c r="O298" i="28" s="1"/>
  <c r="O299" i="28" s="1"/>
  <c r="O300" i="28" s="1"/>
  <c r="O301" i="28" s="1"/>
  <c r="O302" i="28" s="1"/>
  <c r="O303" i="28" s="1"/>
  <c r="O304" i="28" s="1"/>
  <c r="O305" i="28" s="1"/>
  <c r="O306" i="28" s="1"/>
  <c r="O307" i="28" s="1"/>
  <c r="O308" i="28" s="1"/>
  <c r="O309" i="28" s="1"/>
  <c r="O310" i="28" s="1"/>
  <c r="O311" i="28" s="1"/>
  <c r="O312" i="28" s="1"/>
  <c r="O313" i="28" s="1"/>
  <c r="O314" i="28" s="1"/>
  <c r="O315" i="28" s="1"/>
  <c r="O316" i="28" s="1"/>
  <c r="O317" i="28" s="1"/>
  <c r="O318" i="28" s="1"/>
  <c r="O319" i="28" s="1"/>
  <c r="O320" i="28" s="1"/>
  <c r="O321" i="28" s="1"/>
  <c r="O322" i="28" s="1"/>
  <c r="O323" i="28" s="1"/>
  <c r="O324" i="28" s="1"/>
  <c r="O325" i="28" s="1"/>
  <c r="O326" i="28" s="1"/>
  <c r="O327" i="28" s="1"/>
  <c r="O328" i="28" s="1"/>
  <c r="O329" i="28" s="1"/>
  <c r="O330" i="28" s="1"/>
  <c r="O331" i="28" s="1"/>
  <c r="O332" i="28" s="1"/>
  <c r="O333" i="28" s="1"/>
  <c r="O334" i="28" s="1"/>
  <c r="O335" i="28" s="1"/>
  <c r="O336" i="28" s="1"/>
  <c r="O337" i="28" s="1"/>
  <c r="O338" i="28" s="1"/>
  <c r="O339" i="28" s="1"/>
  <c r="O340" i="28" s="1"/>
  <c r="O341" i="28" s="1"/>
  <c r="O342" i="28" s="1"/>
  <c r="O343" i="28" s="1"/>
  <c r="O344" i="28" s="1"/>
  <c r="O345" i="28" s="1"/>
  <c r="O346" i="28" s="1"/>
  <c r="O347" i="28" s="1"/>
  <c r="O348" i="28" s="1"/>
  <c r="O349" i="28" s="1"/>
  <c r="O350" i="28" s="1"/>
  <c r="O351" i="28" s="1"/>
  <c r="O352" i="28" s="1"/>
  <c r="O353" i="28" s="1"/>
  <c r="O354" i="28" s="1"/>
  <c r="O355" i="28" s="1"/>
  <c r="O356" i="28" s="1"/>
  <c r="O357" i="28" s="1"/>
  <c r="O358" i="28" s="1"/>
  <c r="O359" i="28" s="1"/>
  <c r="O360" i="28" s="1"/>
  <c r="O361" i="28" s="1"/>
  <c r="O362" i="28" s="1"/>
  <c r="O363" i="28" s="1"/>
  <c r="O364" i="28" s="1"/>
  <c r="O365" i="28" s="1"/>
  <c r="O366" i="28" s="1"/>
  <c r="O367" i="28" s="1"/>
  <c r="O368" i="28" s="1"/>
  <c r="O369" i="28" s="1"/>
  <c r="O370" i="28" s="1"/>
  <c r="O371" i="28" s="1"/>
  <c r="O372" i="28" s="1"/>
  <c r="O373" i="28" s="1"/>
  <c r="O374" i="28" s="1"/>
  <c r="O375" i="28" s="1"/>
  <c r="O376" i="28" s="1"/>
  <c r="O377" i="28" s="1"/>
  <c r="O378" i="28" s="1"/>
  <c r="O379" i="28" s="1"/>
  <c r="O380" i="28" s="1"/>
  <c r="O381" i="28" s="1"/>
  <c r="O382" i="28" s="1"/>
  <c r="O383" i="28" s="1"/>
  <c r="O384" i="28" s="1"/>
  <c r="O385" i="28" s="1"/>
  <c r="O386" i="28" s="1"/>
  <c r="O387" i="28" s="1"/>
  <c r="O388" i="28" s="1"/>
  <c r="O389" i="28" s="1"/>
  <c r="O390" i="28" s="1"/>
  <c r="O391" i="28" s="1"/>
  <c r="O392" i="28" s="1"/>
  <c r="O393" i="28" s="1"/>
  <c r="O394" i="28" s="1"/>
  <c r="O395" i="28" s="1"/>
  <c r="O396" i="28" s="1"/>
  <c r="O397" i="28" s="1"/>
  <c r="O398" i="28" s="1"/>
  <c r="O399" i="28" s="1"/>
  <c r="O400" i="28" s="1"/>
  <c r="O401" i="28" s="1"/>
  <c r="O402" i="28" s="1"/>
  <c r="O403" i="28" s="1"/>
  <c r="O404" i="28" s="1"/>
  <c r="O405" i="28" s="1"/>
  <c r="O406" i="28" s="1"/>
  <c r="O407" i="28" s="1"/>
  <c r="O408" i="28" s="1"/>
  <c r="O409" i="28" s="1"/>
  <c r="O410" i="28" s="1"/>
  <c r="O411" i="28" s="1"/>
  <c r="O412" i="28" s="1"/>
  <c r="O413" i="28" s="1"/>
  <c r="O414" i="28" s="1"/>
  <c r="O415" i="28" s="1"/>
  <c r="O416" i="28" s="1"/>
  <c r="O417" i="28" s="1"/>
  <c r="O418" i="28" s="1"/>
  <c r="O419" i="28" s="1"/>
  <c r="O420" i="28" s="1"/>
  <c r="O421" i="28" s="1"/>
  <c r="O422" i="28" s="1"/>
  <c r="O423" i="28" s="1"/>
  <c r="O424" i="28" s="1"/>
  <c r="O425" i="28" s="1"/>
  <c r="O426" i="28" s="1"/>
  <c r="O427" i="28" s="1"/>
  <c r="O428" i="28" s="1"/>
  <c r="O429" i="28" s="1"/>
  <c r="O430" i="28" s="1"/>
  <c r="O431" i="28" s="1"/>
  <c r="O432" i="28" s="1"/>
  <c r="O433" i="28" s="1"/>
  <c r="O434" i="28" s="1"/>
  <c r="O435" i="28" s="1"/>
  <c r="O436" i="28" s="1"/>
  <c r="O437" i="28" s="1"/>
  <c r="O438" i="28" s="1"/>
  <c r="O439" i="28" s="1"/>
  <c r="O440" i="28" s="1"/>
  <c r="O441" i="28" s="1"/>
  <c r="O442" i="28" s="1"/>
  <c r="O443" i="28" s="1"/>
  <c r="O444" i="28" s="1"/>
  <c r="O445" i="28" s="1"/>
  <c r="O446" i="28" s="1"/>
  <c r="O447" i="28" s="1"/>
  <c r="O448" i="28" s="1"/>
  <c r="O449" i="28" s="1"/>
  <c r="O450" i="28" s="1"/>
  <c r="O451" i="28" s="1"/>
  <c r="O452" i="28" s="1"/>
  <c r="O453" i="28" s="1"/>
  <c r="O454" i="28" s="1"/>
  <c r="E24" i="28"/>
  <c r="E25" i="28" s="1"/>
  <c r="E26" i="28" s="1"/>
  <c r="E27" i="28" s="1"/>
  <c r="E28" i="28" s="1"/>
  <c r="E29" i="28" s="1"/>
  <c r="Q23" i="28"/>
  <c r="J39" i="14"/>
  <c r="K39" i="14" s="1"/>
  <c r="L39" i="14" s="1"/>
  <c r="M39" i="14" s="1"/>
  <c r="N39" i="14" s="1"/>
  <c r="O39" i="14" s="1"/>
  <c r="P39" i="14" s="1"/>
  <c r="Q39" i="14" s="1"/>
  <c r="R39" i="14" s="1"/>
  <c r="S39" i="14" s="1"/>
  <c r="T39" i="14" s="1"/>
  <c r="U39" i="14" s="1"/>
  <c r="V39" i="14" s="1"/>
  <c r="W39" i="14" s="1"/>
  <c r="X39" i="14" s="1"/>
  <c r="Y39" i="14" s="1"/>
  <c r="Z39" i="14" s="1"/>
  <c r="AA39" i="14" s="1"/>
  <c r="E42" i="14"/>
  <c r="F42" i="14"/>
  <c r="I42" i="14"/>
  <c r="I21" i="22" s="1"/>
  <c r="G39" i="14"/>
  <c r="H39" i="14" s="1"/>
  <c r="H42" i="14" s="1"/>
  <c r="E16" i="22"/>
  <c r="F16" i="22"/>
  <c r="G16" i="22"/>
  <c r="H16" i="22"/>
  <c r="I16" i="22"/>
  <c r="J16" i="22"/>
  <c r="K16" i="22"/>
  <c r="L16" i="22"/>
  <c r="M16" i="22"/>
  <c r="N16" i="22"/>
  <c r="O16" i="22"/>
  <c r="P16" i="22"/>
  <c r="Q16" i="22"/>
  <c r="R16" i="22"/>
  <c r="S16" i="22"/>
  <c r="T16" i="22"/>
  <c r="U16" i="22"/>
  <c r="V16" i="22"/>
  <c r="W16" i="22"/>
  <c r="X16" i="22"/>
  <c r="Y16" i="22"/>
  <c r="Z16" i="22"/>
  <c r="AA16" i="22"/>
  <c r="E17" i="22"/>
  <c r="F17" i="22"/>
  <c r="G17" i="22"/>
  <c r="H17" i="22"/>
  <c r="I17" i="22"/>
  <c r="J17" i="22"/>
  <c r="K17" i="22"/>
  <c r="L17" i="22"/>
  <c r="M17" i="22"/>
  <c r="N17" i="22"/>
  <c r="O17" i="22"/>
  <c r="P17" i="22"/>
  <c r="Q17" i="22"/>
  <c r="R17" i="22"/>
  <c r="S17" i="22"/>
  <c r="T17" i="22"/>
  <c r="U17" i="22"/>
  <c r="V17" i="22"/>
  <c r="W17" i="22"/>
  <c r="X17" i="22"/>
  <c r="Y17" i="22"/>
  <c r="Z17" i="22"/>
  <c r="AA17" i="22"/>
  <c r="D17" i="22"/>
  <c r="D16" i="22"/>
  <c r="A23" i="22"/>
  <c r="A22" i="22"/>
  <c r="A21" i="22"/>
  <c r="A20" i="22"/>
  <c r="C36" i="14"/>
  <c r="K455" i="28" l="1"/>
  <c r="L51" i="32"/>
  <c r="O455" i="28"/>
  <c r="I455" i="28"/>
  <c r="E30" i="28"/>
  <c r="Q25" i="28"/>
  <c r="M26" i="28"/>
  <c r="M27" i="28" s="1"/>
  <c r="M28" i="28" s="1"/>
  <c r="M29" i="28" s="1"/>
  <c r="M30" i="28" s="1"/>
  <c r="M31" i="28" s="1"/>
  <c r="M32" i="28" s="1"/>
  <c r="M33" i="28" s="1"/>
  <c r="M34" i="28" s="1"/>
  <c r="M35" i="28" s="1"/>
  <c r="M36" i="28" s="1"/>
  <c r="M37" i="28" s="1"/>
  <c r="M38" i="28" s="1"/>
  <c r="M39" i="28" s="1"/>
  <c r="M40" i="28" s="1"/>
  <c r="M41" i="28" s="1"/>
  <c r="M42" i="28" s="1"/>
  <c r="M43" i="28" s="1"/>
  <c r="M44" i="28" s="1"/>
  <c r="M45" i="28" s="1"/>
  <c r="M46" i="28" s="1"/>
  <c r="M47" i="28" s="1"/>
  <c r="M48" i="28" s="1"/>
  <c r="M49" i="28" s="1"/>
  <c r="M50" i="28" s="1"/>
  <c r="M51" i="28" s="1"/>
  <c r="M52" i="28" s="1"/>
  <c r="M53" i="28" s="1"/>
  <c r="M54" i="28" s="1"/>
  <c r="M55" i="28" s="1"/>
  <c r="M56" i="28" s="1"/>
  <c r="M57" i="28" s="1"/>
  <c r="M58" i="28" s="1"/>
  <c r="M59" i="28" s="1"/>
  <c r="M60" i="28" s="1"/>
  <c r="M61" i="28" s="1"/>
  <c r="M62" i="28" s="1"/>
  <c r="M63" i="28" s="1"/>
  <c r="M64" i="28" s="1"/>
  <c r="M65" i="28" s="1"/>
  <c r="M66" i="28" s="1"/>
  <c r="M67" i="28" s="1"/>
  <c r="M68" i="28" s="1"/>
  <c r="M69" i="28" s="1"/>
  <c r="M70" i="28" s="1"/>
  <c r="M71" i="28" s="1"/>
  <c r="M72" i="28" s="1"/>
  <c r="M73" i="28" s="1"/>
  <c r="M74" i="28" s="1"/>
  <c r="M75" i="28" s="1"/>
  <c r="M76" i="28" s="1"/>
  <c r="M77" i="28" s="1"/>
  <c r="M78" i="28" s="1"/>
  <c r="M79" i="28" s="1"/>
  <c r="M80" i="28" s="1"/>
  <c r="M81" i="28" s="1"/>
  <c r="M82" i="28" s="1"/>
  <c r="M83" i="28" s="1"/>
  <c r="M84" i="28" s="1"/>
  <c r="M85" i="28" s="1"/>
  <c r="M86" i="28" s="1"/>
  <c r="M87" i="28" s="1"/>
  <c r="M88" i="28" s="1"/>
  <c r="M89" i="28" s="1"/>
  <c r="M90" i="28" s="1"/>
  <c r="M91" i="28" s="1"/>
  <c r="M92" i="28" s="1"/>
  <c r="M93" i="28" s="1"/>
  <c r="M94" i="28" s="1"/>
  <c r="M95" i="28" s="1"/>
  <c r="M96" i="28" s="1"/>
  <c r="M97" i="28" s="1"/>
  <c r="M98" i="28" s="1"/>
  <c r="M99" i="28" s="1"/>
  <c r="M100" i="28" s="1"/>
  <c r="M101" i="28" s="1"/>
  <c r="M102" i="28" s="1"/>
  <c r="M103" i="28" s="1"/>
  <c r="M104" i="28" s="1"/>
  <c r="M105" i="28" s="1"/>
  <c r="M106" i="28" s="1"/>
  <c r="M107" i="28" s="1"/>
  <c r="M108" i="28" s="1"/>
  <c r="M109" i="28" s="1"/>
  <c r="M110" i="28" s="1"/>
  <c r="M111" i="28" s="1"/>
  <c r="M112" i="28" s="1"/>
  <c r="M113" i="28" s="1"/>
  <c r="M114" i="28" s="1"/>
  <c r="M115" i="28" s="1"/>
  <c r="M116" i="28" s="1"/>
  <c r="M117" i="28" s="1"/>
  <c r="M118" i="28" s="1"/>
  <c r="M119" i="28" s="1"/>
  <c r="M120" i="28" s="1"/>
  <c r="M121" i="28" s="1"/>
  <c r="M122" i="28" s="1"/>
  <c r="M123" i="28" s="1"/>
  <c r="M124" i="28" s="1"/>
  <c r="M125" i="28" s="1"/>
  <c r="M126" i="28" s="1"/>
  <c r="M127" i="28" s="1"/>
  <c r="M128" i="28" s="1"/>
  <c r="M129" i="28" s="1"/>
  <c r="M130" i="28" s="1"/>
  <c r="M131" i="28" s="1"/>
  <c r="M132" i="28" s="1"/>
  <c r="M133" i="28" s="1"/>
  <c r="M134" i="28" s="1"/>
  <c r="M135" i="28" s="1"/>
  <c r="M136" i="28" s="1"/>
  <c r="M137" i="28" s="1"/>
  <c r="M138" i="28" s="1"/>
  <c r="M139" i="28" s="1"/>
  <c r="M140" i="28" s="1"/>
  <c r="M141" i="28" s="1"/>
  <c r="M142" i="28" s="1"/>
  <c r="M143" i="28" s="1"/>
  <c r="M144" i="28" s="1"/>
  <c r="M145" i="28" s="1"/>
  <c r="M146" i="28" s="1"/>
  <c r="M147" i="28" s="1"/>
  <c r="M148" i="28" s="1"/>
  <c r="M149" i="28" s="1"/>
  <c r="M150" i="28" s="1"/>
  <c r="M151" i="28" s="1"/>
  <c r="M152" i="28" s="1"/>
  <c r="M153" i="28" s="1"/>
  <c r="M154" i="28" s="1"/>
  <c r="M155" i="28" s="1"/>
  <c r="M156" i="28" s="1"/>
  <c r="M157" i="28" s="1"/>
  <c r="M158" i="28" s="1"/>
  <c r="M159" i="28" s="1"/>
  <c r="M160" i="28" s="1"/>
  <c r="M161" i="28" s="1"/>
  <c r="M162" i="28" s="1"/>
  <c r="M163" i="28" s="1"/>
  <c r="M164" i="28" s="1"/>
  <c r="M165" i="28" s="1"/>
  <c r="M166" i="28" s="1"/>
  <c r="M167" i="28" s="1"/>
  <c r="M168" i="28" s="1"/>
  <c r="M169" i="28" s="1"/>
  <c r="M170" i="28" s="1"/>
  <c r="M171" i="28" s="1"/>
  <c r="M172" i="28" s="1"/>
  <c r="M173" i="28" s="1"/>
  <c r="M174" i="28" s="1"/>
  <c r="M175" i="28" s="1"/>
  <c r="M176" i="28" s="1"/>
  <c r="M177" i="28" s="1"/>
  <c r="M178" i="28" s="1"/>
  <c r="M179" i="28" s="1"/>
  <c r="M180" i="28" s="1"/>
  <c r="M181" i="28" s="1"/>
  <c r="M182" i="28" s="1"/>
  <c r="M183" i="28" s="1"/>
  <c r="M184" i="28" s="1"/>
  <c r="M185" i="28" s="1"/>
  <c r="M186" i="28" s="1"/>
  <c r="M187" i="28" s="1"/>
  <c r="M188" i="28" s="1"/>
  <c r="M189" i="28" s="1"/>
  <c r="M190" i="28" s="1"/>
  <c r="M191" i="28" s="1"/>
  <c r="M192" i="28" s="1"/>
  <c r="M193" i="28" s="1"/>
  <c r="M194" i="28" s="1"/>
  <c r="M195" i="28" s="1"/>
  <c r="M196" i="28" s="1"/>
  <c r="M197" i="28" s="1"/>
  <c r="M198" i="28" s="1"/>
  <c r="M199" i="28" s="1"/>
  <c r="M200" i="28" s="1"/>
  <c r="M201" i="28" s="1"/>
  <c r="M202" i="28" s="1"/>
  <c r="M203" i="28" s="1"/>
  <c r="M204" i="28" s="1"/>
  <c r="M205" i="28" s="1"/>
  <c r="M206" i="28" s="1"/>
  <c r="M207" i="28" s="1"/>
  <c r="M208" i="28" s="1"/>
  <c r="M209" i="28" s="1"/>
  <c r="M210" i="28" s="1"/>
  <c r="M211" i="28" s="1"/>
  <c r="M212" i="28" s="1"/>
  <c r="M213" i="28" s="1"/>
  <c r="M214" i="28" s="1"/>
  <c r="M215" i="28" s="1"/>
  <c r="M216" i="28" s="1"/>
  <c r="M217" i="28" s="1"/>
  <c r="M218" i="28" s="1"/>
  <c r="M219" i="28" s="1"/>
  <c r="M220" i="28" s="1"/>
  <c r="M221" i="28" s="1"/>
  <c r="M222" i="28" s="1"/>
  <c r="M223" i="28" s="1"/>
  <c r="M224" i="28" s="1"/>
  <c r="M225" i="28" s="1"/>
  <c r="M226" i="28" s="1"/>
  <c r="M227" i="28" s="1"/>
  <c r="M228" i="28" s="1"/>
  <c r="M229" i="28" s="1"/>
  <c r="M230" i="28" s="1"/>
  <c r="M231" i="28" s="1"/>
  <c r="M232" i="28" s="1"/>
  <c r="M233" i="28" s="1"/>
  <c r="M234" i="28" s="1"/>
  <c r="M235" i="28" s="1"/>
  <c r="M236" i="28" s="1"/>
  <c r="M237" i="28" s="1"/>
  <c r="M238" i="28" s="1"/>
  <c r="M239" i="28" s="1"/>
  <c r="M240" i="28" s="1"/>
  <c r="M241" i="28" s="1"/>
  <c r="M242" i="28" s="1"/>
  <c r="M243" i="28" s="1"/>
  <c r="M244" i="28" s="1"/>
  <c r="M245" i="28" s="1"/>
  <c r="M246" i="28" s="1"/>
  <c r="M247" i="28" s="1"/>
  <c r="M248" i="28" s="1"/>
  <c r="M249" i="28" s="1"/>
  <c r="M250" i="28" s="1"/>
  <c r="M251" i="28" s="1"/>
  <c r="M252" i="28" s="1"/>
  <c r="M253" i="28" s="1"/>
  <c r="M254" i="28" s="1"/>
  <c r="M255" i="28" s="1"/>
  <c r="M256" i="28" s="1"/>
  <c r="M257" i="28" s="1"/>
  <c r="M258" i="28" s="1"/>
  <c r="M259" i="28" s="1"/>
  <c r="M260" i="28" s="1"/>
  <c r="M261" i="28" s="1"/>
  <c r="M262" i="28" s="1"/>
  <c r="M263" i="28" s="1"/>
  <c r="M264" i="28" s="1"/>
  <c r="M265" i="28" s="1"/>
  <c r="M266" i="28" s="1"/>
  <c r="M267" i="28" s="1"/>
  <c r="M268" i="28" s="1"/>
  <c r="M269" i="28" s="1"/>
  <c r="M270" i="28" s="1"/>
  <c r="M271" i="28" s="1"/>
  <c r="M272" i="28" s="1"/>
  <c r="M273" i="28" s="1"/>
  <c r="M274" i="28" s="1"/>
  <c r="M275" i="28" s="1"/>
  <c r="M276" i="28" s="1"/>
  <c r="M277" i="28" s="1"/>
  <c r="M278" i="28" s="1"/>
  <c r="M279" i="28" s="1"/>
  <c r="M280" i="28" s="1"/>
  <c r="M281" i="28" s="1"/>
  <c r="M282" i="28" s="1"/>
  <c r="M283" i="28" s="1"/>
  <c r="M284" i="28" s="1"/>
  <c r="M285" i="28" s="1"/>
  <c r="M286" i="28" s="1"/>
  <c r="M287" i="28" s="1"/>
  <c r="M288" i="28" s="1"/>
  <c r="M289" i="28" s="1"/>
  <c r="M290" i="28" s="1"/>
  <c r="M291" i="28" s="1"/>
  <c r="M292" i="28" s="1"/>
  <c r="M293" i="28" s="1"/>
  <c r="M294" i="28" s="1"/>
  <c r="M295" i="28" s="1"/>
  <c r="M296" i="28" s="1"/>
  <c r="M297" i="28" s="1"/>
  <c r="M298" i="28" s="1"/>
  <c r="M299" i="28" s="1"/>
  <c r="M300" i="28" s="1"/>
  <c r="M301" i="28" s="1"/>
  <c r="M302" i="28" s="1"/>
  <c r="M303" i="28" s="1"/>
  <c r="M304" i="28" s="1"/>
  <c r="M305" i="28" s="1"/>
  <c r="M306" i="28" s="1"/>
  <c r="M307" i="28" s="1"/>
  <c r="M308" i="28" s="1"/>
  <c r="M309" i="28" s="1"/>
  <c r="M310" i="28" s="1"/>
  <c r="M311" i="28" s="1"/>
  <c r="M312" i="28" s="1"/>
  <c r="M313" i="28" s="1"/>
  <c r="M314" i="28" s="1"/>
  <c r="M315" i="28" s="1"/>
  <c r="M316" i="28" s="1"/>
  <c r="M317" i="28" s="1"/>
  <c r="M318" i="28" s="1"/>
  <c r="M319" i="28" s="1"/>
  <c r="M320" i="28" s="1"/>
  <c r="M321" i="28" s="1"/>
  <c r="M322" i="28" s="1"/>
  <c r="M323" i="28" s="1"/>
  <c r="M324" i="28" s="1"/>
  <c r="M325" i="28" s="1"/>
  <c r="M326" i="28" s="1"/>
  <c r="M327" i="28" s="1"/>
  <c r="M328" i="28" s="1"/>
  <c r="M329" i="28" s="1"/>
  <c r="M330" i="28" s="1"/>
  <c r="M331" i="28" s="1"/>
  <c r="M332" i="28" s="1"/>
  <c r="M333" i="28" s="1"/>
  <c r="M334" i="28" s="1"/>
  <c r="M335" i="28" s="1"/>
  <c r="M336" i="28" s="1"/>
  <c r="M337" i="28" s="1"/>
  <c r="M338" i="28" s="1"/>
  <c r="M339" i="28" s="1"/>
  <c r="M340" i="28" s="1"/>
  <c r="M341" i="28" s="1"/>
  <c r="M342" i="28" s="1"/>
  <c r="M343" i="28" s="1"/>
  <c r="M344" i="28" s="1"/>
  <c r="M345" i="28" s="1"/>
  <c r="M346" i="28" s="1"/>
  <c r="M347" i="28" s="1"/>
  <c r="M348" i="28" s="1"/>
  <c r="M349" i="28" s="1"/>
  <c r="M350" i="28" s="1"/>
  <c r="M351" i="28" s="1"/>
  <c r="M352" i="28" s="1"/>
  <c r="M353" i="28" s="1"/>
  <c r="M354" i="28" s="1"/>
  <c r="M355" i="28" s="1"/>
  <c r="M356" i="28" s="1"/>
  <c r="M357" i="28" s="1"/>
  <c r="M358" i="28" s="1"/>
  <c r="M359" i="28" s="1"/>
  <c r="M360" i="28" s="1"/>
  <c r="M361" i="28" s="1"/>
  <c r="M362" i="28" s="1"/>
  <c r="M363" i="28" s="1"/>
  <c r="M364" i="28" s="1"/>
  <c r="M365" i="28" s="1"/>
  <c r="M366" i="28" s="1"/>
  <c r="M367" i="28" s="1"/>
  <c r="M368" i="28" s="1"/>
  <c r="M369" i="28" s="1"/>
  <c r="M370" i="28" s="1"/>
  <c r="M371" i="28" s="1"/>
  <c r="M372" i="28" s="1"/>
  <c r="M373" i="28" s="1"/>
  <c r="M374" i="28" s="1"/>
  <c r="M375" i="28" s="1"/>
  <c r="M376" i="28" s="1"/>
  <c r="M377" i="28" s="1"/>
  <c r="M378" i="28" s="1"/>
  <c r="M379" i="28" s="1"/>
  <c r="M380" i="28" s="1"/>
  <c r="M381" i="28" s="1"/>
  <c r="M382" i="28" s="1"/>
  <c r="M383" i="28" s="1"/>
  <c r="M384" i="28" s="1"/>
  <c r="M385" i="28" s="1"/>
  <c r="M386" i="28" s="1"/>
  <c r="M387" i="28" s="1"/>
  <c r="M388" i="28" s="1"/>
  <c r="M389" i="28" s="1"/>
  <c r="M390" i="28" s="1"/>
  <c r="M391" i="28" s="1"/>
  <c r="M392" i="28" s="1"/>
  <c r="M393" i="28" s="1"/>
  <c r="M394" i="28" s="1"/>
  <c r="M395" i="28" s="1"/>
  <c r="M396" i="28" s="1"/>
  <c r="M397" i="28" s="1"/>
  <c r="M398" i="28" s="1"/>
  <c r="M399" i="28" s="1"/>
  <c r="M400" i="28" s="1"/>
  <c r="M401" i="28" s="1"/>
  <c r="M402" i="28" s="1"/>
  <c r="M403" i="28" s="1"/>
  <c r="M404" i="28" s="1"/>
  <c r="M405" i="28" s="1"/>
  <c r="M406" i="28" s="1"/>
  <c r="M407" i="28" s="1"/>
  <c r="M408" i="28" s="1"/>
  <c r="M409" i="28" s="1"/>
  <c r="M410" i="28" s="1"/>
  <c r="M411" i="28" s="1"/>
  <c r="M412" i="28" s="1"/>
  <c r="M413" i="28" s="1"/>
  <c r="M414" i="28" s="1"/>
  <c r="M415" i="28" s="1"/>
  <c r="M416" i="28" s="1"/>
  <c r="M417" i="28" s="1"/>
  <c r="M418" i="28" s="1"/>
  <c r="M419" i="28" s="1"/>
  <c r="M420" i="28" s="1"/>
  <c r="M421" i="28" s="1"/>
  <c r="M422" i="28" s="1"/>
  <c r="M423" i="28" s="1"/>
  <c r="M424" i="28" s="1"/>
  <c r="M425" i="28" s="1"/>
  <c r="M426" i="28" s="1"/>
  <c r="M427" i="28" s="1"/>
  <c r="M428" i="28" s="1"/>
  <c r="M429" i="28" s="1"/>
  <c r="M430" i="28" s="1"/>
  <c r="M431" i="28" s="1"/>
  <c r="M432" i="28" s="1"/>
  <c r="M433" i="28" s="1"/>
  <c r="M434" i="28" s="1"/>
  <c r="M435" i="28" s="1"/>
  <c r="M436" i="28" s="1"/>
  <c r="M437" i="28" s="1"/>
  <c r="M438" i="28" s="1"/>
  <c r="M439" i="28" s="1"/>
  <c r="M440" i="28" s="1"/>
  <c r="M441" i="28" s="1"/>
  <c r="M442" i="28" s="1"/>
  <c r="M443" i="28" s="1"/>
  <c r="M444" i="28" s="1"/>
  <c r="M445" i="28" s="1"/>
  <c r="M446" i="28" s="1"/>
  <c r="M447" i="28" s="1"/>
  <c r="M448" i="28" s="1"/>
  <c r="M449" i="28" s="1"/>
  <c r="M450" i="28" s="1"/>
  <c r="M451" i="28" s="1"/>
  <c r="M452" i="28" s="1"/>
  <c r="M453" i="28" s="1"/>
  <c r="M454" i="28" s="1"/>
  <c r="G27" i="28"/>
  <c r="G42" i="14"/>
  <c r="C39" i="14"/>
  <c r="Q26" i="28" l="1"/>
  <c r="L54" i="32" s="1"/>
  <c r="L53" i="32"/>
  <c r="M455" i="28"/>
  <c r="G28" i="28"/>
  <c r="Q27" i="28"/>
  <c r="E31" i="28"/>
  <c r="L55" i="32" l="1"/>
  <c r="E32" i="28"/>
  <c r="G29" i="28"/>
  <c r="Q28" i="28"/>
  <c r="L56" i="32" l="1"/>
  <c r="G30" i="28"/>
  <c r="Q29" i="28"/>
  <c r="E33" i="28"/>
  <c r="Q24" i="28"/>
  <c r="L52" i="32" l="1"/>
  <c r="L57" i="32"/>
  <c r="E34" i="28"/>
  <c r="G31" i="28"/>
  <c r="Q30" i="28"/>
  <c r="L58" i="32" l="1"/>
  <c r="G32" i="28"/>
  <c r="Q31" i="28"/>
  <c r="E35" i="28"/>
  <c r="L59" i="32" l="1"/>
  <c r="E36" i="28"/>
  <c r="G33" i="28"/>
  <c r="Q32" i="28"/>
  <c r="L60" i="32" l="1"/>
  <c r="G34" i="28"/>
  <c r="Q33" i="28"/>
  <c r="E37" i="28"/>
  <c r="L61" i="32" l="1"/>
  <c r="E38" i="28"/>
  <c r="G35" i="28"/>
  <c r="Q34" i="28"/>
  <c r="L62" i="32" l="1"/>
  <c r="G36" i="28"/>
  <c r="Q35" i="28"/>
  <c r="E39" i="28"/>
  <c r="L63" i="32" l="1"/>
  <c r="E40" i="28"/>
  <c r="G37" i="28"/>
  <c r="Q36" i="28"/>
  <c r="L64" i="32" l="1"/>
  <c r="G38" i="28"/>
  <c r="Q37" i="28"/>
  <c r="E41" i="28"/>
  <c r="L65" i="32" l="1"/>
  <c r="E42" i="28"/>
  <c r="G39" i="28"/>
  <c r="Q38" i="28"/>
  <c r="L66" i="32" l="1"/>
  <c r="G40" i="28"/>
  <c r="Q39" i="28"/>
  <c r="E43" i="28"/>
  <c r="L67" i="32" l="1"/>
  <c r="E44" i="28"/>
  <c r="G41" i="28"/>
  <c r="Q40" i="28"/>
  <c r="L68" i="32" l="1"/>
  <c r="G42" i="28"/>
  <c r="Q41" i="28"/>
  <c r="E45" i="28"/>
  <c r="L69" i="32" l="1"/>
  <c r="E46" i="28"/>
  <c r="G43" i="28"/>
  <c r="Q42" i="28"/>
  <c r="L70" i="32" l="1"/>
  <c r="G44" i="28"/>
  <c r="Q43" i="28"/>
  <c r="E47" i="28"/>
  <c r="L71" i="32" l="1"/>
  <c r="E48" i="28"/>
  <c r="G45" i="28"/>
  <c r="Q44" i="28"/>
  <c r="L72" i="32" l="1"/>
  <c r="G46" i="28"/>
  <c r="Q45" i="28"/>
  <c r="E49" i="28"/>
  <c r="L73" i="32" l="1"/>
  <c r="E50" i="28"/>
  <c r="G47" i="28"/>
  <c r="Q46" i="28"/>
  <c r="L74" i="32" l="1"/>
  <c r="G48" i="28"/>
  <c r="Q47" i="28"/>
  <c r="E51" i="28"/>
  <c r="L75" i="32" l="1"/>
  <c r="E52" i="28"/>
  <c r="G49" i="28"/>
  <c r="Q48" i="28"/>
  <c r="L76" i="32" l="1"/>
  <c r="G50" i="28"/>
  <c r="Q49" i="28"/>
  <c r="E53" i="28"/>
  <c r="L77" i="32" l="1"/>
  <c r="E54" i="28"/>
  <c r="G51" i="28"/>
  <c r="Q50" i="28"/>
  <c r="L78" i="32" l="1"/>
  <c r="G52" i="28"/>
  <c r="Q51" i="28"/>
  <c r="E55" i="28"/>
  <c r="L79" i="32" l="1"/>
  <c r="E56" i="28"/>
  <c r="G53" i="28"/>
  <c r="Q52" i="28"/>
  <c r="L80" i="32" l="1"/>
  <c r="G54" i="28"/>
  <c r="Q53" i="28"/>
  <c r="E57" i="28"/>
  <c r="L81" i="32" l="1"/>
  <c r="E58" i="28"/>
  <c r="G55" i="28"/>
  <c r="Q54" i="28"/>
  <c r="L82" i="32" l="1"/>
  <c r="G56" i="28"/>
  <c r="Q55" i="28"/>
  <c r="E59" i="28"/>
  <c r="L83" i="32" l="1"/>
  <c r="E60" i="28"/>
  <c r="G57" i="28"/>
  <c r="Q56" i="28"/>
  <c r="L84" i="32" l="1"/>
  <c r="G58" i="28"/>
  <c r="Q57" i="28"/>
  <c r="E61" i="28"/>
  <c r="L85" i="32" l="1"/>
  <c r="E62" i="28"/>
  <c r="G59" i="28"/>
  <c r="Q58" i="28"/>
  <c r="L86" i="32" l="1"/>
  <c r="G60" i="28"/>
  <c r="Q59" i="28"/>
  <c r="E63" i="28"/>
  <c r="L87" i="32" l="1"/>
  <c r="E64" i="28"/>
  <c r="G61" i="28"/>
  <c r="Q60" i="28"/>
  <c r="L88" i="32" l="1"/>
  <c r="G62" i="28"/>
  <c r="Q61" i="28"/>
  <c r="E65" i="28"/>
  <c r="L89" i="32" l="1"/>
  <c r="E66" i="28"/>
  <c r="G63" i="28"/>
  <c r="Q62" i="28"/>
  <c r="L90" i="32" l="1"/>
  <c r="G64" i="28"/>
  <c r="Q63" i="28"/>
  <c r="E67" i="28"/>
  <c r="L91" i="32" l="1"/>
  <c r="E68" i="28"/>
  <c r="G65" i="28"/>
  <c r="Q64" i="28"/>
  <c r="L92" i="32" l="1"/>
  <c r="G66" i="28"/>
  <c r="Q65" i="28"/>
  <c r="E69" i="28"/>
  <c r="L93" i="32" l="1"/>
  <c r="E70" i="28"/>
  <c r="G67" i="28"/>
  <c r="Q66" i="28"/>
  <c r="L94" i="32" l="1"/>
  <c r="G68" i="28"/>
  <c r="Q67" i="28"/>
  <c r="E71" i="28"/>
  <c r="L95" i="32" l="1"/>
  <c r="E72" i="28"/>
  <c r="G69" i="28"/>
  <c r="Q68" i="28"/>
  <c r="L96" i="32" l="1"/>
  <c r="G70" i="28"/>
  <c r="Q69" i="28"/>
  <c r="E73" i="28"/>
  <c r="L97" i="32" l="1"/>
  <c r="E74" i="28"/>
  <c r="G71" i="28"/>
  <c r="Q70" i="28"/>
  <c r="L98" i="32" l="1"/>
  <c r="G72" i="28"/>
  <c r="Q71" i="28"/>
  <c r="E75" i="28"/>
  <c r="L99" i="32" l="1"/>
  <c r="E76" i="28"/>
  <c r="G73" i="28"/>
  <c r="Q72" i="28"/>
  <c r="L100" i="32" l="1"/>
  <c r="G74" i="28"/>
  <c r="Q73" i="28"/>
  <c r="E77" i="28"/>
  <c r="L101" i="32" l="1"/>
  <c r="E78" i="28"/>
  <c r="G75" i="28"/>
  <c r="Q74" i="28"/>
  <c r="L102" i="32" l="1"/>
  <c r="G76" i="28"/>
  <c r="Q75" i="28"/>
  <c r="E79" i="28"/>
  <c r="L103" i="32" l="1"/>
  <c r="E80" i="28"/>
  <c r="G77" i="28"/>
  <c r="Q76" i="28"/>
  <c r="L104" i="32" l="1"/>
  <c r="G78" i="28"/>
  <c r="Q77" i="28"/>
  <c r="E81" i="28"/>
  <c r="L105" i="32" l="1"/>
  <c r="E82" i="28"/>
  <c r="G79" i="28"/>
  <c r="Q78" i="28"/>
  <c r="L106" i="32" l="1"/>
  <c r="G80" i="28"/>
  <c r="Q79" i="28"/>
  <c r="E83" i="28"/>
  <c r="L107" i="32" l="1"/>
  <c r="E84" i="28"/>
  <c r="G81" i="28"/>
  <c r="Q80" i="28"/>
  <c r="L108" i="32" l="1"/>
  <c r="G82" i="28"/>
  <c r="Q81" i="28"/>
  <c r="E85" i="28"/>
  <c r="L109" i="32" l="1"/>
  <c r="E86" i="28"/>
  <c r="G83" i="28"/>
  <c r="Q82" i="28"/>
  <c r="L110" i="32" l="1"/>
  <c r="G84" i="28"/>
  <c r="Q83" i="28"/>
  <c r="E87" i="28"/>
  <c r="L111" i="32" l="1"/>
  <c r="E88" i="28"/>
  <c r="G85" i="28"/>
  <c r="Q84" i="28"/>
  <c r="AA26" i="14"/>
  <c r="Z26" i="14" s="1"/>
  <c r="Y26" i="14" s="1"/>
  <c r="X26" i="14" s="1"/>
  <c r="W26" i="14" s="1"/>
  <c r="V26" i="14" s="1"/>
  <c r="U26" i="14" s="1"/>
  <c r="T26" i="14" s="1"/>
  <c r="S26" i="14" s="1"/>
  <c r="R26" i="14" s="1"/>
  <c r="Q26" i="14" s="1"/>
  <c r="P26" i="14" s="1"/>
  <c r="O26" i="14" s="1"/>
  <c r="N26" i="14" s="1"/>
  <c r="M26" i="14" s="1"/>
  <c r="L26" i="14" s="1"/>
  <c r="K26" i="14" s="1"/>
  <c r="J26" i="14" s="1"/>
  <c r="I26" i="14" s="1"/>
  <c r="H26" i="14" s="1"/>
  <c r="G26" i="14" s="1"/>
  <c r="F26" i="14" s="1"/>
  <c r="E26" i="14" s="1"/>
  <c r="D26" i="14" s="1"/>
  <c r="C26" i="14" s="1"/>
  <c r="AA29" i="14"/>
  <c r="Z29" i="14" s="1"/>
  <c r="Y29" i="14" s="1"/>
  <c r="X29" i="14" s="1"/>
  <c r="W29" i="14" s="1"/>
  <c r="V29" i="14" s="1"/>
  <c r="U29" i="14" s="1"/>
  <c r="T29" i="14" s="1"/>
  <c r="S29" i="14" s="1"/>
  <c r="R29" i="14" s="1"/>
  <c r="Q29" i="14" s="1"/>
  <c r="P29" i="14" s="1"/>
  <c r="O29" i="14" s="1"/>
  <c r="N29" i="14" s="1"/>
  <c r="M29" i="14" s="1"/>
  <c r="L29" i="14" s="1"/>
  <c r="K29" i="14" s="1"/>
  <c r="J29" i="14" s="1"/>
  <c r="I29" i="14" s="1"/>
  <c r="H29" i="14" s="1"/>
  <c r="G29" i="14" s="1"/>
  <c r="F29" i="14" s="1"/>
  <c r="E29" i="14" s="1"/>
  <c r="D29" i="14" s="1"/>
  <c r="C29" i="14" s="1"/>
  <c r="AA32" i="14"/>
  <c r="Z32" i="14" s="1"/>
  <c r="Y32" i="14" s="1"/>
  <c r="X32" i="14" s="1"/>
  <c r="W32" i="14" s="1"/>
  <c r="V32" i="14" s="1"/>
  <c r="U32" i="14" s="1"/>
  <c r="T32" i="14" s="1"/>
  <c r="S32" i="14" s="1"/>
  <c r="R32" i="14" s="1"/>
  <c r="Q32" i="14" s="1"/>
  <c r="P32" i="14" s="1"/>
  <c r="O32" i="14" s="1"/>
  <c r="N32" i="14" s="1"/>
  <c r="M32" i="14" s="1"/>
  <c r="L32" i="14" s="1"/>
  <c r="K32" i="14" s="1"/>
  <c r="J32" i="14" s="1"/>
  <c r="I32" i="14" s="1"/>
  <c r="H32" i="14" s="1"/>
  <c r="G32" i="14" s="1"/>
  <c r="F32" i="14" s="1"/>
  <c r="E32" i="14" s="1"/>
  <c r="D32" i="14" s="1"/>
  <c r="C32" i="14" s="1"/>
  <c r="AA35" i="14"/>
  <c r="Z35" i="14" s="1"/>
  <c r="Y35" i="14" s="1"/>
  <c r="X35" i="14" s="1"/>
  <c r="W35" i="14" s="1"/>
  <c r="V35" i="14" s="1"/>
  <c r="U35" i="14" s="1"/>
  <c r="T35" i="14" s="1"/>
  <c r="S35" i="14" s="1"/>
  <c r="R35" i="14" s="1"/>
  <c r="Q35" i="14" s="1"/>
  <c r="P35" i="14" s="1"/>
  <c r="O35" i="14" s="1"/>
  <c r="N35" i="14" s="1"/>
  <c r="M35" i="14" s="1"/>
  <c r="L35" i="14" s="1"/>
  <c r="K35" i="14" s="1"/>
  <c r="J35" i="14" s="1"/>
  <c r="I35" i="14" s="1"/>
  <c r="H35" i="14" s="1"/>
  <c r="G35" i="14" s="1"/>
  <c r="F35" i="14" s="1"/>
  <c r="E35" i="14" s="1"/>
  <c r="D35" i="14" s="1"/>
  <c r="C35" i="14" s="1"/>
  <c r="D42" i="14"/>
  <c r="D21" i="22" s="1"/>
  <c r="E21" i="22"/>
  <c r="F21" i="22"/>
  <c r="G21" i="22"/>
  <c r="H21" i="22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K22" i="20"/>
  <c r="J27" i="20" s="1"/>
  <c r="L28" i="20"/>
  <c r="L29" i="20"/>
  <c r="L30" i="20"/>
  <c r="L31" i="20"/>
  <c r="L32" i="20"/>
  <c r="L33" i="20"/>
  <c r="L34" i="20"/>
  <c r="L35" i="20"/>
  <c r="L36" i="20"/>
  <c r="L27" i="20"/>
  <c r="H28" i="20"/>
  <c r="H29" i="20"/>
  <c r="H30" i="20"/>
  <c r="H31" i="20"/>
  <c r="H32" i="20"/>
  <c r="H33" i="20"/>
  <c r="H34" i="20"/>
  <c r="H35" i="20"/>
  <c r="H36" i="20"/>
  <c r="H27" i="20"/>
  <c r="N22" i="21"/>
  <c r="G22" i="21"/>
  <c r="J22" i="21" s="1"/>
  <c r="C33" i="20"/>
  <c r="C32" i="20"/>
  <c r="C31" i="20"/>
  <c r="C30" i="20"/>
  <c r="C29" i="20"/>
  <c r="D28" i="20"/>
  <c r="D29" i="20" s="1"/>
  <c r="D30" i="20" s="1"/>
  <c r="D31" i="20" s="1"/>
  <c r="D32" i="20" s="1"/>
  <c r="D33" i="20" s="1"/>
  <c r="D34" i="20" s="1"/>
  <c r="D35" i="20" s="1"/>
  <c r="D36" i="20" s="1"/>
  <c r="C28" i="20"/>
  <c r="C27" i="20"/>
  <c r="L112" i="32" l="1"/>
  <c r="G86" i="28"/>
  <c r="Q85" i="28"/>
  <c r="E89" i="28"/>
  <c r="P21" i="22"/>
  <c r="X21" i="22"/>
  <c r="N21" i="22"/>
  <c r="O21" i="22"/>
  <c r="U21" i="22"/>
  <c r="M21" i="22"/>
  <c r="L21" i="22"/>
  <c r="V21" i="22"/>
  <c r="T21" i="22"/>
  <c r="AA21" i="22"/>
  <c r="S21" i="22"/>
  <c r="K21" i="22"/>
  <c r="Z21" i="22"/>
  <c r="R21" i="22"/>
  <c r="W21" i="22"/>
  <c r="Y21" i="22"/>
  <c r="Q21" i="22"/>
  <c r="J21" i="22"/>
  <c r="C42" i="14"/>
  <c r="AA28" i="14"/>
  <c r="AA31" i="14"/>
  <c r="AA25" i="14"/>
  <c r="H37" i="20"/>
  <c r="N27" i="20"/>
  <c r="F28" i="20" s="1"/>
  <c r="N28" i="20" s="1"/>
  <c r="F29" i="20" s="1"/>
  <c r="N29" i="20" s="1"/>
  <c r="F30" i="20" s="1"/>
  <c r="L37" i="20"/>
  <c r="L113" i="32" l="1"/>
  <c r="E90" i="28"/>
  <c r="G87" i="28"/>
  <c r="Q86" i="28"/>
  <c r="C21" i="22"/>
  <c r="Z25" i="14"/>
  <c r="AA24" i="14"/>
  <c r="AA34" i="14"/>
  <c r="AA30" i="14"/>
  <c r="Z31" i="14"/>
  <c r="AA27" i="14"/>
  <c r="Z28" i="14"/>
  <c r="J30" i="20"/>
  <c r="N30" i="20" s="1"/>
  <c r="F31" i="20" s="1"/>
  <c r="L114" i="32" l="1"/>
  <c r="G88" i="28"/>
  <c r="Q87" i="28"/>
  <c r="E91" i="28"/>
  <c r="Y31" i="14"/>
  <c r="Z30" i="14"/>
  <c r="Z24" i="14"/>
  <c r="Y25" i="14"/>
  <c r="Z34" i="14"/>
  <c r="AA33" i="14"/>
  <c r="AA37" i="14" s="1"/>
  <c r="AA20" i="22" s="1"/>
  <c r="Z27" i="14"/>
  <c r="Y28" i="14"/>
  <c r="J31" i="20"/>
  <c r="N31" i="20" s="1"/>
  <c r="F32" i="20" s="1"/>
  <c r="L115" i="32" l="1"/>
  <c r="E92" i="28"/>
  <c r="G89" i="28"/>
  <c r="Q88" i="28"/>
  <c r="X25" i="14"/>
  <c r="Y24" i="14"/>
  <c r="Z33" i="14"/>
  <c r="Z37" i="14" s="1"/>
  <c r="Z20" i="22" s="1"/>
  <c r="Y34" i="14"/>
  <c r="Y30" i="14"/>
  <c r="X31" i="14"/>
  <c r="AA44" i="14"/>
  <c r="Y27" i="14"/>
  <c r="X28" i="14"/>
  <c r="J32" i="20"/>
  <c r="N32" i="20" s="1"/>
  <c r="F33" i="20" s="1"/>
  <c r="L116" i="32" l="1"/>
  <c r="G90" i="28"/>
  <c r="Q89" i="28"/>
  <c r="E93" i="28"/>
  <c r="AA22" i="22"/>
  <c r="Z44" i="14"/>
  <c r="X34" i="14"/>
  <c r="Y33" i="14"/>
  <c r="X27" i="14"/>
  <c r="W28" i="14"/>
  <c r="Y37" i="14"/>
  <c r="Y20" i="22" s="1"/>
  <c r="X30" i="14"/>
  <c r="W31" i="14"/>
  <c r="X24" i="14"/>
  <c r="W25" i="14"/>
  <c r="J33" i="20"/>
  <c r="N33" i="20" s="1"/>
  <c r="F34" i="20" s="1"/>
  <c r="L117" i="32" l="1"/>
  <c r="E94" i="28"/>
  <c r="G91" i="28"/>
  <c r="Q90" i="28"/>
  <c r="Z22" i="22"/>
  <c r="Y44" i="14"/>
  <c r="X33" i="14"/>
  <c r="X37" i="14" s="1"/>
  <c r="X20" i="22" s="1"/>
  <c r="W34" i="14"/>
  <c r="W27" i="14"/>
  <c r="V28" i="14"/>
  <c r="W24" i="14"/>
  <c r="V25" i="14"/>
  <c r="V31" i="14"/>
  <c r="W30" i="14"/>
  <c r="J34" i="20"/>
  <c r="N34" i="20" s="1"/>
  <c r="F35" i="20" s="1"/>
  <c r="L118" i="32" l="1"/>
  <c r="G92" i="28"/>
  <c r="Q91" i="28"/>
  <c r="E95" i="28"/>
  <c r="Y22" i="22"/>
  <c r="X44" i="14"/>
  <c r="V34" i="14"/>
  <c r="W33" i="14"/>
  <c r="W37" i="14" s="1"/>
  <c r="W20" i="22" s="1"/>
  <c r="V30" i="14"/>
  <c r="U31" i="14"/>
  <c r="V27" i="14"/>
  <c r="U28" i="14"/>
  <c r="V24" i="14"/>
  <c r="U25" i="14"/>
  <c r="J35" i="20"/>
  <c r="N35" i="20" s="1"/>
  <c r="F36" i="20" s="1"/>
  <c r="L119" i="32" l="1"/>
  <c r="E96" i="28"/>
  <c r="G93" i="28"/>
  <c r="Q92" i="28"/>
  <c r="X22" i="22"/>
  <c r="T31" i="14"/>
  <c r="U30" i="14"/>
  <c r="W44" i="14"/>
  <c r="U24" i="14"/>
  <c r="T25" i="14"/>
  <c r="V33" i="14"/>
  <c r="V37" i="14" s="1"/>
  <c r="V20" i="22" s="1"/>
  <c r="U34" i="14"/>
  <c r="T28" i="14"/>
  <c r="U27" i="14"/>
  <c r="J36" i="20"/>
  <c r="J37" i="20" s="1"/>
  <c r="L120" i="32" l="1"/>
  <c r="G94" i="28"/>
  <c r="Q93" i="28"/>
  <c r="E97" i="28"/>
  <c r="W22" i="22"/>
  <c r="V44" i="14"/>
  <c r="T24" i="14"/>
  <c r="S25" i="14"/>
  <c r="T27" i="14"/>
  <c r="S28" i="14"/>
  <c r="U33" i="14"/>
  <c r="U37" i="14" s="1"/>
  <c r="U20" i="22" s="1"/>
  <c r="T34" i="14"/>
  <c r="T30" i="14"/>
  <c r="S31" i="14"/>
  <c r="N36" i="20"/>
  <c r="E28" i="21" s="1"/>
  <c r="L121" i="32" l="1"/>
  <c r="E98" i="28"/>
  <c r="G95" i="28"/>
  <c r="Q94" i="28"/>
  <c r="V22" i="22"/>
  <c r="U44" i="14"/>
  <c r="R25" i="14"/>
  <c r="S24" i="14"/>
  <c r="R28" i="14"/>
  <c r="S27" i="14"/>
  <c r="S30" i="14"/>
  <c r="R31" i="14"/>
  <c r="T33" i="14"/>
  <c r="T37" i="14" s="1"/>
  <c r="T20" i="22" s="1"/>
  <c r="S34" i="14"/>
  <c r="L122" i="32" l="1"/>
  <c r="G96" i="28"/>
  <c r="Q95" i="28"/>
  <c r="E99" i="28"/>
  <c r="U22" i="22"/>
  <c r="R27" i="14"/>
  <c r="Q28" i="14"/>
  <c r="T44" i="14"/>
  <c r="S33" i="14"/>
  <c r="S37" i="14" s="1"/>
  <c r="S20" i="22" s="1"/>
  <c r="R34" i="14"/>
  <c r="R24" i="14"/>
  <c r="Q25" i="14"/>
  <c r="Q31" i="14"/>
  <c r="R30" i="14"/>
  <c r="L123" i="32" l="1"/>
  <c r="E100" i="28"/>
  <c r="G97" i="28"/>
  <c r="Q96" i="28"/>
  <c r="T22" i="22"/>
  <c r="S44" i="14"/>
  <c r="R33" i="14"/>
  <c r="R37" i="14" s="1"/>
  <c r="R20" i="22" s="1"/>
  <c r="Q34" i="14"/>
  <c r="Q30" i="14"/>
  <c r="P31" i="14"/>
  <c r="Q27" i="14"/>
  <c r="P28" i="14"/>
  <c r="Q24" i="14"/>
  <c r="P25" i="14"/>
  <c r="L124" i="32" l="1"/>
  <c r="G98" i="28"/>
  <c r="Q97" i="28"/>
  <c r="E101" i="28"/>
  <c r="S22" i="22"/>
  <c r="R44" i="14"/>
  <c r="P30" i="14"/>
  <c r="O31" i="14"/>
  <c r="P27" i="14"/>
  <c r="O28" i="14"/>
  <c r="P24" i="14"/>
  <c r="O25" i="14"/>
  <c r="P34" i="14"/>
  <c r="Q33" i="14"/>
  <c r="Q37" i="14" s="1"/>
  <c r="Q20" i="22" s="1"/>
  <c r="L125" i="32" l="1"/>
  <c r="E102" i="28"/>
  <c r="G99" i="28"/>
  <c r="Q98" i="28"/>
  <c r="R22" i="22"/>
  <c r="Q44" i="14"/>
  <c r="N28" i="14"/>
  <c r="O27" i="14"/>
  <c r="N31" i="14"/>
  <c r="O30" i="14"/>
  <c r="P33" i="14"/>
  <c r="P37" i="14" s="1"/>
  <c r="P20" i="22" s="1"/>
  <c r="O34" i="14"/>
  <c r="O24" i="14"/>
  <c r="N25" i="14"/>
  <c r="L126" i="32" l="1"/>
  <c r="G100" i="28"/>
  <c r="Q99" i="28"/>
  <c r="E103" i="28"/>
  <c r="Q22" i="22"/>
  <c r="P44" i="14"/>
  <c r="N27" i="14"/>
  <c r="M28" i="14"/>
  <c r="N30" i="14"/>
  <c r="M31" i="14"/>
  <c r="N24" i="14"/>
  <c r="M25" i="14"/>
  <c r="O33" i="14"/>
  <c r="O37" i="14" s="1"/>
  <c r="O20" i="22" s="1"/>
  <c r="N34" i="14"/>
  <c r="L127" i="32" l="1"/>
  <c r="E104" i="28"/>
  <c r="G101" i="28"/>
  <c r="Q100" i="28"/>
  <c r="P22" i="22"/>
  <c r="O44" i="14"/>
  <c r="M30" i="14"/>
  <c r="L31" i="14"/>
  <c r="N33" i="14"/>
  <c r="N37" i="14" s="1"/>
  <c r="N20" i="22" s="1"/>
  <c r="M34" i="14"/>
  <c r="L28" i="14"/>
  <c r="M27" i="14"/>
  <c r="M24" i="14"/>
  <c r="L25" i="14"/>
  <c r="L128" i="32" l="1"/>
  <c r="G102" i="28"/>
  <c r="Q101" i="28"/>
  <c r="E105" i="28"/>
  <c r="O22" i="22"/>
  <c r="N44" i="14"/>
  <c r="L30" i="14"/>
  <c r="K31" i="14"/>
  <c r="L27" i="14"/>
  <c r="K28" i="14"/>
  <c r="M33" i="14"/>
  <c r="M37" i="14" s="1"/>
  <c r="M20" i="22" s="1"/>
  <c r="L34" i="14"/>
  <c r="L24" i="14"/>
  <c r="K25" i="14"/>
  <c r="L129" i="32" l="1"/>
  <c r="E106" i="28"/>
  <c r="G103" i="28"/>
  <c r="Q102" i="28"/>
  <c r="N22" i="22"/>
  <c r="M44" i="14"/>
  <c r="J25" i="14"/>
  <c r="K24" i="14"/>
  <c r="K27" i="14"/>
  <c r="J28" i="14"/>
  <c r="K30" i="14"/>
  <c r="J31" i="14"/>
  <c r="L33" i="14"/>
  <c r="L37" i="14" s="1"/>
  <c r="L20" i="22" s="1"/>
  <c r="K34" i="14"/>
  <c r="L130" i="32" l="1"/>
  <c r="G104" i="28"/>
  <c r="Q103" i="28"/>
  <c r="E107" i="28"/>
  <c r="M22" i="22"/>
  <c r="L44" i="14"/>
  <c r="J27" i="14"/>
  <c r="I28" i="14"/>
  <c r="K33" i="14"/>
  <c r="K37" i="14" s="1"/>
  <c r="K20" i="22" s="1"/>
  <c r="J34" i="14"/>
  <c r="J24" i="14"/>
  <c r="I25" i="14"/>
  <c r="J30" i="14"/>
  <c r="I31" i="14"/>
  <c r="D17" i="2"/>
  <c r="E17" i="2"/>
  <c r="F17" i="2"/>
  <c r="L131" i="32" l="1"/>
  <c r="E108" i="28"/>
  <c r="G105" i="28"/>
  <c r="Q104" i="28"/>
  <c r="L22" i="22"/>
  <c r="K44" i="14"/>
  <c r="J33" i="14"/>
  <c r="J37" i="14" s="1"/>
  <c r="J20" i="22" s="1"/>
  <c r="I34" i="14"/>
  <c r="I30" i="14"/>
  <c r="H31" i="14"/>
  <c r="H25" i="14"/>
  <c r="I24" i="14"/>
  <c r="I27" i="14"/>
  <c r="H28" i="14"/>
  <c r="L132" i="32" l="1"/>
  <c r="G106" i="28"/>
  <c r="Q105" i="28"/>
  <c r="E109" i="28"/>
  <c r="K22" i="22"/>
  <c r="J44" i="14"/>
  <c r="H27" i="14"/>
  <c r="G28" i="14"/>
  <c r="H30" i="14"/>
  <c r="G31" i="14"/>
  <c r="H34" i="14"/>
  <c r="I33" i="14"/>
  <c r="I37" i="14" s="1"/>
  <c r="I20" i="22" s="1"/>
  <c r="H24" i="14"/>
  <c r="G25" i="14"/>
  <c r="L133" i="32" l="1"/>
  <c r="E110" i="28"/>
  <c r="G107" i="28"/>
  <c r="Q106" i="28"/>
  <c r="J22" i="22"/>
  <c r="I44" i="14"/>
  <c r="H33" i="14"/>
  <c r="H37" i="14" s="1"/>
  <c r="H20" i="22" s="1"/>
  <c r="G34" i="14"/>
  <c r="F31" i="14"/>
  <c r="G30" i="14"/>
  <c r="G27" i="14"/>
  <c r="F28" i="14"/>
  <c r="G24" i="14"/>
  <c r="F25" i="14"/>
  <c r="L134" i="32" l="1"/>
  <c r="G108" i="28"/>
  <c r="Q107" i="28"/>
  <c r="E111" i="28"/>
  <c r="I22" i="22"/>
  <c r="F30" i="14"/>
  <c r="E31" i="14"/>
  <c r="H44" i="14"/>
  <c r="F34" i="14"/>
  <c r="G33" i="14"/>
  <c r="G37" i="14" s="1"/>
  <c r="G20" i="22" s="1"/>
  <c r="F24" i="14"/>
  <c r="E25" i="14"/>
  <c r="F27" i="14"/>
  <c r="E28" i="14"/>
  <c r="L135" i="32" l="1"/>
  <c r="E112" i="28"/>
  <c r="G109" i="28"/>
  <c r="Q108" i="28"/>
  <c r="H22" i="22"/>
  <c r="G44" i="14"/>
  <c r="D25" i="14"/>
  <c r="C25" i="14" s="1"/>
  <c r="E24" i="14"/>
  <c r="F33" i="14"/>
  <c r="F37" i="14" s="1"/>
  <c r="F20" i="22" s="1"/>
  <c r="E34" i="14"/>
  <c r="D28" i="14"/>
  <c r="C28" i="14" s="1"/>
  <c r="E27" i="14"/>
  <c r="D31" i="14"/>
  <c r="C31" i="14" s="1"/>
  <c r="E30" i="14"/>
  <c r="L136" i="32" l="1"/>
  <c r="G110" i="28"/>
  <c r="Q109" i="28"/>
  <c r="E113" i="28"/>
  <c r="G22" i="22"/>
  <c r="F44" i="14"/>
  <c r="D24" i="14"/>
  <c r="C24" i="14"/>
  <c r="E33" i="14"/>
  <c r="E37" i="14" s="1"/>
  <c r="E20" i="22" s="1"/>
  <c r="D34" i="14"/>
  <c r="C34" i="14" s="1"/>
  <c r="D30" i="14"/>
  <c r="C30" i="14" s="1"/>
  <c r="D27" i="14"/>
  <c r="C27" i="14" s="1"/>
  <c r="L137" i="32" l="1"/>
  <c r="E114" i="28"/>
  <c r="G111" i="28"/>
  <c r="Q110" i="28"/>
  <c r="F22" i="22"/>
  <c r="E44" i="14"/>
  <c r="D33" i="14"/>
  <c r="L138" i="32" l="1"/>
  <c r="G112" i="28"/>
  <c r="Q111" i="28"/>
  <c r="E115" i="28"/>
  <c r="E22" i="22"/>
  <c r="D37" i="14"/>
  <c r="C33" i="14"/>
  <c r="L139" i="32" l="1"/>
  <c r="C37" i="14"/>
  <c r="D20" i="22"/>
  <c r="C20" i="22" s="1"/>
  <c r="D44" i="14"/>
  <c r="D22" i="22" s="1"/>
  <c r="E116" i="28"/>
  <c r="G113" i="28"/>
  <c r="Q112" i="28"/>
  <c r="C44" i="14"/>
  <c r="L140" i="32" l="1"/>
  <c r="J20" i="10"/>
  <c r="G114" i="28"/>
  <c r="Q113" i="28"/>
  <c r="E117" i="28"/>
  <c r="L141" i="32" l="1"/>
  <c r="E118" i="28"/>
  <c r="G115" i="28"/>
  <c r="Q114" i="28"/>
  <c r="L142" i="32" l="1"/>
  <c r="G116" i="28"/>
  <c r="Q115" i="28"/>
  <c r="E119" i="28"/>
  <c r="L143" i="32" l="1"/>
  <c r="E120" i="28"/>
  <c r="G117" i="28"/>
  <c r="Q116" i="28"/>
  <c r="L144" i="32" l="1"/>
  <c r="G118" i="28"/>
  <c r="Q117" i="28"/>
  <c r="E121" i="28"/>
  <c r="L145" i="32" l="1"/>
  <c r="E122" i="28"/>
  <c r="G119" i="28"/>
  <c r="Q118" i="28"/>
  <c r="L146" i="32" l="1"/>
  <c r="G120" i="28"/>
  <c r="Q119" i="28"/>
  <c r="E123" i="28"/>
  <c r="L147" i="32" l="1"/>
  <c r="E124" i="28"/>
  <c r="G121" i="28"/>
  <c r="Q120" i="28"/>
  <c r="G28" i="21"/>
  <c r="J23" i="21"/>
  <c r="L148" i="32" l="1"/>
  <c r="G122" i="28"/>
  <c r="Q121" i="28"/>
  <c r="E125" i="28"/>
  <c r="K36" i="21"/>
  <c r="K43" i="21"/>
  <c r="G23" i="21"/>
  <c r="K42" i="21"/>
  <c r="K49" i="21"/>
  <c r="K33" i="21"/>
  <c r="K51" i="21"/>
  <c r="K46" i="21"/>
  <c r="K37" i="21"/>
  <c r="K48" i="21"/>
  <c r="K32" i="21"/>
  <c r="K39" i="21"/>
  <c r="K47" i="21"/>
  <c r="K38" i="21"/>
  <c r="K45" i="21"/>
  <c r="K29" i="21"/>
  <c r="K40" i="21"/>
  <c r="K30" i="21"/>
  <c r="K44" i="21"/>
  <c r="K28" i="21"/>
  <c r="K35" i="21"/>
  <c r="K50" i="21"/>
  <c r="K34" i="21"/>
  <c r="K41" i="21"/>
  <c r="K31" i="21"/>
  <c r="L149" i="32" l="1"/>
  <c r="E126" i="28"/>
  <c r="G123" i="28"/>
  <c r="Q122" i="28"/>
  <c r="I28" i="21"/>
  <c r="M28" i="21" s="1"/>
  <c r="E29" i="21" s="1"/>
  <c r="G29" i="21" s="1"/>
  <c r="I29" i="21" s="1"/>
  <c r="M29" i="21" s="1"/>
  <c r="E30" i="21" s="1"/>
  <c r="G30" i="21" s="1"/>
  <c r="I30" i="21" s="1"/>
  <c r="M30" i="21" s="1"/>
  <c r="E31" i="21" s="1"/>
  <c r="L150" i="32" l="1"/>
  <c r="G124" i="28"/>
  <c r="Q123" i="28"/>
  <c r="E127" i="28"/>
  <c r="G31" i="21"/>
  <c r="I31" i="21" s="1"/>
  <c r="M31" i="21" s="1"/>
  <c r="E32" i="21" s="1"/>
  <c r="G32" i="21" s="1"/>
  <c r="I32" i="21" s="1"/>
  <c r="M32" i="21" s="1"/>
  <c r="E33" i="21" s="1"/>
  <c r="G33" i="21" s="1"/>
  <c r="I33" i="21" s="1"/>
  <c r="M33" i="21" s="1"/>
  <c r="E34" i="21" s="1"/>
  <c r="G34" i="21" s="1"/>
  <c r="I34" i="21" s="1"/>
  <c r="M34" i="21" s="1"/>
  <c r="E35" i="21" s="1"/>
  <c r="L151" i="32" l="1"/>
  <c r="E128" i="28"/>
  <c r="G125" i="28"/>
  <c r="Q124" i="28"/>
  <c r="G35" i="21"/>
  <c r="I35" i="21" s="1"/>
  <c r="M35" i="21" s="1"/>
  <c r="E36" i="21" s="1"/>
  <c r="G36" i="21" s="1"/>
  <c r="I36" i="21" s="1"/>
  <c r="M36" i="21" s="1"/>
  <c r="E37" i="21" s="1"/>
  <c r="G37" i="21" s="1"/>
  <c r="I37" i="21" s="1"/>
  <c r="M37" i="21" s="1"/>
  <c r="E38" i="21" s="1"/>
  <c r="G38" i="21" s="1"/>
  <c r="I38" i="21" s="1"/>
  <c r="M38" i="21" s="1"/>
  <c r="E39" i="21" s="1"/>
  <c r="G39" i="21" s="1"/>
  <c r="I39" i="21" s="1"/>
  <c r="M39" i="21" s="1"/>
  <c r="E40" i="21" s="1"/>
  <c r="L152" i="32" l="1"/>
  <c r="G126" i="28"/>
  <c r="Q125" i="28"/>
  <c r="E129" i="28"/>
  <c r="G40" i="21"/>
  <c r="I40" i="21" s="1"/>
  <c r="M40" i="21" s="1"/>
  <c r="E41" i="21" s="1"/>
  <c r="G41" i="21" s="1"/>
  <c r="I41" i="21" s="1"/>
  <c r="M41" i="21" s="1"/>
  <c r="E42" i="21" s="1"/>
  <c r="G42" i="21" s="1"/>
  <c r="I42" i="21" s="1"/>
  <c r="M42" i="21" s="1"/>
  <c r="E43" i="21" s="1"/>
  <c r="G43" i="21" s="1"/>
  <c r="I43" i="21" s="1"/>
  <c r="M43" i="21" s="1"/>
  <c r="E44" i="21" s="1"/>
  <c r="G44" i="21" s="1"/>
  <c r="I44" i="21" s="1"/>
  <c r="M44" i="21" s="1"/>
  <c r="E45" i="21" s="1"/>
  <c r="G45" i="21" s="1"/>
  <c r="I45" i="21" s="1"/>
  <c r="M45" i="21" s="1"/>
  <c r="E46" i="21" s="1"/>
  <c r="G46" i="21" s="1"/>
  <c r="I46" i="21" s="1"/>
  <c r="M46" i="21" s="1"/>
  <c r="E47" i="21" s="1"/>
  <c r="G47" i="21" s="1"/>
  <c r="I47" i="21" s="1"/>
  <c r="M47" i="21" s="1"/>
  <c r="E48" i="21" s="1"/>
  <c r="G48" i="21" s="1"/>
  <c r="I48" i="21" s="1"/>
  <c r="M48" i="21" s="1"/>
  <c r="E49" i="21" s="1"/>
  <c r="G49" i="21" s="1"/>
  <c r="I49" i="21" s="1"/>
  <c r="M49" i="21" s="1"/>
  <c r="E50" i="21" s="1"/>
  <c r="G50" i="21" s="1"/>
  <c r="I50" i="21" s="1"/>
  <c r="M50" i="21" s="1"/>
  <c r="E51" i="21" s="1"/>
  <c r="G51" i="21" s="1"/>
  <c r="I51" i="21" s="1"/>
  <c r="M51" i="21" s="1"/>
  <c r="L153" i="32" l="1"/>
  <c r="E130" i="28"/>
  <c r="G127" i="28"/>
  <c r="Q126" i="28"/>
  <c r="L154" i="32" l="1"/>
  <c r="G128" i="28"/>
  <c r="Q127" i="28"/>
  <c r="E131" i="28"/>
  <c r="L155" i="32" l="1"/>
  <c r="E132" i="28"/>
  <c r="G129" i="28"/>
  <c r="Q128" i="28"/>
  <c r="L156" i="32" l="1"/>
  <c r="G130" i="28"/>
  <c r="Q129" i="28"/>
  <c r="E133" i="28"/>
  <c r="L157" i="32" l="1"/>
  <c r="E134" i="28"/>
  <c r="G131" i="28"/>
  <c r="Q130" i="28"/>
  <c r="L158" i="32" l="1"/>
  <c r="G132" i="28"/>
  <c r="Q131" i="28"/>
  <c r="E135" i="28"/>
  <c r="L159" i="32" l="1"/>
  <c r="E136" i="28"/>
  <c r="G133" i="28"/>
  <c r="Q132" i="28"/>
  <c r="L160" i="32" l="1"/>
  <c r="G134" i="28"/>
  <c r="Q133" i="28"/>
  <c r="E137" i="28"/>
  <c r="L161" i="32" l="1"/>
  <c r="E138" i="28"/>
  <c r="G135" i="28"/>
  <c r="Q134" i="28"/>
  <c r="L162" i="32" l="1"/>
  <c r="G136" i="28"/>
  <c r="Q135" i="28"/>
  <c r="E139" i="28"/>
  <c r="L163" i="32" l="1"/>
  <c r="E140" i="28"/>
  <c r="G137" i="28"/>
  <c r="Q136" i="28"/>
  <c r="L164" i="32" l="1"/>
  <c r="G138" i="28"/>
  <c r="Q137" i="28"/>
  <c r="E141" i="28"/>
  <c r="L165" i="32" l="1"/>
  <c r="E142" i="28"/>
  <c r="G139" i="28"/>
  <c r="Q138" i="28"/>
  <c r="L166" i="32" l="1"/>
  <c r="G140" i="28"/>
  <c r="Q139" i="28"/>
  <c r="E143" i="28"/>
  <c r="L167" i="32" l="1"/>
  <c r="E144" i="28"/>
  <c r="G141" i="28"/>
  <c r="Q140" i="28"/>
  <c r="L168" i="32" l="1"/>
  <c r="G142" i="28"/>
  <c r="Q141" i="28"/>
  <c r="E145" i="28"/>
  <c r="L169" i="32" l="1"/>
  <c r="E146" i="28"/>
  <c r="G143" i="28"/>
  <c r="Q142" i="28"/>
  <c r="L170" i="32" l="1"/>
  <c r="G144" i="28"/>
  <c r="Q143" i="28"/>
  <c r="E147" i="28"/>
  <c r="L171" i="32" l="1"/>
  <c r="E148" i="28"/>
  <c r="G145" i="28"/>
  <c r="Q144" i="28"/>
  <c r="L172" i="32" l="1"/>
  <c r="G146" i="28"/>
  <c r="Q145" i="28"/>
  <c r="E149" i="28"/>
  <c r="L173" i="32" l="1"/>
  <c r="E150" i="28"/>
  <c r="G147" i="28"/>
  <c r="Q146" i="28"/>
  <c r="L174" i="32" l="1"/>
  <c r="G148" i="28"/>
  <c r="Q147" i="28"/>
  <c r="E151" i="28"/>
  <c r="L175" i="32" l="1"/>
  <c r="E152" i="28"/>
  <c r="G149" i="28"/>
  <c r="Q148" i="28"/>
  <c r="L176" i="32" l="1"/>
  <c r="G150" i="28"/>
  <c r="Q149" i="28"/>
  <c r="E153" i="28"/>
  <c r="L177" i="32" l="1"/>
  <c r="E154" i="28"/>
  <c r="G151" i="28"/>
  <c r="Q150" i="28"/>
  <c r="L178" i="32" l="1"/>
  <c r="G152" i="28"/>
  <c r="Q151" i="28"/>
  <c r="E155" i="28"/>
  <c r="L179" i="32" l="1"/>
  <c r="E156" i="28"/>
  <c r="G153" i="28"/>
  <c r="Q152" i="28"/>
  <c r="L180" i="32" l="1"/>
  <c r="G154" i="28"/>
  <c r="Q153" i="28"/>
  <c r="E157" i="28"/>
  <c r="L181" i="32" l="1"/>
  <c r="E158" i="28"/>
  <c r="G155" i="28"/>
  <c r="Q154" i="28"/>
  <c r="L182" i="32" l="1"/>
  <c r="G156" i="28"/>
  <c r="Q155" i="28"/>
  <c r="E159" i="28"/>
  <c r="L183" i="32" l="1"/>
  <c r="E160" i="28"/>
  <c r="G157" i="28"/>
  <c r="Q156" i="28"/>
  <c r="L184" i="32" l="1"/>
  <c r="G158" i="28"/>
  <c r="Q157" i="28"/>
  <c r="E161" i="28"/>
  <c r="L185" i="32" l="1"/>
  <c r="E162" i="28"/>
  <c r="G159" i="28"/>
  <c r="Q158" i="28"/>
  <c r="L186" i="32" l="1"/>
  <c r="G160" i="28"/>
  <c r="Q159" i="28"/>
  <c r="E163" i="28"/>
  <c r="L187" i="32" l="1"/>
  <c r="E164" i="28"/>
  <c r="G161" i="28"/>
  <c r="Q160" i="28"/>
  <c r="L188" i="32" l="1"/>
  <c r="G162" i="28"/>
  <c r="Q161" i="28"/>
  <c r="E165" i="28"/>
  <c r="L189" i="32" l="1"/>
  <c r="E166" i="28"/>
  <c r="G163" i="28"/>
  <c r="Q162" i="28"/>
  <c r="L190" i="32" l="1"/>
  <c r="G164" i="28"/>
  <c r="Q163" i="28"/>
  <c r="E167" i="28"/>
  <c r="L191" i="32" l="1"/>
  <c r="E168" i="28"/>
  <c r="G165" i="28"/>
  <c r="Q164" i="28"/>
  <c r="L192" i="32" l="1"/>
  <c r="G166" i="28"/>
  <c r="Q165" i="28"/>
  <c r="E169" i="28"/>
  <c r="L193" i="32" l="1"/>
  <c r="E170" i="28"/>
  <c r="G167" i="28"/>
  <c r="Q166" i="28"/>
  <c r="L194" i="32" l="1"/>
  <c r="G168" i="28"/>
  <c r="Q167" i="28"/>
  <c r="E171" i="28"/>
  <c r="L195" i="32" l="1"/>
  <c r="E172" i="28"/>
  <c r="G169" i="28"/>
  <c r="Q168" i="28"/>
  <c r="L196" i="32" l="1"/>
  <c r="G170" i="28"/>
  <c r="Q169" i="28"/>
  <c r="E173" i="28"/>
  <c r="L197" i="32" l="1"/>
  <c r="E174" i="28"/>
  <c r="G171" i="28"/>
  <c r="Q170" i="28"/>
  <c r="L198" i="32" l="1"/>
  <c r="G172" i="28"/>
  <c r="Q171" i="28"/>
  <c r="E175" i="28"/>
  <c r="L199" i="32" l="1"/>
  <c r="E176" i="28"/>
  <c r="G173" i="28"/>
  <c r="Q172" i="28"/>
  <c r="L200" i="32" l="1"/>
  <c r="G174" i="28"/>
  <c r="Q173" i="28"/>
  <c r="E177" i="28"/>
  <c r="L201" i="32" l="1"/>
  <c r="E178" i="28"/>
  <c r="G175" i="28"/>
  <c r="Q174" i="28"/>
  <c r="L202" i="32" l="1"/>
  <c r="E179" i="28"/>
  <c r="G176" i="28"/>
  <c r="Q175" i="28"/>
  <c r="L203" i="32" l="1"/>
  <c r="G177" i="28"/>
  <c r="Q176" i="28"/>
  <c r="E180" i="28"/>
  <c r="L204" i="32" l="1"/>
  <c r="E181" i="28"/>
  <c r="G178" i="28"/>
  <c r="Q177" i="28"/>
  <c r="L205" i="32" l="1"/>
  <c r="G179" i="28"/>
  <c r="Q178" i="28"/>
  <c r="E182" i="28"/>
  <c r="L206" i="32" l="1"/>
  <c r="E183" i="28"/>
  <c r="G180" i="28"/>
  <c r="Q179" i="28"/>
  <c r="L207" i="32" l="1"/>
  <c r="G181" i="28"/>
  <c r="Q180" i="28"/>
  <c r="E184" i="28"/>
  <c r="L208" i="32" l="1"/>
  <c r="E185" i="28"/>
  <c r="G182" i="28"/>
  <c r="Q181" i="28"/>
  <c r="L209" i="32" l="1"/>
  <c r="G183" i="28"/>
  <c r="Q182" i="28"/>
  <c r="E186" i="28"/>
  <c r="L210" i="32" l="1"/>
  <c r="E187" i="28"/>
  <c r="G184" i="28"/>
  <c r="Q183" i="28"/>
  <c r="L211" i="32" l="1"/>
  <c r="G185" i="28"/>
  <c r="Q184" i="28"/>
  <c r="E188" i="28"/>
  <c r="L212" i="32" l="1"/>
  <c r="E189" i="28"/>
  <c r="G186" i="28"/>
  <c r="Q185" i="28"/>
  <c r="L213" i="32" l="1"/>
  <c r="G187" i="28"/>
  <c r="Q186" i="28"/>
  <c r="E190" i="28"/>
  <c r="L214" i="32" l="1"/>
  <c r="E191" i="28"/>
  <c r="G188" i="28"/>
  <c r="Q187" i="28"/>
  <c r="L215" i="32" l="1"/>
  <c r="G189" i="28"/>
  <c r="Q188" i="28"/>
  <c r="E192" i="28"/>
  <c r="L216" i="32" l="1"/>
  <c r="E193" i="28"/>
  <c r="G190" i="28"/>
  <c r="Q189" i="28"/>
  <c r="L217" i="32" l="1"/>
  <c r="G191" i="28"/>
  <c r="Q190" i="28"/>
  <c r="E194" i="28"/>
  <c r="L218" i="32" l="1"/>
  <c r="E195" i="28"/>
  <c r="G192" i="28"/>
  <c r="Q191" i="28"/>
  <c r="L219" i="32" l="1"/>
  <c r="G193" i="28"/>
  <c r="Q192" i="28"/>
  <c r="E196" i="28"/>
  <c r="L220" i="32" l="1"/>
  <c r="E197" i="28"/>
  <c r="G194" i="28"/>
  <c r="Q193" i="28"/>
  <c r="L221" i="32" l="1"/>
  <c r="G195" i="28"/>
  <c r="Q194" i="28"/>
  <c r="E198" i="28"/>
  <c r="L222" i="32" l="1"/>
  <c r="E199" i="28"/>
  <c r="G196" i="28"/>
  <c r="Q195" i="28"/>
  <c r="L223" i="32" l="1"/>
  <c r="G197" i="28"/>
  <c r="Q196" i="28"/>
  <c r="E200" i="28"/>
  <c r="L224" i="32" l="1"/>
  <c r="E201" i="28"/>
  <c r="G198" i="28"/>
  <c r="Q197" i="28"/>
  <c r="L225" i="32" l="1"/>
  <c r="G199" i="28"/>
  <c r="Q198" i="28"/>
  <c r="E202" i="28"/>
  <c r="L226" i="32" l="1"/>
  <c r="E203" i="28"/>
  <c r="G200" i="28"/>
  <c r="Q199" i="28"/>
  <c r="L227" i="32" l="1"/>
  <c r="G201" i="28"/>
  <c r="Q200" i="28"/>
  <c r="E204" i="28"/>
  <c r="L228" i="32" l="1"/>
  <c r="E205" i="28"/>
  <c r="G202" i="28"/>
  <c r="Q201" i="28"/>
  <c r="L229" i="32" l="1"/>
  <c r="G203" i="28"/>
  <c r="Q202" i="28"/>
  <c r="E206" i="28"/>
  <c r="L230" i="32" l="1"/>
  <c r="E207" i="28"/>
  <c r="G204" i="28"/>
  <c r="Q203" i="28"/>
  <c r="L231" i="32" l="1"/>
  <c r="G205" i="28"/>
  <c r="Q204" i="28"/>
  <c r="E208" i="28"/>
  <c r="L232" i="32" l="1"/>
  <c r="E209" i="28"/>
  <c r="G206" i="28"/>
  <c r="Q205" i="28"/>
  <c r="L233" i="32" l="1"/>
  <c r="G207" i="28"/>
  <c r="Q206" i="28"/>
  <c r="E210" i="28"/>
  <c r="L234" i="32" l="1"/>
  <c r="E211" i="28"/>
  <c r="G208" i="28"/>
  <c r="Q207" i="28"/>
  <c r="L235" i="32" l="1"/>
  <c r="G209" i="28"/>
  <c r="Q208" i="28"/>
  <c r="E212" i="28"/>
  <c r="L236" i="32" l="1"/>
  <c r="E213" i="28"/>
  <c r="G210" i="28"/>
  <c r="Q209" i="28"/>
  <c r="L237" i="32" l="1"/>
  <c r="G211" i="28"/>
  <c r="Q210" i="28"/>
  <c r="E214" i="28"/>
  <c r="L238" i="32" l="1"/>
  <c r="E215" i="28"/>
  <c r="G212" i="28"/>
  <c r="Q211" i="28"/>
  <c r="L239" i="32" l="1"/>
  <c r="G213" i="28"/>
  <c r="Q212" i="28"/>
  <c r="E216" i="28"/>
  <c r="L240" i="32" l="1"/>
  <c r="E217" i="28"/>
  <c r="G214" i="28"/>
  <c r="Q213" i="28"/>
  <c r="L241" i="32" l="1"/>
  <c r="G215" i="28"/>
  <c r="Q214" i="28"/>
  <c r="E218" i="28"/>
  <c r="L242" i="32" l="1"/>
  <c r="E219" i="28"/>
  <c r="G216" i="28"/>
  <c r="Q215" i="28"/>
  <c r="L243" i="32" l="1"/>
  <c r="G217" i="28"/>
  <c r="Q216" i="28"/>
  <c r="E220" i="28"/>
  <c r="L244" i="32" l="1"/>
  <c r="E221" i="28"/>
  <c r="G218" i="28"/>
  <c r="Q217" i="28"/>
  <c r="L245" i="32" l="1"/>
  <c r="G219" i="28"/>
  <c r="Q218" i="28"/>
  <c r="E222" i="28"/>
  <c r="L246" i="32" l="1"/>
  <c r="E223" i="28"/>
  <c r="G220" i="28"/>
  <c r="Q219" i="28"/>
  <c r="L247" i="32" l="1"/>
  <c r="G221" i="28"/>
  <c r="Q220" i="28"/>
  <c r="E224" i="28"/>
  <c r="L248" i="32" l="1"/>
  <c r="E225" i="28"/>
  <c r="G222" i="28"/>
  <c r="Q221" i="28"/>
  <c r="L249" i="32" l="1"/>
  <c r="G223" i="28"/>
  <c r="Q222" i="28"/>
  <c r="E226" i="28"/>
  <c r="L250" i="32" l="1"/>
  <c r="E227" i="28"/>
  <c r="G224" i="28"/>
  <c r="Q223" i="28"/>
  <c r="L251" i="32" l="1"/>
  <c r="G225" i="28"/>
  <c r="Q224" i="28"/>
  <c r="E228" i="28"/>
  <c r="L252" i="32" l="1"/>
  <c r="E229" i="28"/>
  <c r="G226" i="28"/>
  <c r="Q225" i="28"/>
  <c r="L253" i="32" l="1"/>
  <c r="G227" i="28"/>
  <c r="Q226" i="28"/>
  <c r="E230" i="28"/>
  <c r="L254" i="32" l="1"/>
  <c r="E231" i="28"/>
  <c r="G228" i="28"/>
  <c r="Q227" i="28"/>
  <c r="L255" i="32" l="1"/>
  <c r="G229" i="28"/>
  <c r="Q228" i="28"/>
  <c r="E232" i="28"/>
  <c r="L256" i="32" l="1"/>
  <c r="E233" i="28"/>
  <c r="G230" i="28"/>
  <c r="Q229" i="28"/>
  <c r="L257" i="32" l="1"/>
  <c r="G231" i="28"/>
  <c r="Q230" i="28"/>
  <c r="E234" i="28"/>
  <c r="L258" i="32" l="1"/>
  <c r="E235" i="28"/>
  <c r="G232" i="28"/>
  <c r="Q231" i="28"/>
  <c r="L259" i="32" l="1"/>
  <c r="G233" i="28"/>
  <c r="Q232" i="28"/>
  <c r="E236" i="28"/>
  <c r="L260" i="32" l="1"/>
  <c r="E237" i="28"/>
  <c r="G234" i="28"/>
  <c r="Q233" i="28"/>
  <c r="L261" i="32" l="1"/>
  <c r="G235" i="28"/>
  <c r="Q234" i="28"/>
  <c r="E238" i="28"/>
  <c r="L262" i="32" l="1"/>
  <c r="E239" i="28"/>
  <c r="G236" i="28"/>
  <c r="Q235" i="28"/>
  <c r="L263" i="32" l="1"/>
  <c r="G237" i="28"/>
  <c r="Q236" i="28"/>
  <c r="E240" i="28"/>
  <c r="L264" i="32" l="1"/>
  <c r="E241" i="28"/>
  <c r="G238" i="28"/>
  <c r="Q237" i="28"/>
  <c r="L265" i="32" l="1"/>
  <c r="G239" i="28"/>
  <c r="Q238" i="28"/>
  <c r="E242" i="28"/>
  <c r="L266" i="32" l="1"/>
  <c r="E243" i="28"/>
  <c r="G240" i="28"/>
  <c r="Q239" i="28"/>
  <c r="L267" i="32" l="1"/>
  <c r="G241" i="28"/>
  <c r="Q240" i="28"/>
  <c r="E244" i="28"/>
  <c r="L268" i="32" l="1"/>
  <c r="E245" i="28"/>
  <c r="G242" i="28"/>
  <c r="Q241" i="28"/>
  <c r="L269" i="32" l="1"/>
  <c r="G243" i="28"/>
  <c r="Q242" i="28"/>
  <c r="E246" i="28"/>
  <c r="L270" i="32" l="1"/>
  <c r="E247" i="28"/>
  <c r="G244" i="28"/>
  <c r="Q243" i="28"/>
  <c r="L271" i="32" l="1"/>
  <c r="E248" i="28"/>
  <c r="G245" i="28"/>
  <c r="Q244" i="28"/>
  <c r="L272" i="32" l="1"/>
  <c r="G246" i="28"/>
  <c r="Q245" i="28"/>
  <c r="E249" i="28"/>
  <c r="L273" i="32" l="1"/>
  <c r="E250" i="28"/>
  <c r="G247" i="28"/>
  <c r="Q246" i="28"/>
  <c r="L274" i="32" l="1"/>
  <c r="G248" i="28"/>
  <c r="Q247" i="28"/>
  <c r="E251" i="28"/>
  <c r="L275" i="32" l="1"/>
  <c r="E252" i="28"/>
  <c r="G249" i="28"/>
  <c r="Q248" i="28"/>
  <c r="L276" i="32" l="1"/>
  <c r="G250" i="28"/>
  <c r="Q249" i="28"/>
  <c r="E253" i="28"/>
  <c r="L277" i="32" l="1"/>
  <c r="E254" i="28"/>
  <c r="G251" i="28"/>
  <c r="Q250" i="28"/>
  <c r="L278" i="32" l="1"/>
  <c r="G252" i="28"/>
  <c r="Q251" i="28"/>
  <c r="E255" i="28"/>
  <c r="L279" i="32" l="1"/>
  <c r="E256" i="28"/>
  <c r="G253" i="28"/>
  <c r="Q252" i="28"/>
  <c r="L280" i="32" l="1"/>
  <c r="G254" i="28"/>
  <c r="Q253" i="28"/>
  <c r="E257" i="28"/>
  <c r="L281" i="32" l="1"/>
  <c r="E258" i="28"/>
  <c r="G255" i="28"/>
  <c r="Q254" i="28"/>
  <c r="L282" i="32" l="1"/>
  <c r="G256" i="28"/>
  <c r="Q255" i="28"/>
  <c r="E259" i="28"/>
  <c r="L283" i="32" l="1"/>
  <c r="E260" i="28"/>
  <c r="G257" i="28"/>
  <c r="Q256" i="28"/>
  <c r="L284" i="32" l="1"/>
  <c r="G258" i="28"/>
  <c r="Q257" i="28"/>
  <c r="E261" i="28"/>
  <c r="L285" i="32" l="1"/>
  <c r="E262" i="28"/>
  <c r="G259" i="28"/>
  <c r="Q258" i="28"/>
  <c r="L286" i="32" l="1"/>
  <c r="G260" i="28"/>
  <c r="Q259" i="28"/>
  <c r="E263" i="28"/>
  <c r="L287" i="32" l="1"/>
  <c r="E264" i="28"/>
  <c r="G261" i="28"/>
  <c r="Q260" i="28"/>
  <c r="L288" i="32" l="1"/>
  <c r="G262" i="28"/>
  <c r="Q261" i="28"/>
  <c r="E265" i="28"/>
  <c r="L289" i="32" l="1"/>
  <c r="E266" i="28"/>
  <c r="G263" i="28"/>
  <c r="Q262" i="28"/>
  <c r="L290" i="32" l="1"/>
  <c r="G264" i="28"/>
  <c r="Q263" i="28"/>
  <c r="E267" i="28"/>
  <c r="L291" i="32" l="1"/>
  <c r="E268" i="28"/>
  <c r="G265" i="28"/>
  <c r="Q264" i="28"/>
  <c r="L292" i="32" l="1"/>
  <c r="G266" i="28"/>
  <c r="Q265" i="28"/>
  <c r="E269" i="28"/>
  <c r="L293" i="32" l="1"/>
  <c r="E270" i="28"/>
  <c r="G267" i="28"/>
  <c r="Q266" i="28"/>
  <c r="L294" i="32" l="1"/>
  <c r="G268" i="28"/>
  <c r="Q267" i="28"/>
  <c r="E271" i="28"/>
  <c r="L295" i="32" l="1"/>
  <c r="E272" i="28"/>
  <c r="G269" i="28"/>
  <c r="Q268" i="28"/>
  <c r="L296" i="32" l="1"/>
  <c r="G270" i="28"/>
  <c r="Q269" i="28"/>
  <c r="E273" i="28"/>
  <c r="L297" i="32" l="1"/>
  <c r="E274" i="28"/>
  <c r="G271" i="28"/>
  <c r="Q270" i="28"/>
  <c r="L298" i="32" l="1"/>
  <c r="G272" i="28"/>
  <c r="Q271" i="28"/>
  <c r="E275" i="28"/>
  <c r="L299" i="32" l="1"/>
  <c r="E276" i="28"/>
  <c r="G273" i="28"/>
  <c r="Q272" i="28"/>
  <c r="L300" i="32" l="1"/>
  <c r="G274" i="28"/>
  <c r="Q273" i="28"/>
  <c r="E277" i="28"/>
  <c r="L301" i="32" l="1"/>
  <c r="E278" i="28"/>
  <c r="G275" i="28"/>
  <c r="Q274" i="28"/>
  <c r="L302" i="32" l="1"/>
  <c r="G276" i="28"/>
  <c r="Q275" i="28"/>
  <c r="E279" i="28"/>
  <c r="L303" i="32" l="1"/>
  <c r="E280" i="28"/>
  <c r="G277" i="28"/>
  <c r="Q276" i="28"/>
  <c r="L304" i="32" l="1"/>
  <c r="G278" i="28"/>
  <c r="Q277" i="28"/>
  <c r="E281" i="28"/>
  <c r="L305" i="32" l="1"/>
  <c r="E282" i="28"/>
  <c r="G279" i="28"/>
  <c r="Q278" i="28"/>
  <c r="L306" i="32" l="1"/>
  <c r="G280" i="28"/>
  <c r="Q279" i="28"/>
  <c r="E283" i="28"/>
  <c r="L307" i="32" l="1"/>
  <c r="E284" i="28"/>
  <c r="G281" i="28"/>
  <c r="Q280" i="28"/>
  <c r="L308" i="32" l="1"/>
  <c r="G282" i="28"/>
  <c r="Q281" i="28"/>
  <c r="E285" i="28"/>
  <c r="L309" i="32" l="1"/>
  <c r="E286" i="28"/>
  <c r="G283" i="28"/>
  <c r="Q282" i="28"/>
  <c r="L310" i="32" l="1"/>
  <c r="G284" i="28"/>
  <c r="Q283" i="28"/>
  <c r="E287" i="28"/>
  <c r="L311" i="32" l="1"/>
  <c r="E288" i="28"/>
  <c r="G285" i="28"/>
  <c r="Q284" i="28"/>
  <c r="L312" i="32" l="1"/>
  <c r="G286" i="28"/>
  <c r="Q285" i="28"/>
  <c r="E289" i="28"/>
  <c r="L313" i="32" l="1"/>
  <c r="E290" i="28"/>
  <c r="G287" i="28"/>
  <c r="Q286" i="28"/>
  <c r="L314" i="32" l="1"/>
  <c r="G288" i="28"/>
  <c r="Q287" i="28"/>
  <c r="E291" i="28"/>
  <c r="L315" i="32" l="1"/>
  <c r="E292" i="28"/>
  <c r="G289" i="28"/>
  <c r="Q288" i="28"/>
  <c r="L316" i="32" l="1"/>
  <c r="G290" i="28"/>
  <c r="Q289" i="28"/>
  <c r="E293" i="28"/>
  <c r="L317" i="32" l="1"/>
  <c r="E294" i="28"/>
  <c r="G291" i="28"/>
  <c r="Q290" i="28"/>
  <c r="L318" i="32" l="1"/>
  <c r="G292" i="28"/>
  <c r="Q291" i="28"/>
  <c r="E295" i="28"/>
  <c r="L319" i="32" l="1"/>
  <c r="E296" i="28"/>
  <c r="G293" i="28"/>
  <c r="Q292" i="28"/>
  <c r="L320" i="32" l="1"/>
  <c r="G294" i="28"/>
  <c r="Q293" i="28"/>
  <c r="E297" i="28"/>
  <c r="L321" i="32" l="1"/>
  <c r="E298" i="28"/>
  <c r="G295" i="28"/>
  <c r="Q294" i="28"/>
  <c r="L322" i="32" l="1"/>
  <c r="G296" i="28"/>
  <c r="Q295" i="28"/>
  <c r="E299" i="28"/>
  <c r="L323" i="32" l="1"/>
  <c r="E300" i="28"/>
  <c r="G297" i="28"/>
  <c r="Q296" i="28"/>
  <c r="L324" i="32" l="1"/>
  <c r="G298" i="28"/>
  <c r="Q297" i="28"/>
  <c r="E301" i="28"/>
  <c r="L325" i="32" l="1"/>
  <c r="G299" i="28"/>
  <c r="Q298" i="28"/>
  <c r="E302" i="28"/>
  <c r="L326" i="32" l="1"/>
  <c r="E303" i="28"/>
  <c r="E304" i="28" s="1"/>
  <c r="G300" i="28"/>
  <c r="Q299" i="28"/>
  <c r="E305" i="28" l="1"/>
  <c r="L327" i="32"/>
  <c r="G301" i="28"/>
  <c r="Q300" i="28"/>
  <c r="E306" i="28" l="1"/>
  <c r="L328" i="32"/>
  <c r="G302" i="28"/>
  <c r="Q301" i="28"/>
  <c r="E307" i="28" l="1"/>
  <c r="L329" i="32"/>
  <c r="G303" i="28"/>
  <c r="G304" i="28" s="1"/>
  <c r="Q302" i="28"/>
  <c r="G305" i="28" l="1"/>
  <c r="Q304" i="28"/>
  <c r="L332" i="32" s="1"/>
  <c r="E308" i="28"/>
  <c r="L330" i="32"/>
  <c r="Q303" i="28"/>
  <c r="E309" i="28" l="1"/>
  <c r="G306" i="28"/>
  <c r="Q305" i="28"/>
  <c r="L333" i="32" s="1"/>
  <c r="L331" i="32"/>
  <c r="G307" i="28" l="1"/>
  <c r="Q306" i="28"/>
  <c r="E310" i="28"/>
  <c r="E311" i="28" l="1"/>
  <c r="L334" i="32"/>
  <c r="G308" i="28"/>
  <c r="Q307" i="28"/>
  <c r="L335" i="32" s="1"/>
  <c r="C46" i="14"/>
  <c r="Z48" i="14"/>
  <c r="R48" i="14"/>
  <c r="J48" i="14"/>
  <c r="Y48" i="14"/>
  <c r="Q48" i="14"/>
  <c r="I48" i="14"/>
  <c r="X48" i="14"/>
  <c r="P48" i="14"/>
  <c r="H48" i="14"/>
  <c r="W48" i="14"/>
  <c r="O48" i="14"/>
  <c r="G48" i="14"/>
  <c r="W23" i="22"/>
  <c r="W24" i="22"/>
  <c r="O23" i="22"/>
  <c r="O24" i="22"/>
  <c r="G23" i="22"/>
  <c r="G24" i="22" s="1"/>
  <c r="V48" i="14"/>
  <c r="N48" i="14"/>
  <c r="F48" i="14"/>
  <c r="F20" i="2" s="1"/>
  <c r="V23" i="22"/>
  <c r="V24" i="22" s="1"/>
  <c r="N23" i="22"/>
  <c r="N24" i="22"/>
  <c r="F23" i="22"/>
  <c r="F24" i="22" s="1"/>
  <c r="U48" i="14"/>
  <c r="M48" i="14"/>
  <c r="E48" i="14"/>
  <c r="E20" i="2" s="1"/>
  <c r="U23" i="22"/>
  <c r="U24" i="22" s="1"/>
  <c r="M23" i="22"/>
  <c r="M24" i="22" s="1"/>
  <c r="T48" i="14"/>
  <c r="L48" i="14"/>
  <c r="E23" i="22"/>
  <c r="E24" i="22" s="1"/>
  <c r="X23" i="22"/>
  <c r="X24" i="22" s="1"/>
  <c r="P23" i="22"/>
  <c r="P24" i="22" s="1"/>
  <c r="H23" i="22"/>
  <c r="H24" i="22" s="1"/>
  <c r="Y23" i="22"/>
  <c r="Y24" i="22" s="1"/>
  <c r="Q23" i="22"/>
  <c r="Q24" i="22" s="1"/>
  <c r="I23" i="22"/>
  <c r="I24" i="22" s="1"/>
  <c r="Z23" i="22"/>
  <c r="Z24" i="22" s="1"/>
  <c r="R23" i="22"/>
  <c r="R24" i="22" s="1"/>
  <c r="J23" i="22"/>
  <c r="J24" i="22" s="1"/>
  <c r="AA23" i="22"/>
  <c r="AA24" i="22" s="1"/>
  <c r="S23" i="22"/>
  <c r="S24" i="22"/>
  <c r="K23" i="22"/>
  <c r="K24" i="22" s="1"/>
  <c r="T23" i="22"/>
  <c r="T24" i="22"/>
  <c r="L23" i="22"/>
  <c r="L24" i="22"/>
  <c r="AA48" i="14"/>
  <c r="S48" i="14"/>
  <c r="K48" i="14"/>
  <c r="D23" i="22"/>
  <c r="D24" i="22"/>
  <c r="D48" i="14"/>
  <c r="D20" i="2" s="1"/>
  <c r="G309" i="28" l="1"/>
  <c r="Q308" i="28"/>
  <c r="E312" i="28"/>
  <c r="D50" i="14"/>
  <c r="E50" i="14" s="1"/>
  <c r="C24" i="22"/>
  <c r="R25" i="22" s="1"/>
  <c r="R27" i="22" s="1"/>
  <c r="F50" i="14"/>
  <c r="F51" i="14" s="1"/>
  <c r="E51" i="14"/>
  <c r="T25" i="22"/>
  <c r="T27" i="22" s="1"/>
  <c r="T34" i="22" s="1"/>
  <c r="I25" i="22"/>
  <c r="I27" i="22" s="1"/>
  <c r="I34" i="22" s="1"/>
  <c r="J25" i="22"/>
  <c r="J27" i="22" s="1"/>
  <c r="J34" i="22" s="1"/>
  <c r="Y25" i="22"/>
  <c r="Y27" i="22" s="1"/>
  <c r="Y34" i="22" s="1"/>
  <c r="D24" i="2"/>
  <c r="D21" i="2"/>
  <c r="C20" i="2"/>
  <c r="S25" i="22"/>
  <c r="S27" i="22" s="1"/>
  <c r="S34" i="22" s="1"/>
  <c r="E21" i="2"/>
  <c r="E24" i="2"/>
  <c r="F24" i="2"/>
  <c r="F21" i="2"/>
  <c r="W25" i="22"/>
  <c r="W27" i="22" s="1"/>
  <c r="W34" i="22" s="1"/>
  <c r="D51" i="14"/>
  <c r="C48" i="14"/>
  <c r="Y20" i="14" s="1"/>
  <c r="E313" i="28" l="1"/>
  <c r="L336" i="32"/>
  <c r="G310" i="28"/>
  <c r="Q309" i="28"/>
  <c r="L337" i="32" s="1"/>
  <c r="E25" i="22"/>
  <c r="E27" i="22" s="1"/>
  <c r="E34" i="22" s="1"/>
  <c r="L25" i="22"/>
  <c r="L27" i="22" s="1"/>
  <c r="H25" i="22"/>
  <c r="H27" i="22" s="1"/>
  <c r="H34" i="22" s="1"/>
  <c r="Z25" i="22"/>
  <c r="Z27" i="22" s="1"/>
  <c r="Z34" i="22" s="1"/>
  <c r="O25" i="22"/>
  <c r="O27" i="22" s="1"/>
  <c r="O34" i="22" s="1"/>
  <c r="V25" i="22"/>
  <c r="V27" i="22" s="1"/>
  <c r="U25" i="22"/>
  <c r="U27" i="22" s="1"/>
  <c r="U34" i="22" s="1"/>
  <c r="D25" i="22"/>
  <c r="D27" i="22" s="1"/>
  <c r="P25" i="22"/>
  <c r="P27" i="22" s="1"/>
  <c r="Q25" i="22"/>
  <c r="Q27" i="22" s="1"/>
  <c r="R34" i="22"/>
  <c r="D25" i="2"/>
  <c r="D32" i="2"/>
  <c r="D33" i="2" s="1"/>
  <c r="C24" i="2"/>
  <c r="AA20" i="14"/>
  <c r="I20" i="14"/>
  <c r="R20" i="14"/>
  <c r="N20" i="14"/>
  <c r="M20" i="14"/>
  <c r="D20" i="14"/>
  <c r="J20" i="14"/>
  <c r="W20" i="14"/>
  <c r="X20" i="14"/>
  <c r="O20" i="14"/>
  <c r="E20" i="14"/>
  <c r="T20" i="14"/>
  <c r="S20" i="14"/>
  <c r="P20" i="14"/>
  <c r="G20" i="14"/>
  <c r="L20" i="14"/>
  <c r="V20" i="14"/>
  <c r="D52" i="14"/>
  <c r="E52" i="14" s="1"/>
  <c r="F52" i="14" s="1"/>
  <c r="Q20" i="14"/>
  <c r="U20" i="14"/>
  <c r="F25" i="2"/>
  <c r="F32" i="2"/>
  <c r="F33" i="2" s="1"/>
  <c r="F20" i="14"/>
  <c r="E32" i="2"/>
  <c r="E33" i="2" s="1"/>
  <c r="E25" i="2"/>
  <c r="K20" i="14"/>
  <c r="H20" i="14"/>
  <c r="N25" i="22"/>
  <c r="N27" i="22" s="1"/>
  <c r="C34" i="22"/>
  <c r="K25" i="22"/>
  <c r="K27" i="22" s="1"/>
  <c r="M25" i="22"/>
  <c r="M27" i="22" s="1"/>
  <c r="Z20" i="14"/>
  <c r="C21" i="2"/>
  <c r="F25" i="22"/>
  <c r="F27" i="22" s="1"/>
  <c r="G25" i="22"/>
  <c r="G27" i="22" s="1"/>
  <c r="X25" i="22"/>
  <c r="X27" i="22" s="1"/>
  <c r="AA25" i="22"/>
  <c r="AA27" i="22" s="1"/>
  <c r="G311" i="28" l="1"/>
  <c r="Q310" i="28"/>
  <c r="E314" i="28"/>
  <c r="P34" i="22"/>
  <c r="V34" i="22"/>
  <c r="D34" i="22"/>
  <c r="L34" i="22"/>
  <c r="Q34" i="22"/>
  <c r="AA34" i="22"/>
  <c r="N34" i="22"/>
  <c r="C25" i="2"/>
  <c r="C20" i="14"/>
  <c r="D21" i="14"/>
  <c r="E21" i="14" s="1"/>
  <c r="F21" i="14" s="1"/>
  <c r="G21" i="14" s="1"/>
  <c r="H21" i="14" s="1"/>
  <c r="I21" i="14" s="1"/>
  <c r="J21" i="14" s="1"/>
  <c r="K21" i="14" s="1"/>
  <c r="L21" i="14" s="1"/>
  <c r="M21" i="14" s="1"/>
  <c r="N21" i="14" s="1"/>
  <c r="O21" i="14" s="1"/>
  <c r="P21" i="14" s="1"/>
  <c r="Q21" i="14" s="1"/>
  <c r="R21" i="14" s="1"/>
  <c r="S21" i="14" s="1"/>
  <c r="T21" i="14" s="1"/>
  <c r="U21" i="14" s="1"/>
  <c r="V21" i="14" s="1"/>
  <c r="W21" i="14" s="1"/>
  <c r="X21" i="14" s="1"/>
  <c r="Y21" i="14" s="1"/>
  <c r="Z21" i="14" s="1"/>
  <c r="AA21" i="14" s="1"/>
  <c r="G34" i="22"/>
  <c r="K34" i="22"/>
  <c r="F34" i="22"/>
  <c r="M34" i="22"/>
  <c r="X34" i="22"/>
  <c r="C32" i="2"/>
  <c r="E315" i="28" l="1"/>
  <c r="L338" i="32"/>
  <c r="G312" i="28"/>
  <c r="Q311" i="28"/>
  <c r="L339" i="32" s="1"/>
  <c r="C33" i="2"/>
  <c r="E28" i="2"/>
  <c r="E29" i="2" s="1"/>
  <c r="F28" i="2"/>
  <c r="F29" i="2" s="1"/>
  <c r="D28" i="2"/>
  <c r="G313" i="28" l="1"/>
  <c r="Q312" i="28"/>
  <c r="E316" i="28"/>
  <c r="C28" i="2"/>
  <c r="D29" i="2"/>
  <c r="C29" i="2" s="1"/>
  <c r="L340" i="32" l="1"/>
  <c r="E317" i="28"/>
  <c r="G314" i="28"/>
  <c r="Q313" i="28"/>
  <c r="L341" i="32" s="1"/>
  <c r="M29" i="22"/>
  <c r="M36" i="22" s="1"/>
  <c r="N29" i="22"/>
  <c r="N36" i="22" s="1"/>
  <c r="G29" i="22"/>
  <c r="G36" i="22" s="1"/>
  <c r="X36" i="22"/>
  <c r="X29" i="22"/>
  <c r="F29" i="22"/>
  <c r="F36" i="22" s="1"/>
  <c r="AA29" i="22"/>
  <c r="AA36" i="22" s="1"/>
  <c r="K29" i="22"/>
  <c r="K36" i="22" s="1"/>
  <c r="E29" i="22"/>
  <c r="E36" i="22" s="1"/>
  <c r="J29" i="22"/>
  <c r="J36" i="22" s="1"/>
  <c r="T36" i="22"/>
  <c r="T29" i="22"/>
  <c r="R29" i="22"/>
  <c r="R36" i="22" s="1"/>
  <c r="Y29" i="22"/>
  <c r="Y36" i="22" s="1"/>
  <c r="O29" i="22"/>
  <c r="O36" i="22" s="1"/>
  <c r="W36" i="22"/>
  <c r="W29" i="22"/>
  <c r="H36" i="22"/>
  <c r="H29" i="22"/>
  <c r="Z36" i="22"/>
  <c r="Z29" i="22"/>
  <c r="U29" i="22"/>
  <c r="U36" i="22" s="1"/>
  <c r="S29" i="22"/>
  <c r="S36" i="22" s="1"/>
  <c r="V29" i="22"/>
  <c r="V36" i="22" s="1"/>
  <c r="Q36" i="22"/>
  <c r="Q29" i="22"/>
  <c r="L36" i="22"/>
  <c r="L29" i="22"/>
  <c r="P36" i="22"/>
  <c r="P29" i="22"/>
  <c r="I36" i="22"/>
  <c r="I29" i="22"/>
  <c r="F13" i="22"/>
  <c r="V28" i="22" s="1"/>
  <c r="D28" i="22"/>
  <c r="D30" i="22" s="1"/>
  <c r="D29" i="22"/>
  <c r="D36" i="22" s="1"/>
  <c r="C29" i="22"/>
  <c r="C36" i="22" s="1"/>
  <c r="G315" i="28" l="1"/>
  <c r="Q314" i="28"/>
  <c r="E318" i="28"/>
  <c r="V35" i="22"/>
  <c r="V37" i="22" s="1"/>
  <c r="V30" i="22"/>
  <c r="K28" i="22"/>
  <c r="Y28" i="22"/>
  <c r="D35" i="22"/>
  <c r="D37" i="22" s="1"/>
  <c r="I28" i="22"/>
  <c r="W28" i="22"/>
  <c r="R28" i="22"/>
  <c r="Q28" i="22"/>
  <c r="N28" i="22"/>
  <c r="C28" i="22"/>
  <c r="C35" i="22" s="1"/>
  <c r="Z28" i="22"/>
  <c r="AA28" i="22"/>
  <c r="H13" i="22"/>
  <c r="G28" i="22"/>
  <c r="H28" i="22"/>
  <c r="O28" i="22"/>
  <c r="L28" i="22"/>
  <c r="M28" i="22"/>
  <c r="X28" i="22"/>
  <c r="T28" i="22"/>
  <c r="J28" i="22"/>
  <c r="E28" i="22"/>
  <c r="P28" i="22"/>
  <c r="F28" i="22"/>
  <c r="U28" i="22"/>
  <c r="S28" i="22"/>
  <c r="L342" i="32" l="1"/>
  <c r="E319" i="28"/>
  <c r="G316" i="28"/>
  <c r="Q315" i="28"/>
  <c r="L343" i="32" s="1"/>
  <c r="T35" i="22"/>
  <c r="T37" i="22" s="1"/>
  <c r="T30" i="22"/>
  <c r="Q35" i="22"/>
  <c r="Q37" i="22" s="1"/>
  <c r="Q30" i="22"/>
  <c r="W30" i="22"/>
  <c r="W35" i="22"/>
  <c r="W37" i="22" s="1"/>
  <c r="Y30" i="22"/>
  <c r="Y35" i="22"/>
  <c r="Y37" i="22" s="1"/>
  <c r="R35" i="22"/>
  <c r="R37" i="22" s="1"/>
  <c r="R30" i="22"/>
  <c r="L30" i="22"/>
  <c r="L35" i="22"/>
  <c r="L37" i="22" s="1"/>
  <c r="H35" i="22"/>
  <c r="H37" i="22" s="1"/>
  <c r="H30" i="22"/>
  <c r="K30" i="22"/>
  <c r="K35" i="22"/>
  <c r="K37" i="22" s="1"/>
  <c r="J30" i="22"/>
  <c r="J35" i="22"/>
  <c r="J37" i="22" s="1"/>
  <c r="I35" i="22"/>
  <c r="I37" i="22" s="1"/>
  <c r="I30" i="22"/>
  <c r="N35" i="22"/>
  <c r="N37" i="22" s="1"/>
  <c r="N30" i="22"/>
  <c r="M30" i="22"/>
  <c r="M35" i="22"/>
  <c r="M37" i="22" s="1"/>
  <c r="O35" i="22"/>
  <c r="O37" i="22" s="1"/>
  <c r="O30" i="22"/>
  <c r="S35" i="22"/>
  <c r="S37" i="22" s="1"/>
  <c r="S30" i="22"/>
  <c r="U35" i="22"/>
  <c r="U37" i="22" s="1"/>
  <c r="U30" i="22"/>
  <c r="AA30" i="22"/>
  <c r="AA35" i="22"/>
  <c r="AA37" i="22" s="1"/>
  <c r="E30" i="22"/>
  <c r="E35" i="22"/>
  <c r="E37" i="22" s="1"/>
  <c r="X35" i="22"/>
  <c r="X37" i="22" s="1"/>
  <c r="X30" i="22"/>
  <c r="G35" i="22"/>
  <c r="G37" i="22" s="1"/>
  <c r="G30" i="22"/>
  <c r="F35" i="22"/>
  <c r="F37" i="22" s="1"/>
  <c r="F30" i="22"/>
  <c r="P35" i="22"/>
  <c r="P37" i="22" s="1"/>
  <c r="P30" i="22"/>
  <c r="Z30" i="22"/>
  <c r="Z35" i="22"/>
  <c r="Z37" i="22" s="1"/>
  <c r="E320" i="28" l="1"/>
  <c r="G317" i="28"/>
  <c r="Q316" i="28"/>
  <c r="L344" i="32" s="1"/>
  <c r="C30" i="22"/>
  <c r="G318" i="28" l="1"/>
  <c r="Q317" i="28"/>
  <c r="L345" i="32" s="1"/>
  <c r="E321" i="28"/>
  <c r="E322" i="28" l="1"/>
  <c r="G319" i="28"/>
  <c r="Q318" i="28"/>
  <c r="L346" i="32" s="1"/>
  <c r="G320" i="28" l="1"/>
  <c r="Q319" i="28"/>
  <c r="L347" i="32" s="1"/>
  <c r="E323" i="28"/>
  <c r="E324" i="28" l="1"/>
  <c r="G321" i="28"/>
  <c r="Q320" i="28"/>
  <c r="L348" i="32" s="1"/>
  <c r="G322" i="28" l="1"/>
  <c r="Q321" i="28"/>
  <c r="L349" i="32" s="1"/>
  <c r="E325" i="28"/>
  <c r="E326" i="28" l="1"/>
  <c r="G323" i="28"/>
  <c r="Q322" i="28"/>
  <c r="L350" i="32" s="1"/>
  <c r="E327" i="28" l="1"/>
  <c r="G324" i="28"/>
  <c r="Q323" i="28"/>
  <c r="L351" i="32" s="1"/>
  <c r="G325" i="28" l="1"/>
  <c r="Q324" i="28"/>
  <c r="L352" i="32" s="1"/>
  <c r="E328" i="28"/>
  <c r="E329" i="28" l="1"/>
  <c r="G326" i="28"/>
  <c r="Q325" i="28"/>
  <c r="L353" i="32" s="1"/>
  <c r="G327" i="28" l="1"/>
  <c r="Q326" i="28"/>
  <c r="L354" i="32" s="1"/>
  <c r="E330" i="28"/>
  <c r="E331" i="28" l="1"/>
  <c r="G328" i="28"/>
  <c r="Q327" i="28"/>
  <c r="L355" i="32" s="1"/>
  <c r="G329" i="28" l="1"/>
  <c r="Q328" i="28"/>
  <c r="L356" i="32" s="1"/>
  <c r="E332" i="28"/>
  <c r="E333" i="28" l="1"/>
  <c r="G330" i="28"/>
  <c r="Q329" i="28"/>
  <c r="L357" i="32" s="1"/>
  <c r="G331" i="28" l="1"/>
  <c r="Q330" i="28"/>
  <c r="L358" i="32" s="1"/>
  <c r="E334" i="28"/>
  <c r="E335" i="28" l="1"/>
  <c r="G332" i="28"/>
  <c r="Q331" i="28"/>
  <c r="L359" i="32" s="1"/>
  <c r="M22" i="37"/>
  <c r="G333" i="28" l="1"/>
  <c r="Q332" i="28"/>
  <c r="L360" i="32" s="1"/>
  <c r="E336" i="28"/>
  <c r="L22" i="37"/>
  <c r="E337" i="28" l="1"/>
  <c r="G334" i="28"/>
  <c r="Q333" i="28"/>
  <c r="L361" i="32" s="1"/>
  <c r="K22" i="37"/>
  <c r="G335" i="28" l="1"/>
  <c r="Q334" i="28"/>
  <c r="L362" i="32" s="1"/>
  <c r="E338" i="28"/>
  <c r="J22" i="37"/>
  <c r="E339" i="28" l="1"/>
  <c r="G336" i="28"/>
  <c r="Q335" i="28"/>
  <c r="L363" i="32" s="1"/>
  <c r="I22" i="37"/>
  <c r="E340" i="28" l="1"/>
  <c r="G337" i="28"/>
  <c r="Q336" i="28"/>
  <c r="L364" i="32" s="1"/>
  <c r="H22" i="37"/>
  <c r="E341" i="28" l="1"/>
  <c r="G338" i="28"/>
  <c r="Q337" i="28"/>
  <c r="L365" i="32" s="1"/>
  <c r="G22" i="37"/>
  <c r="G339" i="28" l="1"/>
  <c r="Q338" i="28"/>
  <c r="L366" i="32" s="1"/>
  <c r="E342" i="28"/>
  <c r="F22" i="37"/>
  <c r="E343" i="28" l="1"/>
  <c r="G340" i="28"/>
  <c r="Q339" i="28"/>
  <c r="L367" i="32" s="1"/>
  <c r="E22" i="37"/>
  <c r="E344" i="28" l="1"/>
  <c r="G341" i="28"/>
  <c r="Q340" i="28"/>
  <c r="L368" i="32" s="1"/>
  <c r="D22" i="37"/>
  <c r="G342" i="28" l="1"/>
  <c r="Q341" i="28"/>
  <c r="L369" i="32" s="1"/>
  <c r="E345" i="28"/>
  <c r="C22" i="37"/>
  <c r="D23" i="37" s="1"/>
  <c r="D25" i="37" s="1"/>
  <c r="E346" i="28" l="1"/>
  <c r="G343" i="28"/>
  <c r="Q342" i="28"/>
  <c r="L370" i="32" s="1"/>
  <c r="D32" i="37"/>
  <c r="D27" i="37"/>
  <c r="D26" i="37"/>
  <c r="H27" i="39" s="1"/>
  <c r="C32" i="37"/>
  <c r="M23" i="37"/>
  <c r="M25" i="37" s="1"/>
  <c r="L23" i="37"/>
  <c r="L25" i="37" s="1"/>
  <c r="K23" i="37"/>
  <c r="K25" i="37" s="1"/>
  <c r="J23" i="37"/>
  <c r="J25" i="37" s="1"/>
  <c r="I23" i="37"/>
  <c r="I25" i="37" s="1"/>
  <c r="H23" i="37"/>
  <c r="H25" i="37" s="1"/>
  <c r="G23" i="37"/>
  <c r="G25" i="37" s="1"/>
  <c r="F23" i="37"/>
  <c r="F25" i="37" s="1"/>
  <c r="E23" i="37"/>
  <c r="E25" i="37" s="1"/>
  <c r="G344" i="28" l="1"/>
  <c r="Q343" i="28"/>
  <c r="L371" i="32" s="1"/>
  <c r="E347" i="28"/>
  <c r="D34" i="37"/>
  <c r="H48" i="39"/>
  <c r="H41" i="39"/>
  <c r="H39" i="39"/>
  <c r="J32" i="37"/>
  <c r="J27" i="37"/>
  <c r="J26" i="37"/>
  <c r="H50" i="39"/>
  <c r="H47" i="39"/>
  <c r="L32" i="37"/>
  <c r="L27" i="37"/>
  <c r="L26" i="37"/>
  <c r="H38" i="39" s="1"/>
  <c r="H40" i="39"/>
  <c r="H42" i="39"/>
  <c r="M32" i="37"/>
  <c r="M26" i="37"/>
  <c r="H36" i="39" s="1"/>
  <c r="M27" i="37"/>
  <c r="H44" i="39"/>
  <c r="I32" i="37"/>
  <c r="I27" i="37"/>
  <c r="I26" i="37"/>
  <c r="K32" i="37"/>
  <c r="K27" i="37"/>
  <c r="K26" i="37"/>
  <c r="H34" i="39" s="1"/>
  <c r="E32" i="37"/>
  <c r="E26" i="37"/>
  <c r="H28" i="39" s="1"/>
  <c r="E27" i="37"/>
  <c r="H37" i="39"/>
  <c r="H45" i="39"/>
  <c r="H32" i="37"/>
  <c r="H26" i="37"/>
  <c r="H31" i="39" s="1"/>
  <c r="H27" i="37"/>
  <c r="H49" i="39"/>
  <c r="H43" i="39"/>
  <c r="F32" i="37"/>
  <c r="F26" i="37"/>
  <c r="H29" i="39" s="1"/>
  <c r="F27" i="37"/>
  <c r="G32" i="37"/>
  <c r="G27" i="37"/>
  <c r="G26" i="37"/>
  <c r="H30" i="39" s="1"/>
  <c r="H46" i="39"/>
  <c r="D28" i="37"/>
  <c r="J27" i="39" s="1"/>
  <c r="F28" i="39" s="1"/>
  <c r="D33" i="37"/>
  <c r="H35" i="39" l="1"/>
  <c r="H32" i="39"/>
  <c r="H33" i="39"/>
  <c r="D35" i="37"/>
  <c r="E348" i="28"/>
  <c r="G345" i="28"/>
  <c r="Q344" i="28"/>
  <c r="L372" i="32" s="1"/>
  <c r="H34" i="37"/>
  <c r="I34" i="37"/>
  <c r="J34" i="37"/>
  <c r="G34" i="37"/>
  <c r="K34" i="37"/>
  <c r="M34" i="37"/>
  <c r="F34" i="37"/>
  <c r="L34" i="37"/>
  <c r="E27" i="32"/>
  <c r="E45" i="32"/>
  <c r="K33" i="37"/>
  <c r="K28" i="37"/>
  <c r="M28" i="37"/>
  <c r="M33" i="37"/>
  <c r="L33" i="37"/>
  <c r="L28" i="37"/>
  <c r="G33" i="37"/>
  <c r="G28" i="37"/>
  <c r="I33" i="37"/>
  <c r="I28" i="37"/>
  <c r="E32" i="32" s="1"/>
  <c r="J33" i="37"/>
  <c r="J35" i="37" s="1"/>
  <c r="J28" i="37"/>
  <c r="E33" i="32" s="1"/>
  <c r="F33" i="37"/>
  <c r="F35" i="37" s="1"/>
  <c r="F28" i="37"/>
  <c r="H33" i="37"/>
  <c r="H35" i="37" s="1"/>
  <c r="H28" i="37"/>
  <c r="E34" i="37"/>
  <c r="C27" i="37"/>
  <c r="C34" i="37" s="1"/>
  <c r="C26" i="37"/>
  <c r="C33" i="37" s="1"/>
  <c r="E33" i="37"/>
  <c r="E28" i="37"/>
  <c r="H27" i="32" l="1"/>
  <c r="G35" i="37"/>
  <c r="I35" i="37"/>
  <c r="M35" i="37"/>
  <c r="G346" i="28"/>
  <c r="Q345" i="28"/>
  <c r="L373" i="32" s="1"/>
  <c r="E349" i="28"/>
  <c r="E28" i="32"/>
  <c r="J28" i="39"/>
  <c r="F29" i="39" s="1"/>
  <c r="J29" i="39" s="1"/>
  <c r="F30" i="39" s="1"/>
  <c r="J30" i="39" s="1"/>
  <c r="F31" i="39" s="1"/>
  <c r="J31" i="39" s="1"/>
  <c r="F32" i="39" s="1"/>
  <c r="J32" i="39" s="1"/>
  <c r="F33" i="39" s="1"/>
  <c r="J33" i="39" s="1"/>
  <c r="F34" i="39" s="1"/>
  <c r="J34" i="39" s="1"/>
  <c r="F35" i="39" s="1"/>
  <c r="J35" i="39" s="1"/>
  <c r="F36" i="39" s="1"/>
  <c r="J36" i="39" s="1"/>
  <c r="F37" i="39" s="1"/>
  <c r="J37" i="39" s="1"/>
  <c r="F38" i="39" s="1"/>
  <c r="J38" i="39" s="1"/>
  <c r="F39" i="39" s="1"/>
  <c r="J39" i="39" s="1"/>
  <c r="F40" i="39" s="1"/>
  <c r="J40" i="39" s="1"/>
  <c r="F41" i="39" s="1"/>
  <c r="J41" i="39" s="1"/>
  <c r="F42" i="39" s="1"/>
  <c r="J42" i="39" s="1"/>
  <c r="F43" i="39" s="1"/>
  <c r="J43" i="39" s="1"/>
  <c r="F44" i="39" s="1"/>
  <c r="J44" i="39" s="1"/>
  <c r="F45" i="39" s="1"/>
  <c r="J45" i="39" s="1"/>
  <c r="F46" i="39" s="1"/>
  <c r="J46" i="39" s="1"/>
  <c r="F47" i="39" s="1"/>
  <c r="J47" i="39" s="1"/>
  <c r="F48" i="39" s="1"/>
  <c r="J48" i="39" s="1"/>
  <c r="F49" i="39" s="1"/>
  <c r="J49" i="39" s="1"/>
  <c r="F50" i="39" s="1"/>
  <c r="J50" i="39" s="1"/>
  <c r="H51" i="39"/>
  <c r="E34" i="32"/>
  <c r="E43" i="32"/>
  <c r="E42" i="32"/>
  <c r="E37" i="32"/>
  <c r="E41" i="32"/>
  <c r="E49" i="32"/>
  <c r="E47" i="32"/>
  <c r="E38" i="32"/>
  <c r="E29" i="32"/>
  <c r="E50" i="32"/>
  <c r="E30" i="32"/>
  <c r="E44" i="32"/>
  <c r="E46" i="32"/>
  <c r="E36" i="32"/>
  <c r="E40" i="32"/>
  <c r="E39" i="32"/>
  <c r="E35" i="32"/>
  <c r="E48" i="32"/>
  <c r="E31" i="32"/>
  <c r="K35" i="37"/>
  <c r="L35" i="37"/>
  <c r="E35" i="37"/>
  <c r="C28" i="37"/>
  <c r="C35" i="37"/>
  <c r="H28" i="32" l="1"/>
  <c r="E350" i="28"/>
  <c r="G347" i="28"/>
  <c r="Q346" i="28"/>
  <c r="L374" i="32" s="1"/>
  <c r="H23" i="32"/>
  <c r="K23" i="32" s="1"/>
  <c r="E351" i="28" l="1"/>
  <c r="G348" i="28"/>
  <c r="Q347" i="28"/>
  <c r="L375" i="32" s="1"/>
  <c r="H29" i="32" l="1"/>
  <c r="E352" i="28"/>
  <c r="G349" i="28"/>
  <c r="Q348" i="28"/>
  <c r="L376" i="32" s="1"/>
  <c r="G350" i="28" l="1"/>
  <c r="Q349" i="28"/>
  <c r="L377" i="32" s="1"/>
  <c r="E353" i="28"/>
  <c r="E354" i="28" l="1"/>
  <c r="G351" i="28"/>
  <c r="Q350" i="28"/>
  <c r="L378" i="32" s="1"/>
  <c r="H30" i="32" l="1"/>
  <c r="G352" i="28"/>
  <c r="Q351" i="28"/>
  <c r="L379" i="32" s="1"/>
  <c r="E355" i="28"/>
  <c r="H31" i="32" l="1"/>
  <c r="E356" i="28"/>
  <c r="G353" i="28"/>
  <c r="Q352" i="28"/>
  <c r="L380" i="32" s="1"/>
  <c r="E357" i="28" l="1"/>
  <c r="G354" i="28"/>
  <c r="Q353" i="28"/>
  <c r="L381" i="32" s="1"/>
  <c r="H32" i="32" l="1"/>
  <c r="E358" i="28"/>
  <c r="G355" i="28"/>
  <c r="Q354" i="28"/>
  <c r="L382" i="32" s="1"/>
  <c r="H37" i="32"/>
  <c r="E359" i="28" l="1"/>
  <c r="G356" i="28"/>
  <c r="Q355" i="28"/>
  <c r="L383" i="32" s="1"/>
  <c r="H38" i="32"/>
  <c r="H33" i="32" l="1"/>
  <c r="G357" i="28"/>
  <c r="Q356" i="28"/>
  <c r="L384" i="32" s="1"/>
  <c r="E360" i="28"/>
  <c r="H39" i="32"/>
  <c r="E361" i="28" l="1"/>
  <c r="G358" i="28"/>
  <c r="Q357" i="28"/>
  <c r="L385" i="32" s="1"/>
  <c r="H40" i="32"/>
  <c r="H34" i="32" l="1"/>
  <c r="E362" i="28"/>
  <c r="G359" i="28"/>
  <c r="Q358" i="28"/>
  <c r="L386" i="32" s="1"/>
  <c r="H41" i="32"/>
  <c r="G360" i="28" l="1"/>
  <c r="Q359" i="28"/>
  <c r="L387" i="32" s="1"/>
  <c r="E363" i="28"/>
  <c r="H42" i="32"/>
  <c r="H35" i="32" l="1"/>
  <c r="E364" i="28"/>
  <c r="G361" i="28"/>
  <c r="Q360" i="28"/>
  <c r="L388" i="32" s="1"/>
  <c r="H43" i="32"/>
  <c r="E365" i="28" l="1"/>
  <c r="G362" i="28"/>
  <c r="Q361" i="28"/>
  <c r="L389" i="32" s="1"/>
  <c r="H44" i="32"/>
  <c r="H36" i="32" l="1"/>
  <c r="E366" i="28"/>
  <c r="G363" i="28"/>
  <c r="Q362" i="28"/>
  <c r="L390" i="32" s="1"/>
  <c r="E367" i="28" l="1"/>
  <c r="G364" i="28"/>
  <c r="Q363" i="28"/>
  <c r="L391" i="32" s="1"/>
  <c r="H45" i="32"/>
  <c r="H46" i="32"/>
  <c r="G365" i="28" l="1"/>
  <c r="Q364" i="28"/>
  <c r="L392" i="32" s="1"/>
  <c r="E368" i="28"/>
  <c r="H47" i="32"/>
  <c r="E369" i="28" l="1"/>
  <c r="G366" i="28"/>
  <c r="Q365" i="28"/>
  <c r="L393" i="32" s="1"/>
  <c r="H48" i="32"/>
  <c r="G367" i="28" l="1"/>
  <c r="Q366" i="28"/>
  <c r="L394" i="32" s="1"/>
  <c r="E370" i="28"/>
  <c r="H49" i="32"/>
  <c r="E371" i="28" l="1"/>
  <c r="G368" i="28"/>
  <c r="Q367" i="28"/>
  <c r="L395" i="32" s="1"/>
  <c r="E372" i="28" l="1"/>
  <c r="G369" i="28"/>
  <c r="Q368" i="28"/>
  <c r="L396" i="32" s="1"/>
  <c r="H50" i="32"/>
  <c r="E373" i="28" l="1"/>
  <c r="G370" i="28"/>
  <c r="Q369" i="28"/>
  <c r="L397" i="32" s="1"/>
  <c r="F27" i="32"/>
  <c r="E374" i="28" l="1"/>
  <c r="G371" i="28"/>
  <c r="Q370" i="28"/>
  <c r="L398" i="32" s="1"/>
  <c r="O27" i="32"/>
  <c r="T27" i="32" s="1"/>
  <c r="E375" i="28" l="1"/>
  <c r="G372" i="28"/>
  <c r="Q371" i="28"/>
  <c r="L399" i="32" s="1"/>
  <c r="F28" i="32"/>
  <c r="O28" i="32" s="1"/>
  <c r="T28" i="32" s="1"/>
  <c r="G373" i="28" l="1"/>
  <c r="Q372" i="28"/>
  <c r="L400" i="32" s="1"/>
  <c r="E376" i="28"/>
  <c r="F29" i="32"/>
  <c r="O29" i="32" s="1"/>
  <c r="T29" i="32" s="1"/>
  <c r="E377" i="28" l="1"/>
  <c r="G374" i="28"/>
  <c r="Q373" i="28"/>
  <c r="L401" i="32" s="1"/>
  <c r="F30" i="32"/>
  <c r="O30" i="32" s="1"/>
  <c r="T30" i="32" s="1"/>
  <c r="G375" i="28" l="1"/>
  <c r="Q374" i="28"/>
  <c r="L402" i="32" s="1"/>
  <c r="E378" i="28"/>
  <c r="F31" i="32"/>
  <c r="O31" i="32" s="1"/>
  <c r="T31" i="32" s="1"/>
  <c r="E379" i="28" l="1"/>
  <c r="G376" i="28"/>
  <c r="Q375" i="28"/>
  <c r="L403" i="32" s="1"/>
  <c r="F32" i="32"/>
  <c r="O32" i="32" s="1"/>
  <c r="T32" i="32" s="1"/>
  <c r="E380" i="28" l="1"/>
  <c r="G377" i="28"/>
  <c r="Q376" i="28"/>
  <c r="L404" i="32" s="1"/>
  <c r="F33" i="32"/>
  <c r="O33" i="32" s="1"/>
  <c r="T33" i="32" s="1"/>
  <c r="G378" i="28" l="1"/>
  <c r="Q377" i="28"/>
  <c r="L405" i="32" s="1"/>
  <c r="E381" i="28"/>
  <c r="E382" i="28" s="1"/>
  <c r="F34" i="32"/>
  <c r="O34" i="32" s="1"/>
  <c r="T34" i="32" s="1"/>
  <c r="E383" i="28" l="1"/>
  <c r="G379" i="28"/>
  <c r="Q378" i="28"/>
  <c r="L406" i="32" s="1"/>
  <c r="F35" i="32"/>
  <c r="O35" i="32" s="1"/>
  <c r="T35" i="32" s="1"/>
  <c r="E384" i="28" l="1"/>
  <c r="G380" i="28"/>
  <c r="Q379" i="28"/>
  <c r="L407" i="32" s="1"/>
  <c r="F36" i="32"/>
  <c r="O36" i="32" s="1"/>
  <c r="T36" i="32" s="1"/>
  <c r="E385" i="28" l="1"/>
  <c r="G381" i="28"/>
  <c r="G382" i="28" s="1"/>
  <c r="Q380" i="28"/>
  <c r="L408" i="32" s="1"/>
  <c r="F37" i="32"/>
  <c r="O37" i="32" s="1"/>
  <c r="T37" i="32" s="1"/>
  <c r="G383" i="28" l="1"/>
  <c r="Q382" i="28"/>
  <c r="L410" i="32" s="1"/>
  <c r="E386" i="28"/>
  <c r="Q381" i="28"/>
  <c r="L409" i="32" s="1"/>
  <c r="F38" i="32"/>
  <c r="O38" i="32" s="1"/>
  <c r="T38" i="32" s="1"/>
  <c r="E387" i="28" l="1"/>
  <c r="G384" i="28"/>
  <c r="Q383" i="28"/>
  <c r="L411" i="32" s="1"/>
  <c r="F39" i="32"/>
  <c r="O39" i="32" s="1"/>
  <c r="T39" i="32" s="1"/>
  <c r="G385" i="28" l="1"/>
  <c r="Q384" i="28"/>
  <c r="L412" i="32" s="1"/>
  <c r="E388" i="28"/>
  <c r="F40" i="32"/>
  <c r="O40" i="32" s="1"/>
  <c r="T40" i="32" s="1"/>
  <c r="E389" i="28" l="1"/>
  <c r="G386" i="28"/>
  <c r="Q385" i="28"/>
  <c r="L413" i="32" s="1"/>
  <c r="F41" i="32"/>
  <c r="O41" i="32" s="1"/>
  <c r="T41" i="32" s="1"/>
  <c r="J30" i="10"/>
  <c r="E390" i="28" l="1"/>
  <c r="G387" i="28"/>
  <c r="Q386" i="28"/>
  <c r="L414" i="32" s="1"/>
  <c r="F42" i="32"/>
  <c r="O42" i="32" s="1"/>
  <c r="T42" i="32" s="1"/>
  <c r="G388" i="28" l="1"/>
  <c r="Q387" i="28"/>
  <c r="L415" i="32" s="1"/>
  <c r="E391" i="28"/>
  <c r="F43" i="32"/>
  <c r="O43" i="32" s="1"/>
  <c r="T43" i="32" s="1"/>
  <c r="E392" i="28" l="1"/>
  <c r="G389" i="28"/>
  <c r="Q388" i="28"/>
  <c r="L416" i="32" s="1"/>
  <c r="F44" i="32"/>
  <c r="O44" i="32" s="1"/>
  <c r="T44" i="32" s="1"/>
  <c r="G390" i="28" l="1"/>
  <c r="Q389" i="28"/>
  <c r="L417" i="32" s="1"/>
  <c r="E393" i="28"/>
  <c r="F45" i="32"/>
  <c r="O45" i="32" s="1"/>
  <c r="T45" i="32" s="1"/>
  <c r="E394" i="28" l="1"/>
  <c r="G391" i="28"/>
  <c r="Q390" i="28"/>
  <c r="L418" i="32" s="1"/>
  <c r="F46" i="32"/>
  <c r="O46" i="32" s="1"/>
  <c r="T46" i="32" s="1"/>
  <c r="G392" i="28" l="1"/>
  <c r="Q391" i="28"/>
  <c r="L419" i="32" s="1"/>
  <c r="E395" i="28"/>
  <c r="F47" i="32"/>
  <c r="O47" i="32" s="1"/>
  <c r="T47" i="32" s="1"/>
  <c r="E396" i="28" l="1"/>
  <c r="G393" i="28"/>
  <c r="Q392" i="28"/>
  <c r="L420" i="32" s="1"/>
  <c r="F48" i="32"/>
  <c r="O48" i="32" s="1"/>
  <c r="T48" i="32" s="1"/>
  <c r="E397" i="28" l="1"/>
  <c r="G394" i="28"/>
  <c r="Q393" i="28"/>
  <c r="L421" i="32" s="1"/>
  <c r="F49" i="32"/>
  <c r="O49" i="32" s="1"/>
  <c r="T49" i="32" s="1"/>
  <c r="G395" i="28" l="1"/>
  <c r="Q394" i="28"/>
  <c r="L422" i="32" s="1"/>
  <c r="E398" i="28"/>
  <c r="F50" i="32"/>
  <c r="O50" i="32" s="1"/>
  <c r="T50" i="32" s="1"/>
  <c r="E399" i="28" l="1"/>
  <c r="G396" i="28"/>
  <c r="Q395" i="28"/>
  <c r="L423" i="32" s="1"/>
  <c r="F51" i="32"/>
  <c r="G397" i="28" l="1"/>
  <c r="Q396" i="28"/>
  <c r="L424" i="32" s="1"/>
  <c r="E400" i="28"/>
  <c r="H51" i="32"/>
  <c r="E401" i="28" l="1"/>
  <c r="G398" i="28"/>
  <c r="Q397" i="28"/>
  <c r="L425" i="32" s="1"/>
  <c r="J51" i="32"/>
  <c r="O51" i="32" s="1"/>
  <c r="S51" i="32"/>
  <c r="G399" i="28" l="1"/>
  <c r="Q398" i="28"/>
  <c r="L426" i="32" s="1"/>
  <c r="E402" i="28"/>
  <c r="U51" i="32"/>
  <c r="T51" i="32"/>
  <c r="F52" i="32"/>
  <c r="H52" i="32" s="1"/>
  <c r="E403" i="28" l="1"/>
  <c r="G400" i="28"/>
  <c r="Q399" i="28"/>
  <c r="L427" i="32" s="1"/>
  <c r="J52" i="32"/>
  <c r="O52" i="32" s="1"/>
  <c r="S52" i="32"/>
  <c r="G401" i="28" l="1"/>
  <c r="Q400" i="28"/>
  <c r="L428" i="32" s="1"/>
  <c r="E404" i="28"/>
  <c r="U52" i="32"/>
  <c r="T52" i="32"/>
  <c r="F53" i="32"/>
  <c r="E405" i="28" l="1"/>
  <c r="G402" i="28"/>
  <c r="Q401" i="28"/>
  <c r="L429" i="32" s="1"/>
  <c r="H53" i="32"/>
  <c r="G403" i="28" l="1"/>
  <c r="Q402" i="28"/>
  <c r="L430" i="32" s="1"/>
  <c r="E406" i="28"/>
  <c r="J53" i="32"/>
  <c r="O53" i="32" s="1"/>
  <c r="S53" i="32"/>
  <c r="E407" i="28" l="1"/>
  <c r="G404" i="28"/>
  <c r="Q403" i="28"/>
  <c r="L431" i="32" s="1"/>
  <c r="U53" i="32"/>
  <c r="T53" i="32"/>
  <c r="F54" i="32"/>
  <c r="G405" i="28" l="1"/>
  <c r="Q404" i="28"/>
  <c r="L432" i="32" s="1"/>
  <c r="E408" i="28"/>
  <c r="H54" i="32"/>
  <c r="E409" i="28" l="1"/>
  <c r="G406" i="28"/>
  <c r="Q405" i="28"/>
  <c r="L433" i="32" s="1"/>
  <c r="J54" i="32"/>
  <c r="O54" i="32" s="1"/>
  <c r="S54" i="32"/>
  <c r="E410" i="28" l="1"/>
  <c r="G407" i="28"/>
  <c r="Q406" i="28"/>
  <c r="L434" i="32" s="1"/>
  <c r="U54" i="32"/>
  <c r="T54" i="32"/>
  <c r="F55" i="32"/>
  <c r="G408" i="28" l="1"/>
  <c r="Q407" i="28"/>
  <c r="L435" i="32" s="1"/>
  <c r="E411" i="28"/>
  <c r="H55" i="32"/>
  <c r="E412" i="28" l="1"/>
  <c r="G409" i="28"/>
  <c r="Q408" i="28"/>
  <c r="L436" i="32" s="1"/>
  <c r="J55" i="32"/>
  <c r="O55" i="32" s="1"/>
  <c r="S55" i="32"/>
  <c r="E413" i="28" l="1"/>
  <c r="G410" i="28"/>
  <c r="Q409" i="28"/>
  <c r="L437" i="32" s="1"/>
  <c r="U55" i="32"/>
  <c r="T55" i="32"/>
  <c r="F56" i="32"/>
  <c r="H56" i="32" s="1"/>
  <c r="E414" i="28" l="1"/>
  <c r="G411" i="28"/>
  <c r="Q410" i="28"/>
  <c r="L438" i="32" s="1"/>
  <c r="S56" i="32"/>
  <c r="J56" i="32"/>
  <c r="O56" i="32" s="1"/>
  <c r="G412" i="28" l="1"/>
  <c r="Q411" i="28"/>
  <c r="L439" i="32" s="1"/>
  <c r="E415" i="28"/>
  <c r="U56" i="32"/>
  <c r="T56" i="32"/>
  <c r="F57" i="32"/>
  <c r="H57" i="32" s="1"/>
  <c r="E416" i="28" l="1"/>
  <c r="G413" i="28"/>
  <c r="Q412" i="28"/>
  <c r="L440" i="32" s="1"/>
  <c r="S57" i="32"/>
  <c r="J57" i="32"/>
  <c r="O57" i="32" s="1"/>
  <c r="E417" i="28" l="1"/>
  <c r="G414" i="28"/>
  <c r="Q413" i="28"/>
  <c r="L441" i="32" s="1"/>
  <c r="T57" i="32"/>
  <c r="U57" i="32"/>
  <c r="F58" i="32"/>
  <c r="H58" i="32" s="1"/>
  <c r="E418" i="28" l="1"/>
  <c r="G415" i="28"/>
  <c r="Q414" i="28"/>
  <c r="L442" i="32" s="1"/>
  <c r="S58" i="32"/>
  <c r="J58" i="32"/>
  <c r="O58" i="32" s="1"/>
  <c r="G416" i="28" l="1"/>
  <c r="Q415" i="28"/>
  <c r="L443" i="32" s="1"/>
  <c r="E419" i="28"/>
  <c r="U58" i="32"/>
  <c r="T58" i="32"/>
  <c r="F59" i="32"/>
  <c r="H59" i="32" s="1"/>
  <c r="E420" i="28" l="1"/>
  <c r="G417" i="28"/>
  <c r="Q416" i="28"/>
  <c r="L444" i="32" s="1"/>
  <c r="S59" i="32"/>
  <c r="J59" i="32"/>
  <c r="O59" i="32" s="1"/>
  <c r="E421" i="28" l="1"/>
  <c r="G418" i="28"/>
  <c r="Q417" i="28"/>
  <c r="L445" i="32" s="1"/>
  <c r="U59" i="32"/>
  <c r="T59" i="32"/>
  <c r="F60" i="32"/>
  <c r="H60" i="32" s="1"/>
  <c r="G419" i="28" l="1"/>
  <c r="Q418" i="28"/>
  <c r="L446" i="32" s="1"/>
  <c r="E422" i="28"/>
  <c r="S60" i="32"/>
  <c r="J60" i="32"/>
  <c r="O60" i="32" s="1"/>
  <c r="E423" i="28" l="1"/>
  <c r="G420" i="28"/>
  <c r="Q419" i="28"/>
  <c r="L447" i="32" s="1"/>
  <c r="U60" i="32"/>
  <c r="T60" i="32"/>
  <c r="F61" i="32"/>
  <c r="H61" i="32" s="1"/>
  <c r="G421" i="28" l="1"/>
  <c r="Q420" i="28"/>
  <c r="L448" i="32" s="1"/>
  <c r="E424" i="28"/>
  <c r="S61" i="32"/>
  <c r="J61" i="32"/>
  <c r="O61" i="32" s="1"/>
  <c r="E425" i="28" l="1"/>
  <c r="G422" i="28"/>
  <c r="Q421" i="28"/>
  <c r="L449" i="32" s="1"/>
  <c r="U61" i="32"/>
  <c r="T61" i="32"/>
  <c r="F62" i="32"/>
  <c r="H62" i="32" s="1"/>
  <c r="E426" i="28" l="1"/>
  <c r="G423" i="28"/>
  <c r="Q422" i="28"/>
  <c r="L450" i="32" s="1"/>
  <c r="S62" i="32"/>
  <c r="J62" i="32"/>
  <c r="O62" i="32" s="1"/>
  <c r="G424" i="28" l="1"/>
  <c r="Q423" i="28"/>
  <c r="L451" i="32" s="1"/>
  <c r="E427" i="28"/>
  <c r="U62" i="32"/>
  <c r="T62" i="32"/>
  <c r="F63" i="32"/>
  <c r="H63" i="32" s="1"/>
  <c r="E428" i="28" l="1"/>
  <c r="G425" i="28"/>
  <c r="Q424" i="28"/>
  <c r="L452" i="32" s="1"/>
  <c r="S63" i="32"/>
  <c r="J63" i="32"/>
  <c r="O63" i="32" s="1"/>
  <c r="E429" i="28" l="1"/>
  <c r="G426" i="28"/>
  <c r="Q425" i="28"/>
  <c r="L453" i="32" s="1"/>
  <c r="U63" i="32"/>
  <c r="T63" i="32"/>
  <c r="F64" i="32"/>
  <c r="H64" i="32" s="1"/>
  <c r="G427" i="28" l="1"/>
  <c r="Q426" i="28"/>
  <c r="L454" i="32" s="1"/>
  <c r="E430" i="28"/>
  <c r="S64" i="32"/>
  <c r="J64" i="32"/>
  <c r="O64" i="32" s="1"/>
  <c r="E431" i="28" l="1"/>
  <c r="G428" i="28"/>
  <c r="Q427" i="28"/>
  <c r="L455" i="32" s="1"/>
  <c r="U64" i="32"/>
  <c r="T64" i="32"/>
  <c r="F65" i="32"/>
  <c r="H65" i="32" s="1"/>
  <c r="E432" i="28" l="1"/>
  <c r="G429" i="28"/>
  <c r="Q428" i="28"/>
  <c r="L456" i="32" s="1"/>
  <c r="S65" i="32"/>
  <c r="J65" i="32"/>
  <c r="O65" i="32" s="1"/>
  <c r="E433" i="28" l="1"/>
  <c r="G430" i="28"/>
  <c r="Q429" i="28"/>
  <c r="L457" i="32" s="1"/>
  <c r="T65" i="32"/>
  <c r="U65" i="32"/>
  <c r="F66" i="32"/>
  <c r="H66" i="32" s="1"/>
  <c r="E434" i="28" l="1"/>
  <c r="G431" i="28"/>
  <c r="Q430" i="28"/>
  <c r="L458" i="32" s="1"/>
  <c r="S66" i="32"/>
  <c r="J66" i="32"/>
  <c r="O66" i="32" s="1"/>
  <c r="G432" i="28" l="1"/>
  <c r="Q431" i="28"/>
  <c r="L459" i="32" s="1"/>
  <c r="E435" i="28"/>
  <c r="U66" i="32"/>
  <c r="T66" i="32"/>
  <c r="F67" i="32"/>
  <c r="H67" i="32" s="1"/>
  <c r="E436" i="28" l="1"/>
  <c r="G433" i="28"/>
  <c r="Q432" i="28"/>
  <c r="L460" i="32" s="1"/>
  <c r="S67" i="32"/>
  <c r="J67" i="32"/>
  <c r="O67" i="32" s="1"/>
  <c r="G434" i="28" l="1"/>
  <c r="Q433" i="28"/>
  <c r="L461" i="32" s="1"/>
  <c r="E437" i="28"/>
  <c r="U67" i="32"/>
  <c r="T67" i="32"/>
  <c r="F68" i="32"/>
  <c r="E438" i="28" l="1"/>
  <c r="G435" i="28"/>
  <c r="Q434" i="28"/>
  <c r="L462" i="32" s="1"/>
  <c r="H68" i="32"/>
  <c r="G436" i="28" l="1"/>
  <c r="Q435" i="28"/>
  <c r="L463" i="32" s="1"/>
  <c r="E439" i="28"/>
  <c r="S68" i="32"/>
  <c r="J68" i="32"/>
  <c r="O68" i="32" s="1"/>
  <c r="E440" i="28" l="1"/>
  <c r="G437" i="28"/>
  <c r="Q436" i="28"/>
  <c r="L464" i="32" s="1"/>
  <c r="U68" i="32"/>
  <c r="T68" i="32"/>
  <c r="F69" i="32"/>
  <c r="E441" i="28" l="1"/>
  <c r="G438" i="28"/>
  <c r="Q437" i="28"/>
  <c r="L465" i="32" s="1"/>
  <c r="H69" i="32"/>
  <c r="E442" i="28" l="1"/>
  <c r="G439" i="28"/>
  <c r="Q438" i="28"/>
  <c r="L466" i="32" s="1"/>
  <c r="S69" i="32"/>
  <c r="J69" i="32"/>
  <c r="O69" i="32" s="1"/>
  <c r="G440" i="28" l="1"/>
  <c r="Q439" i="28"/>
  <c r="L467" i="32" s="1"/>
  <c r="E443" i="28"/>
  <c r="U69" i="32"/>
  <c r="T69" i="32"/>
  <c r="F70" i="32"/>
  <c r="E444" i="28" l="1"/>
  <c r="G441" i="28"/>
  <c r="Q440" i="28"/>
  <c r="L468" i="32" s="1"/>
  <c r="H70" i="32"/>
  <c r="E445" i="28" l="1"/>
  <c r="G442" i="28"/>
  <c r="Q441" i="28"/>
  <c r="L469" i="32" s="1"/>
  <c r="S70" i="32"/>
  <c r="J70" i="32"/>
  <c r="O70" i="32" s="1"/>
  <c r="G443" i="28" l="1"/>
  <c r="Q442" i="28"/>
  <c r="L470" i="32" s="1"/>
  <c r="E446" i="28"/>
  <c r="U70" i="32"/>
  <c r="T70" i="32"/>
  <c r="F71" i="32"/>
  <c r="H71" i="32" s="1"/>
  <c r="E447" i="28" l="1"/>
  <c r="G444" i="28"/>
  <c r="Q443" i="28"/>
  <c r="L471" i="32" s="1"/>
  <c r="S71" i="32"/>
  <c r="J71" i="32"/>
  <c r="O71" i="32" s="1"/>
  <c r="G445" i="28" l="1"/>
  <c r="Q444" i="28"/>
  <c r="L472" i="32" s="1"/>
  <c r="E448" i="28"/>
  <c r="F72" i="32"/>
  <c r="H72" i="32" s="1"/>
  <c r="U71" i="32"/>
  <c r="T71" i="32"/>
  <c r="E449" i="28" l="1"/>
  <c r="G446" i="28"/>
  <c r="Q445" i="28"/>
  <c r="L473" i="32" s="1"/>
  <c r="S72" i="32"/>
  <c r="J72" i="32"/>
  <c r="O72" i="32" s="1"/>
  <c r="E450" i="28" l="1"/>
  <c r="G447" i="28"/>
  <c r="Q446" i="28"/>
  <c r="L474" i="32" s="1"/>
  <c r="F73" i="32"/>
  <c r="H73" i="32" s="1"/>
  <c r="U72" i="32"/>
  <c r="T72" i="32"/>
  <c r="G448" i="28" l="1"/>
  <c r="Q447" i="28"/>
  <c r="L475" i="32" s="1"/>
  <c r="E451" i="28"/>
  <c r="S73" i="32"/>
  <c r="J73" i="32"/>
  <c r="O73" i="32" s="1"/>
  <c r="E452" i="28" l="1"/>
  <c r="G449" i="28"/>
  <c r="Q448" i="28"/>
  <c r="L476" i="32" s="1"/>
  <c r="T73" i="32"/>
  <c r="U73" i="32"/>
  <c r="F74" i="32"/>
  <c r="H74" i="32" s="1"/>
  <c r="E453" i="28" l="1"/>
  <c r="G450" i="28"/>
  <c r="Q449" i="28"/>
  <c r="L477" i="32" s="1"/>
  <c r="S74" i="32"/>
  <c r="J74" i="32"/>
  <c r="O74" i="32" s="1"/>
  <c r="E454" i="28" l="1"/>
  <c r="G451" i="28"/>
  <c r="Q450" i="28"/>
  <c r="L478" i="32" s="1"/>
  <c r="U74" i="32"/>
  <c r="T74" i="32"/>
  <c r="F75" i="32"/>
  <c r="H75" i="32" s="1"/>
  <c r="G452" i="28" l="1"/>
  <c r="Q451" i="28"/>
  <c r="L479" i="32" s="1"/>
  <c r="E455" i="28"/>
  <c r="S75" i="32"/>
  <c r="J75" i="32"/>
  <c r="O75" i="32" s="1"/>
  <c r="G453" i="28" l="1"/>
  <c r="Q452" i="28"/>
  <c r="L480" i="32" s="1"/>
  <c r="U75" i="32"/>
  <c r="T75" i="32"/>
  <c r="F76" i="32"/>
  <c r="H76" i="32" s="1"/>
  <c r="G454" i="28" l="1"/>
  <c r="Q453" i="28"/>
  <c r="L481" i="32" s="1"/>
  <c r="S76" i="32"/>
  <c r="J76" i="32"/>
  <c r="O76" i="32" s="1"/>
  <c r="G455" i="28" l="1"/>
  <c r="Q454" i="28"/>
  <c r="U76" i="32"/>
  <c r="T76" i="32"/>
  <c r="F77" i="32"/>
  <c r="H77" i="32" s="1"/>
  <c r="Q455" i="28" l="1"/>
  <c r="L482" i="32"/>
  <c r="S77" i="32"/>
  <c r="J77" i="32"/>
  <c r="O77" i="32" s="1"/>
  <c r="U77" i="32" l="1"/>
  <c r="T77" i="32"/>
  <c r="F78" i="32"/>
  <c r="H78" i="32" s="1"/>
  <c r="S78" i="32" l="1"/>
  <c r="J78" i="32"/>
  <c r="O78" i="32" s="1"/>
  <c r="U78" i="32" l="1"/>
  <c r="T78" i="32"/>
  <c r="F79" i="32"/>
  <c r="H79" i="32" s="1"/>
  <c r="S79" i="32" l="1"/>
  <c r="J79" i="32"/>
  <c r="O79" i="32" s="1"/>
  <c r="U79" i="32" l="1"/>
  <c r="T79" i="32"/>
  <c r="F80" i="32"/>
  <c r="H80" i="32" s="1"/>
  <c r="S80" i="32" l="1"/>
  <c r="J80" i="32"/>
  <c r="O80" i="32" s="1"/>
  <c r="U80" i="32" l="1"/>
  <c r="T80" i="32"/>
  <c r="F81" i="32"/>
  <c r="H81" i="32" s="1"/>
  <c r="S81" i="32" l="1"/>
  <c r="J81" i="32"/>
  <c r="O81" i="32" s="1"/>
  <c r="T81" i="32" l="1"/>
  <c r="U81" i="32"/>
  <c r="F82" i="32"/>
  <c r="H82" i="32" s="1"/>
  <c r="S82" i="32" l="1"/>
  <c r="J82" i="32"/>
  <c r="O82" i="32" s="1"/>
  <c r="U82" i="32" l="1"/>
  <c r="T82" i="32"/>
  <c r="F83" i="32"/>
  <c r="H83" i="32" s="1"/>
  <c r="S83" i="32" l="1"/>
  <c r="J83" i="32"/>
  <c r="O83" i="32" s="1"/>
  <c r="U83" i="32" l="1"/>
  <c r="T83" i="32"/>
  <c r="F84" i="32"/>
  <c r="H84" i="32" s="1"/>
  <c r="S84" i="32" l="1"/>
  <c r="J84" i="32"/>
  <c r="O84" i="32" s="1"/>
  <c r="U84" i="32" l="1"/>
  <c r="T84" i="32"/>
  <c r="F85" i="32"/>
  <c r="H85" i="32" s="1"/>
  <c r="S85" i="32" l="1"/>
  <c r="J85" i="32"/>
  <c r="O85" i="32" s="1"/>
  <c r="U85" i="32" l="1"/>
  <c r="T85" i="32"/>
  <c r="F86" i="32"/>
  <c r="H86" i="32" s="1"/>
  <c r="S86" i="32" l="1"/>
  <c r="J86" i="32"/>
  <c r="O86" i="32" s="1"/>
  <c r="U86" i="32" l="1"/>
  <c r="T86" i="32"/>
  <c r="F87" i="32"/>
  <c r="H87" i="32" s="1"/>
  <c r="S87" i="32" l="1"/>
  <c r="J87" i="32"/>
  <c r="O87" i="32" s="1"/>
  <c r="U87" i="32" l="1"/>
  <c r="T87" i="32"/>
  <c r="F88" i="32"/>
  <c r="H88" i="32" s="1"/>
  <c r="S88" i="32" l="1"/>
  <c r="J88" i="32"/>
  <c r="O88" i="32" s="1"/>
  <c r="U88" i="32" l="1"/>
  <c r="T88" i="32"/>
  <c r="F89" i="32"/>
  <c r="H89" i="32" s="1"/>
  <c r="S89" i="32" l="1"/>
  <c r="J89" i="32"/>
  <c r="O89" i="32" s="1"/>
  <c r="T89" i="32" l="1"/>
  <c r="U89" i="32"/>
  <c r="F90" i="32"/>
  <c r="H90" i="32" s="1"/>
  <c r="S90" i="32" l="1"/>
  <c r="J90" i="32"/>
  <c r="O90" i="32" s="1"/>
  <c r="U90" i="32" l="1"/>
  <c r="T90" i="32"/>
  <c r="F91" i="32"/>
  <c r="H91" i="32" s="1"/>
  <c r="S91" i="32" l="1"/>
  <c r="J91" i="32"/>
  <c r="O91" i="32" s="1"/>
  <c r="U91" i="32" l="1"/>
  <c r="T91" i="32"/>
  <c r="F92" i="32"/>
  <c r="H92" i="32" s="1"/>
  <c r="S92" i="32" l="1"/>
  <c r="J92" i="32"/>
  <c r="O92" i="32" s="1"/>
  <c r="U92" i="32" l="1"/>
  <c r="T92" i="32"/>
  <c r="F93" i="32"/>
  <c r="H93" i="32" s="1"/>
  <c r="S93" i="32" l="1"/>
  <c r="J93" i="32"/>
  <c r="O93" i="32" s="1"/>
  <c r="U93" i="32" l="1"/>
  <c r="T93" i="32"/>
  <c r="F94" i="32"/>
  <c r="H94" i="32" s="1"/>
  <c r="S94" i="32" l="1"/>
  <c r="J94" i="32"/>
  <c r="O94" i="32" s="1"/>
  <c r="U94" i="32" l="1"/>
  <c r="T94" i="32"/>
  <c r="F95" i="32"/>
  <c r="H95" i="32" s="1"/>
  <c r="S95" i="32" l="1"/>
  <c r="J95" i="32"/>
  <c r="O95" i="32" s="1"/>
  <c r="U95" i="32" l="1"/>
  <c r="T95" i="32"/>
  <c r="F96" i="32"/>
  <c r="H96" i="32" s="1"/>
  <c r="S96" i="32" l="1"/>
  <c r="J96" i="32"/>
  <c r="O96" i="32" s="1"/>
  <c r="U96" i="32" l="1"/>
  <c r="T96" i="32"/>
  <c r="F97" i="32"/>
  <c r="H97" i="32" s="1"/>
  <c r="S97" i="32" l="1"/>
  <c r="J97" i="32"/>
  <c r="O97" i="32" s="1"/>
  <c r="T97" i="32" l="1"/>
  <c r="U97" i="32"/>
  <c r="F98" i="32"/>
  <c r="H98" i="32" s="1"/>
  <c r="S98" i="32" l="1"/>
  <c r="J98" i="32"/>
  <c r="O98" i="32" s="1"/>
  <c r="U98" i="32" l="1"/>
  <c r="T98" i="32"/>
  <c r="F99" i="32"/>
  <c r="H99" i="32" s="1"/>
  <c r="S99" i="32" l="1"/>
  <c r="J99" i="32"/>
  <c r="O99" i="32" s="1"/>
  <c r="F100" i="32" l="1"/>
  <c r="H100" i="32" s="1"/>
  <c r="U99" i="32"/>
  <c r="T99" i="32"/>
  <c r="S100" i="32" l="1"/>
  <c r="J100" i="32"/>
  <c r="O100" i="32" s="1"/>
  <c r="F101" i="32" l="1"/>
  <c r="H101" i="32" s="1"/>
  <c r="U100" i="32"/>
  <c r="T100" i="32"/>
  <c r="S101" i="32" l="1"/>
  <c r="J101" i="32"/>
  <c r="O101" i="32" s="1"/>
  <c r="U101" i="32" l="1"/>
  <c r="T101" i="32"/>
  <c r="F102" i="32"/>
  <c r="H102" i="32" s="1"/>
  <c r="S102" i="32" l="1"/>
  <c r="J102" i="32"/>
  <c r="O102" i="32" s="1"/>
  <c r="U102" i="32" l="1"/>
  <c r="T102" i="32"/>
  <c r="F103" i="32"/>
  <c r="H103" i="32" s="1"/>
  <c r="S103" i="32" l="1"/>
  <c r="J103" i="32"/>
  <c r="O103" i="32" s="1"/>
  <c r="U103" i="32" l="1"/>
  <c r="T103" i="32"/>
  <c r="F104" i="32"/>
  <c r="H104" i="32" s="1"/>
  <c r="S104" i="32" l="1"/>
  <c r="J104" i="32"/>
  <c r="O104" i="32" s="1"/>
  <c r="U104" i="32" l="1"/>
  <c r="T104" i="32"/>
  <c r="F105" i="32"/>
  <c r="H105" i="32" s="1"/>
  <c r="S105" i="32" l="1"/>
  <c r="J105" i="32"/>
  <c r="O105" i="32" s="1"/>
  <c r="T105" i="32" l="1"/>
  <c r="U105" i="32"/>
  <c r="F106" i="32"/>
  <c r="H106" i="32" s="1"/>
  <c r="S106" i="32" l="1"/>
  <c r="J106" i="32"/>
  <c r="O106" i="32" s="1"/>
  <c r="U106" i="32" l="1"/>
  <c r="T106" i="32"/>
  <c r="F107" i="32"/>
  <c r="H107" i="32" s="1"/>
  <c r="S107" i="32" l="1"/>
  <c r="J107" i="32"/>
  <c r="O107" i="32" s="1"/>
  <c r="U107" i="32" l="1"/>
  <c r="T107" i="32"/>
  <c r="F108" i="32"/>
  <c r="H108" i="32" s="1"/>
  <c r="S108" i="32" l="1"/>
  <c r="J108" i="32"/>
  <c r="O108" i="32" s="1"/>
  <c r="U108" i="32" l="1"/>
  <c r="T108" i="32"/>
  <c r="F109" i="32"/>
  <c r="H109" i="32" s="1"/>
  <c r="S109" i="32" l="1"/>
  <c r="J109" i="32"/>
  <c r="O109" i="32" s="1"/>
  <c r="U109" i="32" l="1"/>
  <c r="T109" i="32"/>
  <c r="F110" i="32"/>
  <c r="H110" i="32" s="1"/>
  <c r="S110" i="32" l="1"/>
  <c r="J110" i="32"/>
  <c r="O110" i="32" s="1"/>
  <c r="U110" i="32" l="1"/>
  <c r="T110" i="32"/>
  <c r="F111" i="32"/>
  <c r="H111" i="32" s="1"/>
  <c r="S111" i="32" l="1"/>
  <c r="J111" i="32"/>
  <c r="O111" i="32" s="1"/>
  <c r="U111" i="32" l="1"/>
  <c r="T111" i="32"/>
  <c r="F112" i="32"/>
  <c r="H112" i="32" s="1"/>
  <c r="S112" i="32" l="1"/>
  <c r="J112" i="32"/>
  <c r="O112" i="32" s="1"/>
  <c r="U112" i="32" l="1"/>
  <c r="T112" i="32"/>
  <c r="F113" i="32"/>
  <c r="H113" i="32" s="1"/>
  <c r="S113" i="32" l="1"/>
  <c r="J113" i="32"/>
  <c r="O113" i="32" s="1"/>
  <c r="T113" i="32" l="1"/>
  <c r="U113" i="32"/>
  <c r="F114" i="32"/>
  <c r="H114" i="32" s="1"/>
  <c r="S114" i="32" l="1"/>
  <c r="J114" i="32"/>
  <c r="O114" i="32" s="1"/>
  <c r="U114" i="32" l="1"/>
  <c r="T114" i="32"/>
  <c r="F115" i="32"/>
  <c r="H115" i="32" s="1"/>
  <c r="S115" i="32" l="1"/>
  <c r="J115" i="32"/>
  <c r="O115" i="32" s="1"/>
  <c r="U115" i="32" l="1"/>
  <c r="T115" i="32"/>
  <c r="F116" i="32"/>
  <c r="H116" i="32" s="1"/>
  <c r="S116" i="32" l="1"/>
  <c r="J116" i="32"/>
  <c r="O116" i="32" s="1"/>
  <c r="U116" i="32" l="1"/>
  <c r="T116" i="32"/>
  <c r="F117" i="32"/>
  <c r="H117" i="32" s="1"/>
  <c r="S117" i="32" l="1"/>
  <c r="J117" i="32"/>
  <c r="O117" i="32" s="1"/>
  <c r="U117" i="32" l="1"/>
  <c r="T117" i="32"/>
  <c r="F118" i="32"/>
  <c r="H118" i="32" s="1"/>
  <c r="S118" i="32" l="1"/>
  <c r="J118" i="32"/>
  <c r="O118" i="32" s="1"/>
  <c r="U118" i="32" l="1"/>
  <c r="T118" i="32"/>
  <c r="F119" i="32"/>
  <c r="H119" i="32" s="1"/>
  <c r="S119" i="32" l="1"/>
  <c r="J119" i="32"/>
  <c r="O119" i="32" s="1"/>
  <c r="U119" i="32" l="1"/>
  <c r="T119" i="32"/>
  <c r="F120" i="32"/>
  <c r="H120" i="32" s="1"/>
  <c r="S120" i="32" l="1"/>
  <c r="J120" i="32"/>
  <c r="O120" i="32" s="1"/>
  <c r="U120" i="32" l="1"/>
  <c r="T120" i="32"/>
  <c r="F121" i="32"/>
  <c r="H121" i="32" s="1"/>
  <c r="S121" i="32" l="1"/>
  <c r="J121" i="32"/>
  <c r="O121" i="32" s="1"/>
  <c r="T121" i="32" l="1"/>
  <c r="U121" i="32"/>
  <c r="F122" i="32"/>
  <c r="H122" i="32" s="1"/>
  <c r="S122" i="32" l="1"/>
  <c r="J122" i="32"/>
  <c r="O122" i="32" s="1"/>
  <c r="U122" i="32" l="1"/>
  <c r="T122" i="32"/>
  <c r="F123" i="32"/>
  <c r="H123" i="32" s="1"/>
  <c r="S123" i="32" l="1"/>
  <c r="J123" i="32"/>
  <c r="O123" i="32" s="1"/>
  <c r="U123" i="32" l="1"/>
  <c r="T123" i="32"/>
  <c r="F124" i="32"/>
  <c r="H124" i="32" s="1"/>
  <c r="S124" i="32" l="1"/>
  <c r="J124" i="32"/>
  <c r="O124" i="32" s="1"/>
  <c r="U124" i="32" l="1"/>
  <c r="T124" i="32"/>
  <c r="F125" i="32"/>
  <c r="H125" i="32" s="1"/>
  <c r="S125" i="32" l="1"/>
  <c r="J125" i="32"/>
  <c r="O125" i="32" s="1"/>
  <c r="U125" i="32" l="1"/>
  <c r="T125" i="32"/>
  <c r="F126" i="32"/>
  <c r="H126" i="32" s="1"/>
  <c r="S126" i="32" l="1"/>
  <c r="J126" i="32"/>
  <c r="O126" i="32" s="1"/>
  <c r="U126" i="32" l="1"/>
  <c r="T126" i="32"/>
  <c r="F127" i="32"/>
  <c r="H127" i="32" s="1"/>
  <c r="S127" i="32" l="1"/>
  <c r="J127" i="32"/>
  <c r="O127" i="32" s="1"/>
  <c r="U127" i="32" l="1"/>
  <c r="T127" i="32"/>
  <c r="F128" i="32"/>
  <c r="H128" i="32" s="1"/>
  <c r="S128" i="32" l="1"/>
  <c r="J128" i="32"/>
  <c r="O128" i="32" s="1"/>
  <c r="U128" i="32" l="1"/>
  <c r="T128" i="32"/>
  <c r="F129" i="32"/>
  <c r="H129" i="32" s="1"/>
  <c r="S129" i="32" l="1"/>
  <c r="J129" i="32"/>
  <c r="O129" i="32" s="1"/>
  <c r="T129" i="32" l="1"/>
  <c r="U129" i="32"/>
  <c r="F130" i="32"/>
  <c r="H130" i="32" s="1"/>
  <c r="S130" i="32" l="1"/>
  <c r="J130" i="32"/>
  <c r="O130" i="32" s="1"/>
  <c r="U130" i="32" l="1"/>
  <c r="T130" i="32"/>
  <c r="F131" i="32"/>
  <c r="H131" i="32" s="1"/>
  <c r="S131" i="32" l="1"/>
  <c r="J131" i="32"/>
  <c r="O131" i="32" s="1"/>
  <c r="U131" i="32" l="1"/>
  <c r="T131" i="32"/>
  <c r="F132" i="32"/>
  <c r="H132" i="32" s="1"/>
  <c r="S132" i="32" l="1"/>
  <c r="J132" i="32"/>
  <c r="O132" i="32" s="1"/>
  <c r="U132" i="32" l="1"/>
  <c r="T132" i="32"/>
  <c r="F133" i="32"/>
  <c r="H133" i="32" s="1"/>
  <c r="S133" i="32" l="1"/>
  <c r="J133" i="32"/>
  <c r="O133" i="32" s="1"/>
  <c r="U133" i="32" l="1"/>
  <c r="T133" i="32"/>
  <c r="F134" i="32"/>
  <c r="H134" i="32" s="1"/>
  <c r="S134" i="32" l="1"/>
  <c r="J134" i="32"/>
  <c r="O134" i="32" s="1"/>
  <c r="U134" i="32" l="1"/>
  <c r="T134" i="32"/>
  <c r="F135" i="32"/>
  <c r="H135" i="32" s="1"/>
  <c r="S135" i="32" l="1"/>
  <c r="J135" i="32"/>
  <c r="O135" i="32" s="1"/>
  <c r="U135" i="32" l="1"/>
  <c r="T135" i="32"/>
  <c r="F136" i="32"/>
  <c r="H136" i="32" s="1"/>
  <c r="S136" i="32" l="1"/>
  <c r="J136" i="32"/>
  <c r="O136" i="32" s="1"/>
  <c r="U136" i="32" l="1"/>
  <c r="T136" i="32"/>
  <c r="F137" i="32"/>
  <c r="H137" i="32" s="1"/>
  <c r="S137" i="32" l="1"/>
  <c r="J137" i="32"/>
  <c r="O137" i="32" s="1"/>
  <c r="T137" i="32" l="1"/>
  <c r="U137" i="32"/>
  <c r="F138" i="32"/>
  <c r="H138" i="32" s="1"/>
  <c r="S138" i="32" l="1"/>
  <c r="J138" i="32"/>
  <c r="O138" i="32" s="1"/>
  <c r="F139" i="32" l="1"/>
  <c r="H139" i="32" s="1"/>
  <c r="U138" i="32"/>
  <c r="T138" i="32"/>
  <c r="S139" i="32" l="1"/>
  <c r="J139" i="32"/>
  <c r="O139" i="32" s="1"/>
  <c r="F140" i="32" l="1"/>
  <c r="H140" i="32" s="1"/>
  <c r="U139" i="32"/>
  <c r="T139" i="32"/>
  <c r="J140" i="32" l="1"/>
  <c r="O140" i="32" s="1"/>
  <c r="S140" i="32"/>
  <c r="U140" i="32" l="1"/>
  <c r="T140" i="32"/>
  <c r="F141" i="32"/>
  <c r="H141" i="32" s="1"/>
  <c r="S141" i="32" l="1"/>
  <c r="J141" i="32"/>
  <c r="O141" i="32" s="1"/>
  <c r="U141" i="32" l="1"/>
  <c r="T141" i="32"/>
  <c r="F142" i="32"/>
  <c r="H142" i="32" s="1"/>
  <c r="S142" i="32" l="1"/>
  <c r="J142" i="32"/>
  <c r="O142" i="32" s="1"/>
  <c r="U142" i="32" l="1"/>
  <c r="T142" i="32"/>
  <c r="F143" i="32"/>
  <c r="H143" i="32" s="1"/>
  <c r="S143" i="32" l="1"/>
  <c r="J143" i="32"/>
  <c r="O143" i="32" s="1"/>
  <c r="U143" i="32" l="1"/>
  <c r="T143" i="32"/>
  <c r="F144" i="32"/>
  <c r="H144" i="32" s="1"/>
  <c r="S144" i="32" l="1"/>
  <c r="J144" i="32"/>
  <c r="O144" i="32" s="1"/>
  <c r="U144" i="32" l="1"/>
  <c r="T144" i="32"/>
  <c r="F145" i="32"/>
  <c r="H145" i="32" s="1"/>
  <c r="S145" i="32" l="1"/>
  <c r="J145" i="32"/>
  <c r="O145" i="32" s="1"/>
  <c r="T145" i="32" l="1"/>
  <c r="U145" i="32"/>
  <c r="F146" i="32"/>
  <c r="H146" i="32" s="1"/>
  <c r="S146" i="32" l="1"/>
  <c r="J146" i="32"/>
  <c r="O146" i="32" s="1"/>
  <c r="U146" i="32" l="1"/>
  <c r="T146" i="32"/>
  <c r="F147" i="32"/>
  <c r="H147" i="32" s="1"/>
  <c r="S147" i="32" l="1"/>
  <c r="J147" i="32"/>
  <c r="O147" i="32" s="1"/>
  <c r="U147" i="32" l="1"/>
  <c r="T147" i="32"/>
  <c r="F148" i="32"/>
  <c r="H148" i="32" s="1"/>
  <c r="S148" i="32" l="1"/>
  <c r="J148" i="32"/>
  <c r="O148" i="32" s="1"/>
  <c r="U148" i="32" l="1"/>
  <c r="T148" i="32"/>
  <c r="F149" i="32"/>
  <c r="H149" i="32" s="1"/>
  <c r="S149" i="32" l="1"/>
  <c r="J149" i="32"/>
  <c r="O149" i="32" s="1"/>
  <c r="U149" i="32" l="1"/>
  <c r="T149" i="32"/>
  <c r="F150" i="32"/>
  <c r="H150" i="32" s="1"/>
  <c r="J150" i="32" l="1"/>
  <c r="O150" i="32" s="1"/>
  <c r="S150" i="32"/>
  <c r="U150" i="32" l="1"/>
  <c r="T150" i="32"/>
  <c r="F151" i="32"/>
  <c r="H151" i="32" s="1"/>
  <c r="S151" i="32" l="1"/>
  <c r="J151" i="32"/>
  <c r="O151" i="32" s="1"/>
  <c r="U151" i="32" l="1"/>
  <c r="T151" i="32"/>
  <c r="F152" i="32"/>
  <c r="H152" i="32" s="1"/>
  <c r="S152" i="32" l="1"/>
  <c r="J152" i="32"/>
  <c r="O152" i="32" s="1"/>
  <c r="U152" i="32" l="1"/>
  <c r="T152" i="32"/>
  <c r="F153" i="32"/>
  <c r="H153" i="32" s="1"/>
  <c r="S153" i="32" l="1"/>
  <c r="J153" i="32"/>
  <c r="O153" i="32" s="1"/>
  <c r="T153" i="32" l="1"/>
  <c r="U153" i="32"/>
  <c r="F154" i="32"/>
  <c r="H154" i="32" s="1"/>
  <c r="J154" i="32" l="1"/>
  <c r="O154" i="32" s="1"/>
  <c r="S154" i="32"/>
  <c r="U154" i="32" l="1"/>
  <c r="T154" i="32"/>
  <c r="F155" i="32"/>
  <c r="H155" i="32" s="1"/>
  <c r="S155" i="32" l="1"/>
  <c r="J155" i="32"/>
  <c r="O155" i="32" s="1"/>
  <c r="U155" i="32" l="1"/>
  <c r="T155" i="32"/>
  <c r="F156" i="32"/>
  <c r="H156" i="32" s="1"/>
  <c r="S156" i="32" l="1"/>
  <c r="J156" i="32"/>
  <c r="O156" i="32" s="1"/>
  <c r="U156" i="32" l="1"/>
  <c r="T156" i="32"/>
  <c r="F157" i="32"/>
  <c r="H157" i="32" s="1"/>
  <c r="S157" i="32" l="1"/>
  <c r="J157" i="32"/>
  <c r="O157" i="32" s="1"/>
  <c r="U157" i="32" l="1"/>
  <c r="T157" i="32"/>
  <c r="F158" i="32"/>
  <c r="H158" i="32" s="1"/>
  <c r="S158" i="32" l="1"/>
  <c r="J158" i="32"/>
  <c r="O158" i="32" s="1"/>
  <c r="U158" i="32" l="1"/>
  <c r="T158" i="32"/>
  <c r="F159" i="32"/>
  <c r="H159" i="32" s="1"/>
  <c r="S159" i="32" l="1"/>
  <c r="J159" i="32"/>
  <c r="O159" i="32" s="1"/>
  <c r="U159" i="32" l="1"/>
  <c r="T159" i="32"/>
  <c r="F160" i="32"/>
  <c r="H160" i="32" s="1"/>
  <c r="S160" i="32" l="1"/>
  <c r="J160" i="32"/>
  <c r="O160" i="32" s="1"/>
  <c r="U160" i="32" l="1"/>
  <c r="T160" i="32"/>
  <c r="F161" i="32"/>
  <c r="H161" i="32" s="1"/>
  <c r="S161" i="32" l="1"/>
  <c r="J161" i="32"/>
  <c r="O161" i="32" s="1"/>
  <c r="T161" i="32" l="1"/>
  <c r="U161" i="32"/>
  <c r="F162" i="32"/>
  <c r="H162" i="32" s="1"/>
  <c r="S162" i="32" l="1"/>
  <c r="J162" i="32"/>
  <c r="O162" i="32" s="1"/>
  <c r="U162" i="32" l="1"/>
  <c r="T162" i="32"/>
  <c r="F163" i="32"/>
  <c r="H163" i="32" s="1"/>
  <c r="S163" i="32" l="1"/>
  <c r="J163" i="32"/>
  <c r="O163" i="32" s="1"/>
  <c r="U163" i="32" l="1"/>
  <c r="T163" i="32"/>
  <c r="F164" i="32"/>
  <c r="H164" i="32" s="1"/>
  <c r="J164" i="32" l="1"/>
  <c r="O164" i="32" s="1"/>
  <c r="S164" i="32"/>
  <c r="U164" i="32" l="1"/>
  <c r="T164" i="32"/>
  <c r="F165" i="32"/>
  <c r="H165" i="32" s="1"/>
  <c r="S165" i="32" l="1"/>
  <c r="J165" i="32"/>
  <c r="O165" i="32" s="1"/>
  <c r="U165" i="32" l="1"/>
  <c r="T165" i="32"/>
  <c r="F166" i="32"/>
  <c r="H166" i="32" s="1"/>
  <c r="S166" i="32" l="1"/>
  <c r="J166" i="32"/>
  <c r="O166" i="32" s="1"/>
  <c r="U166" i="32" l="1"/>
  <c r="T166" i="32"/>
  <c r="F167" i="32"/>
  <c r="H167" i="32" s="1"/>
  <c r="S167" i="32" l="1"/>
  <c r="J167" i="32"/>
  <c r="O167" i="32" s="1"/>
  <c r="U167" i="32" l="1"/>
  <c r="T167" i="32"/>
  <c r="F168" i="32"/>
  <c r="H168" i="32" s="1"/>
  <c r="S168" i="32" l="1"/>
  <c r="J168" i="32"/>
  <c r="O168" i="32" s="1"/>
  <c r="U168" i="32" l="1"/>
  <c r="T168" i="32"/>
  <c r="F169" i="32"/>
  <c r="H169" i="32" s="1"/>
  <c r="S169" i="32" l="1"/>
  <c r="J169" i="32"/>
  <c r="O169" i="32" s="1"/>
  <c r="T169" i="32" l="1"/>
  <c r="U169" i="32"/>
  <c r="F170" i="32"/>
  <c r="H170" i="32" s="1"/>
  <c r="S170" i="32" l="1"/>
  <c r="J170" i="32"/>
  <c r="O170" i="32" s="1"/>
  <c r="U170" i="32" l="1"/>
  <c r="T170" i="32"/>
  <c r="F171" i="32"/>
  <c r="H171" i="32" s="1"/>
  <c r="S171" i="32" l="1"/>
  <c r="J171" i="32"/>
  <c r="O171" i="32" s="1"/>
  <c r="U171" i="32" l="1"/>
  <c r="T171" i="32"/>
  <c r="F172" i="32"/>
  <c r="H172" i="32" s="1"/>
  <c r="S172" i="32" l="1"/>
  <c r="J172" i="32"/>
  <c r="O172" i="32" s="1"/>
  <c r="U172" i="32" l="1"/>
  <c r="T172" i="32"/>
  <c r="F173" i="32"/>
  <c r="H173" i="32" s="1"/>
  <c r="S173" i="32" l="1"/>
  <c r="J173" i="32"/>
  <c r="O173" i="32" s="1"/>
  <c r="U173" i="32" l="1"/>
  <c r="T173" i="32"/>
  <c r="F174" i="32"/>
  <c r="H174" i="32" s="1"/>
  <c r="S174" i="32" l="1"/>
  <c r="J174" i="32"/>
  <c r="O174" i="32" s="1"/>
  <c r="U174" i="32" l="1"/>
  <c r="T174" i="32"/>
  <c r="F175" i="32"/>
  <c r="H175" i="32" s="1"/>
  <c r="J175" i="32" l="1"/>
  <c r="O175" i="32" s="1"/>
  <c r="S175" i="32"/>
  <c r="U175" i="32" l="1"/>
  <c r="T175" i="32"/>
  <c r="F176" i="32"/>
  <c r="H176" i="32" s="1"/>
  <c r="J176" i="32" l="1"/>
  <c r="O176" i="32" s="1"/>
  <c r="S176" i="32"/>
  <c r="U176" i="32" l="1"/>
  <c r="T176" i="32"/>
  <c r="F177" i="32"/>
  <c r="H177" i="32" s="1"/>
  <c r="S177" i="32" l="1"/>
  <c r="J177" i="32"/>
  <c r="O177" i="32" s="1"/>
  <c r="T177" i="32" l="1"/>
  <c r="U177" i="32"/>
  <c r="F178" i="32"/>
  <c r="H178" i="32" s="1"/>
  <c r="S178" i="32" l="1"/>
  <c r="J178" i="32"/>
  <c r="O178" i="32" s="1"/>
  <c r="U178" i="32" l="1"/>
  <c r="T178" i="32"/>
  <c r="F179" i="32"/>
  <c r="H179" i="32" s="1"/>
  <c r="S179" i="32" l="1"/>
  <c r="J179" i="32"/>
  <c r="O179" i="32" s="1"/>
  <c r="U179" i="32" l="1"/>
  <c r="T179" i="32"/>
  <c r="F180" i="32"/>
  <c r="H180" i="32" s="1"/>
  <c r="S180" i="32" l="1"/>
  <c r="J180" i="32"/>
  <c r="O180" i="32" s="1"/>
  <c r="U180" i="32" l="1"/>
  <c r="T180" i="32"/>
  <c r="F181" i="32"/>
  <c r="H181" i="32" s="1"/>
  <c r="S181" i="32" l="1"/>
  <c r="J181" i="32"/>
  <c r="O181" i="32" s="1"/>
  <c r="U181" i="32" l="1"/>
  <c r="T181" i="32"/>
  <c r="F182" i="32"/>
  <c r="H182" i="32" s="1"/>
  <c r="J182" i="32" l="1"/>
  <c r="O182" i="32" s="1"/>
  <c r="S182" i="32"/>
  <c r="U182" i="32" l="1"/>
  <c r="T182" i="32"/>
  <c r="F183" i="32"/>
  <c r="H183" i="32" s="1"/>
  <c r="S183" i="32" l="1"/>
  <c r="J183" i="32"/>
  <c r="O183" i="32" s="1"/>
  <c r="U183" i="32" l="1"/>
  <c r="T183" i="32"/>
  <c r="F184" i="32"/>
  <c r="H184" i="32" s="1"/>
  <c r="S184" i="32" l="1"/>
  <c r="J184" i="32"/>
  <c r="O184" i="32" s="1"/>
  <c r="U184" i="32" l="1"/>
  <c r="T184" i="32"/>
  <c r="F185" i="32"/>
  <c r="H185" i="32" s="1"/>
  <c r="J185" i="32" l="1"/>
  <c r="O185" i="32" s="1"/>
  <c r="S185" i="32"/>
  <c r="T185" i="32" l="1"/>
  <c r="U185" i="32"/>
  <c r="F186" i="32"/>
  <c r="H186" i="32" s="1"/>
  <c r="J186" i="32" l="1"/>
  <c r="O186" i="32" s="1"/>
  <c r="S186" i="32"/>
  <c r="U186" i="32" l="1"/>
  <c r="T186" i="32"/>
  <c r="F187" i="32"/>
  <c r="H187" i="32" s="1"/>
  <c r="S187" i="32" l="1"/>
  <c r="J187" i="32"/>
  <c r="O187" i="32" s="1"/>
  <c r="U187" i="32" l="1"/>
  <c r="T187" i="32"/>
  <c r="F188" i="32"/>
  <c r="H188" i="32" s="1"/>
  <c r="S188" i="32" l="1"/>
  <c r="J188" i="32"/>
  <c r="O188" i="32" s="1"/>
  <c r="U188" i="32" l="1"/>
  <c r="T188" i="32"/>
  <c r="F189" i="32"/>
  <c r="H189" i="32" s="1"/>
  <c r="S189" i="32" l="1"/>
  <c r="J189" i="32"/>
  <c r="O189" i="32" s="1"/>
  <c r="U189" i="32" l="1"/>
  <c r="T189" i="32"/>
  <c r="F190" i="32"/>
  <c r="H190" i="32" s="1"/>
  <c r="S190" i="32" l="1"/>
  <c r="J190" i="32"/>
  <c r="O190" i="32" s="1"/>
  <c r="U190" i="32" l="1"/>
  <c r="T190" i="32"/>
  <c r="F191" i="32"/>
  <c r="H191" i="32" s="1"/>
  <c r="S191" i="32" l="1"/>
  <c r="J191" i="32"/>
  <c r="O191" i="32" s="1"/>
  <c r="U191" i="32" l="1"/>
  <c r="T191" i="32"/>
  <c r="F192" i="32"/>
  <c r="H192" i="32" s="1"/>
  <c r="S192" i="32" l="1"/>
  <c r="J192" i="32"/>
  <c r="O192" i="32" s="1"/>
  <c r="U192" i="32" l="1"/>
  <c r="T192" i="32"/>
  <c r="F193" i="32"/>
  <c r="H193" i="32" s="1"/>
  <c r="S193" i="32" l="1"/>
  <c r="J193" i="32"/>
  <c r="O193" i="32" s="1"/>
  <c r="T193" i="32" l="1"/>
  <c r="U193" i="32"/>
  <c r="F194" i="32"/>
  <c r="H194" i="32" s="1"/>
  <c r="S194" i="32" l="1"/>
  <c r="J194" i="32"/>
  <c r="O194" i="32" s="1"/>
  <c r="U194" i="32" l="1"/>
  <c r="T194" i="32"/>
  <c r="F195" i="32"/>
  <c r="H195" i="32" s="1"/>
  <c r="S195" i="32" l="1"/>
  <c r="J195" i="32"/>
  <c r="O195" i="32" s="1"/>
  <c r="U195" i="32" l="1"/>
  <c r="T195" i="32"/>
  <c r="F196" i="32"/>
  <c r="H196" i="32" s="1"/>
  <c r="S196" i="32" l="1"/>
  <c r="J196" i="32"/>
  <c r="O196" i="32" s="1"/>
  <c r="U196" i="32" l="1"/>
  <c r="T196" i="32"/>
  <c r="F197" i="32"/>
  <c r="H197" i="32" s="1"/>
  <c r="S197" i="32" l="1"/>
  <c r="J197" i="32"/>
  <c r="O197" i="32" s="1"/>
  <c r="U197" i="32" l="1"/>
  <c r="T197" i="32"/>
  <c r="F198" i="32"/>
  <c r="H198" i="32" s="1"/>
  <c r="S198" i="32" l="1"/>
  <c r="J198" i="32"/>
  <c r="O198" i="32" s="1"/>
  <c r="U198" i="32" l="1"/>
  <c r="T198" i="32"/>
  <c r="F199" i="32"/>
  <c r="H199" i="32" s="1"/>
  <c r="S199" i="32" l="1"/>
  <c r="J199" i="32"/>
  <c r="O199" i="32" s="1"/>
  <c r="U199" i="32" l="1"/>
  <c r="T199" i="32"/>
  <c r="F200" i="32"/>
  <c r="H200" i="32" s="1"/>
  <c r="S200" i="32" l="1"/>
  <c r="J200" i="32"/>
  <c r="O200" i="32" s="1"/>
  <c r="U200" i="32" l="1"/>
  <c r="T200" i="32"/>
  <c r="F201" i="32"/>
  <c r="H201" i="32" s="1"/>
  <c r="S201" i="32" l="1"/>
  <c r="J201" i="32"/>
  <c r="O201" i="32" s="1"/>
  <c r="T201" i="32" l="1"/>
  <c r="U201" i="32"/>
  <c r="F202" i="32"/>
  <c r="H202" i="32" s="1"/>
  <c r="S202" i="32" l="1"/>
  <c r="J202" i="32"/>
  <c r="O202" i="32" s="1"/>
  <c r="U202" i="32" l="1"/>
  <c r="T202" i="32"/>
  <c r="F203" i="32"/>
  <c r="H203" i="32" s="1"/>
  <c r="J203" i="32" l="1"/>
  <c r="O203" i="32" s="1"/>
  <c r="S203" i="32"/>
  <c r="U203" i="32" l="1"/>
  <c r="T203" i="32"/>
  <c r="F204" i="32"/>
  <c r="H204" i="32" s="1"/>
  <c r="J204" i="32" l="1"/>
  <c r="O204" i="32" s="1"/>
  <c r="S204" i="32"/>
  <c r="U204" i="32" l="1"/>
  <c r="T204" i="32"/>
  <c r="F205" i="32"/>
  <c r="H205" i="32" s="1"/>
  <c r="S205" i="32" l="1"/>
  <c r="J205" i="32"/>
  <c r="O205" i="32" s="1"/>
  <c r="U205" i="32" l="1"/>
  <c r="T205" i="32"/>
  <c r="F206" i="32"/>
  <c r="H206" i="32" s="1"/>
  <c r="J206" i="32" l="1"/>
  <c r="O206" i="32" s="1"/>
  <c r="S206" i="32"/>
  <c r="U206" i="32" l="1"/>
  <c r="T206" i="32"/>
  <c r="F207" i="32"/>
  <c r="H207" i="32" s="1"/>
  <c r="J207" i="32" l="1"/>
  <c r="O207" i="32" s="1"/>
  <c r="S207" i="32"/>
  <c r="U207" i="32" l="1"/>
  <c r="T207" i="32"/>
  <c r="F208" i="32"/>
  <c r="H208" i="32" s="1"/>
  <c r="J208" i="32" l="1"/>
  <c r="O208" i="32" s="1"/>
  <c r="S208" i="32"/>
  <c r="U208" i="32" l="1"/>
  <c r="T208" i="32"/>
  <c r="F209" i="32"/>
  <c r="H209" i="32" s="1"/>
  <c r="S209" i="32" l="1"/>
  <c r="J209" i="32"/>
  <c r="O209" i="32" s="1"/>
  <c r="T209" i="32" l="1"/>
  <c r="U209" i="32"/>
  <c r="F210" i="32"/>
  <c r="H210" i="32" s="1"/>
  <c r="J210" i="32" l="1"/>
  <c r="O210" i="32" s="1"/>
  <c r="S210" i="32"/>
  <c r="U210" i="32" l="1"/>
  <c r="T210" i="32"/>
  <c r="F211" i="32"/>
  <c r="H211" i="32" s="1"/>
  <c r="S211" i="32" l="1"/>
  <c r="J211" i="32"/>
  <c r="O211" i="32" s="1"/>
  <c r="U211" i="32" l="1"/>
  <c r="T211" i="32"/>
  <c r="F212" i="32"/>
  <c r="H212" i="32" s="1"/>
  <c r="S212" i="32" l="1"/>
  <c r="J212" i="32"/>
  <c r="O212" i="32" s="1"/>
  <c r="U212" i="32" l="1"/>
  <c r="T212" i="32"/>
  <c r="F213" i="32"/>
  <c r="H213" i="32" s="1"/>
  <c r="S213" i="32" l="1"/>
  <c r="J213" i="32"/>
  <c r="O213" i="32" s="1"/>
  <c r="U213" i="32" l="1"/>
  <c r="T213" i="32"/>
  <c r="F214" i="32"/>
  <c r="H214" i="32" s="1"/>
  <c r="S214" i="32" l="1"/>
  <c r="J214" i="32"/>
  <c r="O214" i="32" s="1"/>
  <c r="U214" i="32" l="1"/>
  <c r="T214" i="32"/>
  <c r="F215" i="32"/>
  <c r="H215" i="32" s="1"/>
  <c r="S215" i="32" l="1"/>
  <c r="J215" i="32"/>
  <c r="O215" i="32" s="1"/>
  <c r="U215" i="32" l="1"/>
  <c r="T215" i="32"/>
  <c r="F216" i="32"/>
  <c r="H216" i="32" s="1"/>
  <c r="S216" i="32" l="1"/>
  <c r="J216" i="32"/>
  <c r="O216" i="32" s="1"/>
  <c r="U216" i="32" l="1"/>
  <c r="T216" i="32"/>
  <c r="F217" i="32"/>
  <c r="H217" i="32" s="1"/>
  <c r="S217" i="32" l="1"/>
  <c r="J217" i="32"/>
  <c r="O217" i="32" s="1"/>
  <c r="T217" i="32" l="1"/>
  <c r="U217" i="32"/>
  <c r="F218" i="32"/>
  <c r="H218" i="32" s="1"/>
  <c r="J218" i="32" l="1"/>
  <c r="O218" i="32" s="1"/>
  <c r="S218" i="32"/>
  <c r="U218" i="32" l="1"/>
  <c r="T218" i="32"/>
  <c r="F219" i="32"/>
  <c r="H219" i="32" s="1"/>
  <c r="S219" i="32" l="1"/>
  <c r="J219" i="32"/>
  <c r="O219" i="32" s="1"/>
  <c r="U219" i="32" l="1"/>
  <c r="T219" i="32"/>
  <c r="F220" i="32"/>
  <c r="H220" i="32" s="1"/>
  <c r="S220" i="32" l="1"/>
  <c r="J220" i="32"/>
  <c r="O220" i="32" s="1"/>
  <c r="U220" i="32" l="1"/>
  <c r="T220" i="32"/>
  <c r="F221" i="32"/>
  <c r="H221" i="32" s="1"/>
  <c r="S221" i="32" l="1"/>
  <c r="J221" i="32"/>
  <c r="O221" i="32" s="1"/>
  <c r="U221" i="32" l="1"/>
  <c r="T221" i="32"/>
  <c r="F222" i="32"/>
  <c r="H222" i="32" s="1"/>
  <c r="J222" i="32" l="1"/>
  <c r="O222" i="32" s="1"/>
  <c r="S222" i="32"/>
  <c r="U222" i="32" l="1"/>
  <c r="T222" i="32"/>
  <c r="F223" i="32"/>
  <c r="H223" i="32" s="1"/>
  <c r="S223" i="32" l="1"/>
  <c r="J223" i="32"/>
  <c r="O223" i="32" s="1"/>
  <c r="U223" i="32" l="1"/>
  <c r="T223" i="32"/>
  <c r="F224" i="32"/>
  <c r="H224" i="32" s="1"/>
  <c r="S224" i="32" l="1"/>
  <c r="J224" i="32"/>
  <c r="O224" i="32" s="1"/>
  <c r="U224" i="32" l="1"/>
  <c r="T224" i="32"/>
  <c r="F225" i="32"/>
  <c r="H225" i="32" s="1"/>
  <c r="J225" i="32" l="1"/>
  <c r="O225" i="32" s="1"/>
  <c r="S225" i="32"/>
  <c r="T225" i="32" l="1"/>
  <c r="U225" i="32"/>
  <c r="F226" i="32"/>
  <c r="H226" i="32" s="1"/>
  <c r="S226" i="32" l="1"/>
  <c r="J226" i="32"/>
  <c r="O226" i="32" s="1"/>
  <c r="U226" i="32" l="1"/>
  <c r="T226" i="32"/>
  <c r="F227" i="32"/>
  <c r="H227" i="32" s="1"/>
  <c r="S227" i="32" l="1"/>
  <c r="J227" i="32"/>
  <c r="O227" i="32" s="1"/>
  <c r="U227" i="32" l="1"/>
  <c r="T227" i="32"/>
  <c r="F228" i="32"/>
  <c r="H228" i="32" s="1"/>
  <c r="S228" i="32" l="1"/>
  <c r="J228" i="32"/>
  <c r="O228" i="32" s="1"/>
  <c r="U228" i="32" l="1"/>
  <c r="T228" i="32"/>
  <c r="F229" i="32"/>
  <c r="H229" i="32" s="1"/>
  <c r="S229" i="32" l="1"/>
  <c r="J229" i="32"/>
  <c r="O229" i="32" s="1"/>
  <c r="U229" i="32" l="1"/>
  <c r="T229" i="32"/>
  <c r="F230" i="32"/>
  <c r="H230" i="32" s="1"/>
  <c r="S230" i="32" l="1"/>
  <c r="J230" i="32"/>
  <c r="O230" i="32" s="1"/>
  <c r="U230" i="32" l="1"/>
  <c r="T230" i="32"/>
  <c r="F231" i="32"/>
  <c r="H231" i="32" s="1"/>
  <c r="S231" i="32" l="1"/>
  <c r="J231" i="32"/>
  <c r="O231" i="32" s="1"/>
  <c r="U231" i="32" l="1"/>
  <c r="T231" i="32"/>
  <c r="F232" i="32"/>
  <c r="H232" i="32" s="1"/>
  <c r="S232" i="32" l="1"/>
  <c r="J232" i="32"/>
  <c r="O232" i="32" s="1"/>
  <c r="U232" i="32" l="1"/>
  <c r="T232" i="32"/>
  <c r="F233" i="32"/>
  <c r="H233" i="32" s="1"/>
  <c r="S233" i="32" l="1"/>
  <c r="J233" i="32"/>
  <c r="O233" i="32" s="1"/>
  <c r="T233" i="32" l="1"/>
  <c r="U233" i="32"/>
  <c r="F234" i="32"/>
  <c r="H234" i="32" s="1"/>
  <c r="S234" i="32" l="1"/>
  <c r="J234" i="32"/>
  <c r="O234" i="32" s="1"/>
  <c r="U234" i="32" l="1"/>
  <c r="T234" i="32"/>
  <c r="F235" i="32"/>
  <c r="H235" i="32" s="1"/>
  <c r="J235" i="32" l="1"/>
  <c r="O235" i="32" s="1"/>
  <c r="S235" i="32"/>
  <c r="U235" i="32" l="1"/>
  <c r="T235" i="32"/>
  <c r="F236" i="32"/>
  <c r="H236" i="32" s="1"/>
  <c r="J236" i="32" l="1"/>
  <c r="O236" i="32" s="1"/>
  <c r="S236" i="32"/>
  <c r="U236" i="32" l="1"/>
  <c r="T236" i="32"/>
  <c r="F237" i="32"/>
  <c r="H237" i="32" s="1"/>
  <c r="J237" i="32" l="1"/>
  <c r="O237" i="32" s="1"/>
  <c r="S237" i="32"/>
  <c r="U237" i="32" l="1"/>
  <c r="T237" i="32"/>
  <c r="F238" i="32"/>
  <c r="H238" i="32" s="1"/>
  <c r="S238" i="32" l="1"/>
  <c r="J238" i="32"/>
  <c r="O238" i="32" s="1"/>
  <c r="U238" i="32" l="1"/>
  <c r="T238" i="32"/>
  <c r="F239" i="32"/>
  <c r="H239" i="32" s="1"/>
  <c r="S239" i="32" l="1"/>
  <c r="J239" i="32"/>
  <c r="O239" i="32" s="1"/>
  <c r="U239" i="32" l="1"/>
  <c r="T239" i="32"/>
  <c r="F240" i="32"/>
  <c r="H240" i="32" s="1"/>
  <c r="S240" i="32" l="1"/>
  <c r="J240" i="32"/>
  <c r="O240" i="32" s="1"/>
  <c r="U240" i="32" l="1"/>
  <c r="T240" i="32"/>
  <c r="F241" i="32"/>
  <c r="H241" i="32" s="1"/>
  <c r="S241" i="32" l="1"/>
  <c r="J241" i="32"/>
  <c r="O241" i="32" s="1"/>
  <c r="T241" i="32" l="1"/>
  <c r="U241" i="32"/>
  <c r="F242" i="32"/>
  <c r="H242" i="32" s="1"/>
  <c r="J242" i="32" l="1"/>
  <c r="O242" i="32" s="1"/>
  <c r="S242" i="32"/>
  <c r="U242" i="32" l="1"/>
  <c r="T242" i="32"/>
  <c r="F243" i="32"/>
  <c r="H243" i="32" s="1"/>
  <c r="S243" i="32" l="1"/>
  <c r="J243" i="32"/>
  <c r="O243" i="32" s="1"/>
  <c r="U243" i="32" l="1"/>
  <c r="T243" i="32"/>
  <c r="F244" i="32"/>
  <c r="H244" i="32" s="1"/>
  <c r="J244" i="32" l="1"/>
  <c r="O244" i="32" s="1"/>
  <c r="S244" i="32"/>
  <c r="U244" i="32" l="1"/>
  <c r="T244" i="32"/>
  <c r="F245" i="32"/>
  <c r="H245" i="32" s="1"/>
  <c r="J245" i="32" l="1"/>
  <c r="O245" i="32" s="1"/>
  <c r="S245" i="32"/>
  <c r="U245" i="32" l="1"/>
  <c r="T245" i="32"/>
  <c r="F246" i="32"/>
  <c r="H246" i="32" s="1"/>
  <c r="S246" i="32" l="1"/>
  <c r="J246" i="32"/>
  <c r="O246" i="32" s="1"/>
  <c r="U246" i="32" l="1"/>
  <c r="T246" i="32"/>
  <c r="F247" i="32"/>
  <c r="H247" i="32" s="1"/>
  <c r="J247" i="32" l="1"/>
  <c r="O247" i="32" s="1"/>
  <c r="S247" i="32"/>
  <c r="U247" i="32" l="1"/>
  <c r="T247" i="32"/>
  <c r="F248" i="32"/>
  <c r="H248" i="32" s="1"/>
  <c r="J248" i="32" l="1"/>
  <c r="O248" i="32" s="1"/>
  <c r="S248" i="32"/>
  <c r="U248" i="32" l="1"/>
  <c r="T248" i="32"/>
  <c r="F249" i="32"/>
  <c r="H249" i="32" s="1"/>
  <c r="S249" i="32" l="1"/>
  <c r="J249" i="32"/>
  <c r="O249" i="32" s="1"/>
  <c r="T249" i="32" l="1"/>
  <c r="U249" i="32"/>
  <c r="F250" i="32"/>
  <c r="H250" i="32" s="1"/>
  <c r="S250" i="32" l="1"/>
  <c r="J250" i="32"/>
  <c r="O250" i="32" s="1"/>
  <c r="U250" i="32" l="1"/>
  <c r="T250" i="32"/>
  <c r="F251" i="32"/>
  <c r="H251" i="32" s="1"/>
  <c r="S251" i="32" l="1"/>
  <c r="J251" i="32"/>
  <c r="O251" i="32" s="1"/>
  <c r="U251" i="32" l="1"/>
  <c r="T251" i="32"/>
  <c r="F252" i="32"/>
  <c r="H252" i="32" s="1"/>
  <c r="S252" i="32" l="1"/>
  <c r="J252" i="32"/>
  <c r="O252" i="32" s="1"/>
  <c r="U252" i="32" l="1"/>
  <c r="T252" i="32"/>
  <c r="F253" i="32"/>
  <c r="H253" i="32" s="1"/>
  <c r="S253" i="32" l="1"/>
  <c r="J253" i="32"/>
  <c r="O253" i="32" s="1"/>
  <c r="U253" i="32" l="1"/>
  <c r="T253" i="32"/>
  <c r="F254" i="32"/>
  <c r="H254" i="32" s="1"/>
  <c r="S254" i="32" l="1"/>
  <c r="J254" i="32"/>
  <c r="O254" i="32" s="1"/>
  <c r="U254" i="32" l="1"/>
  <c r="T254" i="32"/>
  <c r="F255" i="32"/>
  <c r="H255" i="32" s="1"/>
  <c r="S255" i="32" l="1"/>
  <c r="J255" i="32"/>
  <c r="O255" i="32" s="1"/>
  <c r="U255" i="32" l="1"/>
  <c r="T255" i="32"/>
  <c r="F256" i="32"/>
  <c r="H256" i="32" s="1"/>
  <c r="S256" i="32" l="1"/>
  <c r="J256" i="32"/>
  <c r="O256" i="32" s="1"/>
  <c r="U256" i="32" l="1"/>
  <c r="T256" i="32"/>
  <c r="F257" i="32"/>
  <c r="H257" i="32" s="1"/>
  <c r="J257" i="32" l="1"/>
  <c r="O257" i="32" s="1"/>
  <c r="S257" i="32"/>
  <c r="T257" i="32" l="1"/>
  <c r="U257" i="32"/>
  <c r="F258" i="32"/>
  <c r="H258" i="32" s="1"/>
  <c r="S258" i="32" l="1"/>
  <c r="J258" i="32"/>
  <c r="O258" i="32" s="1"/>
  <c r="U258" i="32" l="1"/>
  <c r="T258" i="32"/>
  <c r="F259" i="32"/>
  <c r="H259" i="32" s="1"/>
  <c r="J259" i="32" l="1"/>
  <c r="O259" i="32" s="1"/>
  <c r="S259" i="32"/>
  <c r="U259" i="32" l="1"/>
  <c r="T259" i="32"/>
  <c r="F260" i="32"/>
  <c r="H260" i="32" s="1"/>
  <c r="S260" i="32" l="1"/>
  <c r="J260" i="32"/>
  <c r="O260" i="32" s="1"/>
  <c r="U260" i="32" l="1"/>
  <c r="T260" i="32"/>
  <c r="F261" i="32"/>
  <c r="H261" i="32" s="1"/>
  <c r="S261" i="32" l="1"/>
  <c r="J261" i="32"/>
  <c r="O261" i="32" s="1"/>
  <c r="U261" i="32" l="1"/>
  <c r="T261" i="32"/>
  <c r="F262" i="32"/>
  <c r="H262" i="32" s="1"/>
  <c r="S262" i="32" l="1"/>
  <c r="J262" i="32"/>
  <c r="O262" i="32" s="1"/>
  <c r="U262" i="32" l="1"/>
  <c r="T262" i="32"/>
  <c r="F263" i="32"/>
  <c r="H263" i="32" s="1"/>
  <c r="S263" i="32" l="1"/>
  <c r="J263" i="32"/>
  <c r="O263" i="32" s="1"/>
  <c r="U263" i="32" l="1"/>
  <c r="T263" i="32"/>
  <c r="F264" i="32"/>
  <c r="H264" i="32" s="1"/>
  <c r="J264" i="32" l="1"/>
  <c r="O264" i="32" s="1"/>
  <c r="S264" i="32"/>
  <c r="U264" i="32" l="1"/>
  <c r="T264" i="32"/>
  <c r="F265" i="32"/>
  <c r="H265" i="32" s="1"/>
  <c r="S265" i="32" l="1"/>
  <c r="J265" i="32"/>
  <c r="O265" i="32" s="1"/>
  <c r="T265" i="32" l="1"/>
  <c r="U265" i="32"/>
  <c r="F266" i="32"/>
  <c r="H266" i="32" s="1"/>
  <c r="S266" i="32" l="1"/>
  <c r="J266" i="32"/>
  <c r="O266" i="32" s="1"/>
  <c r="U266" i="32" l="1"/>
  <c r="T266" i="32"/>
  <c r="F267" i="32"/>
  <c r="H267" i="32" s="1"/>
  <c r="S267" i="32" l="1"/>
  <c r="J267" i="32"/>
  <c r="O267" i="32" s="1"/>
  <c r="U267" i="32" l="1"/>
  <c r="T267" i="32"/>
  <c r="F268" i="32"/>
  <c r="H268" i="32" s="1"/>
  <c r="J268" i="32" l="1"/>
  <c r="O268" i="32" s="1"/>
  <c r="S268" i="32"/>
  <c r="U268" i="32" l="1"/>
  <c r="T268" i="32"/>
  <c r="F269" i="32"/>
  <c r="H269" i="32" s="1"/>
  <c r="S269" i="32" l="1"/>
  <c r="J269" i="32"/>
  <c r="O269" i="32" s="1"/>
  <c r="U269" i="32" l="1"/>
  <c r="T269" i="32"/>
  <c r="F270" i="32"/>
  <c r="H270" i="32" s="1"/>
  <c r="S270" i="32" l="1"/>
  <c r="J270" i="32"/>
  <c r="O270" i="32" s="1"/>
  <c r="U270" i="32" l="1"/>
  <c r="T270" i="32"/>
  <c r="F271" i="32"/>
  <c r="H271" i="32" s="1"/>
  <c r="S271" i="32" l="1"/>
  <c r="J271" i="32"/>
  <c r="O271" i="32" s="1"/>
  <c r="U271" i="32" l="1"/>
  <c r="T271" i="32"/>
  <c r="F272" i="32"/>
  <c r="H272" i="32" s="1"/>
  <c r="S272" i="32" l="1"/>
  <c r="J272" i="32"/>
  <c r="O272" i="32" s="1"/>
  <c r="U272" i="32" l="1"/>
  <c r="T272" i="32"/>
  <c r="F273" i="32"/>
  <c r="H273" i="32" s="1"/>
  <c r="S273" i="32" l="1"/>
  <c r="J273" i="32"/>
  <c r="O273" i="32" s="1"/>
  <c r="T273" i="32" l="1"/>
  <c r="U273" i="32"/>
  <c r="F274" i="32"/>
  <c r="H274" i="32" s="1"/>
  <c r="J274" i="32" l="1"/>
  <c r="O274" i="32" s="1"/>
  <c r="S274" i="32"/>
  <c r="U274" i="32" l="1"/>
  <c r="T274" i="32"/>
  <c r="F275" i="32"/>
  <c r="H275" i="32" s="1"/>
  <c r="S275" i="32" l="1"/>
  <c r="J275" i="32"/>
  <c r="O275" i="32" s="1"/>
  <c r="U275" i="32" l="1"/>
  <c r="T275" i="32"/>
  <c r="F276" i="32"/>
  <c r="H276" i="32" s="1"/>
  <c r="J276" i="32" l="1"/>
  <c r="O276" i="32" s="1"/>
  <c r="S276" i="32"/>
  <c r="U276" i="32" l="1"/>
  <c r="T276" i="32"/>
  <c r="F277" i="32"/>
  <c r="H277" i="32" s="1"/>
  <c r="S277" i="32" l="1"/>
  <c r="J277" i="32"/>
  <c r="O277" i="32" s="1"/>
  <c r="U277" i="32" l="1"/>
  <c r="T277" i="32"/>
  <c r="F278" i="32"/>
  <c r="H278" i="32" s="1"/>
  <c r="S278" i="32" l="1"/>
  <c r="J278" i="32"/>
  <c r="O278" i="32" s="1"/>
  <c r="U278" i="32" l="1"/>
  <c r="T278" i="32"/>
  <c r="F279" i="32"/>
  <c r="H279" i="32" s="1"/>
  <c r="S279" i="32" l="1"/>
  <c r="J279" i="32"/>
  <c r="O279" i="32" s="1"/>
  <c r="U279" i="32" l="1"/>
  <c r="T279" i="32"/>
  <c r="F280" i="32"/>
  <c r="H280" i="32" s="1"/>
  <c r="S280" i="32" l="1"/>
  <c r="J280" i="32"/>
  <c r="O280" i="32" s="1"/>
  <c r="U280" i="32" l="1"/>
  <c r="T280" i="32"/>
  <c r="F281" i="32"/>
  <c r="H281" i="32" s="1"/>
  <c r="S281" i="32" l="1"/>
  <c r="J281" i="32"/>
  <c r="O281" i="32" s="1"/>
  <c r="T281" i="32" l="1"/>
  <c r="U281" i="32"/>
  <c r="F282" i="32"/>
  <c r="H282" i="32" s="1"/>
  <c r="S282" i="32" l="1"/>
  <c r="J282" i="32"/>
  <c r="O282" i="32" s="1"/>
  <c r="U282" i="32" l="1"/>
  <c r="T282" i="32"/>
  <c r="F283" i="32"/>
  <c r="H283" i="32" s="1"/>
  <c r="S283" i="32" l="1"/>
  <c r="J283" i="32"/>
  <c r="O283" i="32" s="1"/>
  <c r="U283" i="32" l="1"/>
  <c r="T283" i="32"/>
  <c r="F284" i="32"/>
  <c r="H284" i="32" s="1"/>
  <c r="S284" i="32" l="1"/>
  <c r="J284" i="32"/>
  <c r="O284" i="32" s="1"/>
  <c r="U284" i="32" l="1"/>
  <c r="T284" i="32"/>
  <c r="F285" i="32"/>
  <c r="H285" i="32" s="1"/>
  <c r="J285" i="32" l="1"/>
  <c r="O285" i="32" s="1"/>
  <c r="S285" i="32"/>
  <c r="U285" i="32" l="1"/>
  <c r="T285" i="32"/>
  <c r="F286" i="32"/>
  <c r="H286" i="32" s="1"/>
  <c r="S286" i="32" l="1"/>
  <c r="J286" i="32"/>
  <c r="O286" i="32" s="1"/>
  <c r="U286" i="32" l="1"/>
  <c r="F287" i="32"/>
  <c r="H287" i="32" s="1"/>
  <c r="T286" i="32"/>
  <c r="J287" i="32" l="1"/>
  <c r="O287" i="32" s="1"/>
  <c r="S287" i="32"/>
  <c r="U287" i="32" l="1"/>
  <c r="F288" i="32"/>
  <c r="H288" i="32" s="1"/>
  <c r="T287" i="32"/>
  <c r="S288" i="32" l="1"/>
  <c r="J288" i="32"/>
  <c r="O288" i="32" s="1"/>
  <c r="U288" i="32" l="1"/>
  <c r="F289" i="32"/>
  <c r="H289" i="32" s="1"/>
  <c r="T288" i="32"/>
  <c r="S289" i="32" l="1"/>
  <c r="J289" i="32"/>
  <c r="O289" i="32" s="1"/>
  <c r="U289" i="32" l="1"/>
  <c r="F290" i="32"/>
  <c r="H290" i="32" s="1"/>
  <c r="T289" i="32"/>
  <c r="S290" i="32" l="1"/>
  <c r="J290" i="32"/>
  <c r="O290" i="32" s="1"/>
  <c r="U290" i="32" l="1"/>
  <c r="F291" i="32"/>
  <c r="H291" i="32" s="1"/>
  <c r="T290" i="32"/>
  <c r="S291" i="32" l="1"/>
  <c r="J291" i="32"/>
  <c r="O291" i="32" s="1"/>
  <c r="U291" i="32" l="1"/>
  <c r="F292" i="32"/>
  <c r="H292" i="32" s="1"/>
  <c r="T291" i="32"/>
  <c r="S292" i="32" l="1"/>
  <c r="J292" i="32"/>
  <c r="O292" i="32" s="1"/>
  <c r="U292" i="32" l="1"/>
  <c r="F293" i="32"/>
  <c r="H293" i="32" s="1"/>
  <c r="T292" i="32"/>
  <c r="S293" i="32" l="1"/>
  <c r="J293" i="32"/>
  <c r="O293" i="32" s="1"/>
  <c r="U293" i="32" l="1"/>
  <c r="F294" i="32"/>
  <c r="H294" i="32" s="1"/>
  <c r="T293" i="32"/>
  <c r="J294" i="32" l="1"/>
  <c r="O294" i="32" s="1"/>
  <c r="S294" i="32"/>
  <c r="U294" i="32" l="1"/>
  <c r="F295" i="32"/>
  <c r="H295" i="32" s="1"/>
  <c r="T294" i="32"/>
  <c r="S295" i="32" l="1"/>
  <c r="J295" i="32"/>
  <c r="O295" i="32" s="1"/>
  <c r="U295" i="32" l="1"/>
  <c r="F296" i="32"/>
  <c r="H296" i="32" s="1"/>
  <c r="T295" i="32"/>
  <c r="J296" i="32" l="1"/>
  <c r="O296" i="32" s="1"/>
  <c r="S296" i="32"/>
  <c r="U296" i="32" l="1"/>
  <c r="T296" i="32"/>
  <c r="F297" i="32"/>
  <c r="H297" i="32" s="1"/>
  <c r="S297" i="32" l="1"/>
  <c r="J297" i="32"/>
  <c r="O297" i="32" s="1"/>
  <c r="U297" i="32" l="1"/>
  <c r="T297" i="32"/>
  <c r="F298" i="32"/>
  <c r="H298" i="32" s="1"/>
  <c r="J298" i="32" l="1"/>
  <c r="O298" i="32" s="1"/>
  <c r="S298" i="32"/>
  <c r="U298" i="32" l="1"/>
  <c r="T298" i="32"/>
  <c r="F299" i="32"/>
  <c r="H299" i="32" s="1"/>
  <c r="J299" i="32" l="1"/>
  <c r="O299" i="32" s="1"/>
  <c r="S299" i="32"/>
  <c r="U299" i="32" l="1"/>
  <c r="F300" i="32"/>
  <c r="H300" i="32" s="1"/>
  <c r="T299" i="32"/>
  <c r="S300" i="32" l="1"/>
  <c r="J300" i="32"/>
  <c r="O300" i="32" s="1"/>
  <c r="U300" i="32" l="1"/>
  <c r="F301" i="32"/>
  <c r="H301" i="32" s="1"/>
  <c r="T300" i="32"/>
  <c r="S301" i="32" l="1"/>
  <c r="J301" i="32"/>
  <c r="O301" i="32" s="1"/>
  <c r="U301" i="32" l="1"/>
  <c r="F302" i="32"/>
  <c r="H302" i="32" s="1"/>
  <c r="T301" i="32"/>
  <c r="S302" i="32" l="1"/>
  <c r="J302" i="32"/>
  <c r="O302" i="32" s="1"/>
  <c r="U302" i="32" l="1"/>
  <c r="F303" i="32"/>
  <c r="H303" i="32" s="1"/>
  <c r="T302" i="32"/>
  <c r="S303" i="32" l="1"/>
  <c r="J303" i="32"/>
  <c r="O303" i="32" s="1"/>
  <c r="U303" i="32" l="1"/>
  <c r="T303" i="32"/>
  <c r="F304" i="32"/>
  <c r="H304" i="32" s="1"/>
  <c r="J304" i="32" l="1"/>
  <c r="O304" i="32" s="1"/>
  <c r="S304" i="32"/>
  <c r="U304" i="32" l="1"/>
  <c r="F305" i="32"/>
  <c r="H305" i="32" s="1"/>
  <c r="T304" i="32"/>
  <c r="J305" i="32" l="1"/>
  <c r="O305" i="32" s="1"/>
  <c r="S305" i="32"/>
  <c r="U305" i="32" l="1"/>
  <c r="F306" i="32"/>
  <c r="H306" i="32" s="1"/>
  <c r="T305" i="32"/>
  <c r="J306" i="32" l="1"/>
  <c r="O306" i="32" s="1"/>
  <c r="S306" i="32"/>
  <c r="U306" i="32" l="1"/>
  <c r="T306" i="32"/>
  <c r="F307" i="32"/>
  <c r="H307" i="32" s="1"/>
  <c r="S307" i="32" l="1"/>
  <c r="J307" i="32"/>
  <c r="O307" i="32" s="1"/>
  <c r="U307" i="32" l="1"/>
  <c r="T307" i="32"/>
  <c r="F308" i="32"/>
  <c r="H308" i="32" s="1"/>
  <c r="J308" i="32" l="1"/>
  <c r="O308" i="32" s="1"/>
  <c r="S308" i="32"/>
  <c r="U308" i="32" l="1"/>
  <c r="T308" i="32"/>
  <c r="F309" i="32"/>
  <c r="H309" i="32" s="1"/>
  <c r="S309" i="32" l="1"/>
  <c r="J309" i="32"/>
  <c r="O309" i="32" s="1"/>
  <c r="U309" i="32" l="1"/>
  <c r="F310" i="32"/>
  <c r="T309" i="32"/>
  <c r="H310" i="32" l="1"/>
  <c r="S310" i="32" l="1"/>
  <c r="J310" i="32"/>
  <c r="O310" i="32" s="1"/>
  <c r="T310" i="32" s="1"/>
  <c r="U310" i="32" l="1"/>
  <c r="F311" i="32"/>
  <c r="H311" i="32" l="1"/>
  <c r="S311" i="32" l="1"/>
  <c r="J311" i="32"/>
  <c r="O311" i="32" s="1"/>
  <c r="T311" i="32" s="1"/>
  <c r="U311" i="32" l="1"/>
  <c r="F312" i="32"/>
  <c r="H312" i="32" l="1"/>
  <c r="S312" i="32" l="1"/>
  <c r="J312" i="32"/>
  <c r="O312" i="32" s="1"/>
  <c r="T312" i="32" s="1"/>
  <c r="U312" i="32" l="1"/>
  <c r="F313" i="32"/>
  <c r="H313" i="32" l="1"/>
  <c r="J313" i="32" l="1"/>
  <c r="O313" i="32" s="1"/>
  <c r="T313" i="32" s="1"/>
  <c r="S313" i="32"/>
  <c r="U313" i="32" l="1"/>
  <c r="F314" i="32"/>
  <c r="H314" i="32" l="1"/>
  <c r="J314" i="32" l="1"/>
  <c r="O314" i="32" s="1"/>
  <c r="T314" i="32" s="1"/>
  <c r="S314" i="32"/>
  <c r="U314" i="32" l="1"/>
  <c r="F315" i="32"/>
  <c r="H315" i="32" s="1"/>
  <c r="S315" i="32" l="1"/>
  <c r="J315" i="32"/>
  <c r="O315" i="32" s="1"/>
  <c r="T315" i="32" s="1"/>
  <c r="U315" i="32" l="1"/>
  <c r="F316" i="32"/>
  <c r="H316" i="32" s="1"/>
  <c r="J316" i="32" l="1"/>
  <c r="O316" i="32" s="1"/>
  <c r="T316" i="32" s="1"/>
  <c r="S316" i="32"/>
  <c r="U316" i="32" l="1"/>
  <c r="F317" i="32"/>
  <c r="H317" i="32" s="1"/>
  <c r="S317" i="32" l="1"/>
  <c r="J317" i="32"/>
  <c r="O317" i="32" s="1"/>
  <c r="T317" i="32" s="1"/>
  <c r="U317" i="32" l="1"/>
  <c r="F318" i="32"/>
  <c r="H318" i="32" s="1"/>
  <c r="S318" i="32" l="1"/>
  <c r="J318" i="32"/>
  <c r="O318" i="32" s="1"/>
  <c r="T318" i="32" s="1"/>
  <c r="U318" i="32" l="1"/>
  <c r="F319" i="32"/>
  <c r="H319" i="32" s="1"/>
  <c r="J319" i="32" l="1"/>
  <c r="O319" i="32" s="1"/>
  <c r="T319" i="32" s="1"/>
  <c r="S319" i="32"/>
  <c r="U319" i="32" l="1"/>
  <c r="F320" i="32"/>
  <c r="H320" i="32" s="1"/>
  <c r="J320" i="32" l="1"/>
  <c r="O320" i="32" s="1"/>
  <c r="T320" i="32" s="1"/>
  <c r="S320" i="32"/>
  <c r="U320" i="32" l="1"/>
  <c r="F321" i="32"/>
  <c r="H321" i="32" s="1"/>
  <c r="S321" i="32" l="1"/>
  <c r="J321" i="32"/>
  <c r="O321" i="32" s="1"/>
  <c r="T321" i="32" s="1"/>
  <c r="U321" i="32" l="1"/>
  <c r="F322" i="32"/>
  <c r="H322" i="32" s="1"/>
  <c r="J322" i="32" l="1"/>
  <c r="O322" i="32" s="1"/>
  <c r="T322" i="32" s="1"/>
  <c r="S322" i="32"/>
  <c r="U322" i="32" l="1"/>
  <c r="F323" i="32"/>
  <c r="H323" i="32" s="1"/>
  <c r="S323" i="32" l="1"/>
  <c r="J323" i="32"/>
  <c r="O323" i="32" s="1"/>
  <c r="T323" i="32" s="1"/>
  <c r="U323" i="32" l="1"/>
  <c r="F324" i="32"/>
  <c r="H324" i="32" s="1"/>
  <c r="J324" i="32" l="1"/>
  <c r="O324" i="32" s="1"/>
  <c r="T324" i="32" s="1"/>
  <c r="S324" i="32"/>
  <c r="U324" i="32" l="1"/>
  <c r="F325" i="32"/>
  <c r="H325" i="32" s="1"/>
  <c r="S325" i="32" l="1"/>
  <c r="J325" i="32"/>
  <c r="O325" i="32" s="1"/>
  <c r="T325" i="32" s="1"/>
  <c r="U325" i="32" l="1"/>
  <c r="F326" i="32"/>
  <c r="H326" i="32" s="1"/>
  <c r="J326" i="32" l="1"/>
  <c r="O326" i="32" s="1"/>
  <c r="T326" i="32" s="1"/>
  <c r="S326" i="32"/>
  <c r="U326" i="32" l="1"/>
  <c r="F327" i="32"/>
  <c r="H327" i="32" s="1"/>
  <c r="S327" i="32" l="1"/>
  <c r="J327" i="32"/>
  <c r="O327" i="32" s="1"/>
  <c r="T327" i="32" s="1"/>
  <c r="U327" i="32" l="1"/>
  <c r="F328" i="32"/>
  <c r="H328" i="32" s="1"/>
  <c r="J328" i="32" l="1"/>
  <c r="O328" i="32" s="1"/>
  <c r="T328" i="32" s="1"/>
  <c r="S328" i="32"/>
  <c r="U328" i="32" l="1"/>
  <c r="F329" i="32"/>
  <c r="H329" i="32" s="1"/>
  <c r="J329" i="32" l="1"/>
  <c r="O329" i="32" s="1"/>
  <c r="S329" i="32"/>
  <c r="U329" i="32" l="1"/>
  <c r="F330" i="32"/>
  <c r="H330" i="32" s="1"/>
  <c r="T329" i="32"/>
  <c r="J330" i="32" l="1"/>
  <c r="O330" i="32" s="1"/>
  <c r="S330" i="32"/>
  <c r="U330" i="32" l="1"/>
  <c r="T330" i="32"/>
  <c r="F331" i="32"/>
  <c r="H331" i="32" s="1"/>
  <c r="S331" i="32" l="1"/>
  <c r="J331" i="32"/>
  <c r="O331" i="32" s="1"/>
  <c r="U331" i="32" l="1"/>
  <c r="F332" i="32"/>
  <c r="H332" i="32" s="1"/>
  <c r="T331" i="32"/>
  <c r="J332" i="32" l="1"/>
  <c r="O332" i="32" s="1"/>
  <c r="S332" i="32"/>
  <c r="U332" i="32" l="1"/>
  <c r="T332" i="32"/>
  <c r="F333" i="32"/>
  <c r="H333" i="32" s="1"/>
  <c r="J333" i="32" l="1"/>
  <c r="O333" i="32" s="1"/>
  <c r="S333" i="32"/>
  <c r="U333" i="32" l="1"/>
  <c r="F334" i="32"/>
  <c r="H334" i="32" s="1"/>
  <c r="T333" i="32"/>
  <c r="J334" i="32" l="1"/>
  <c r="O334" i="32" s="1"/>
  <c r="S334" i="32"/>
  <c r="U334" i="32" l="1"/>
  <c r="F335" i="32"/>
  <c r="H335" i="32" s="1"/>
  <c r="T334" i="32"/>
  <c r="J335" i="32" l="1"/>
  <c r="O335" i="32" s="1"/>
  <c r="S335" i="32"/>
  <c r="U335" i="32" l="1"/>
  <c r="T335" i="32"/>
  <c r="F336" i="32"/>
  <c r="H336" i="32" s="1"/>
  <c r="S336" i="32" l="1"/>
  <c r="J336" i="32"/>
  <c r="O336" i="32" s="1"/>
  <c r="U336" i="32" l="1"/>
  <c r="F337" i="32"/>
  <c r="H337" i="32" s="1"/>
  <c r="T336" i="32"/>
  <c r="J337" i="32" l="1"/>
  <c r="O337" i="32" s="1"/>
  <c r="S337" i="32"/>
  <c r="U337" i="32" l="1"/>
  <c r="F338" i="32"/>
  <c r="H338" i="32" s="1"/>
  <c r="T337" i="32"/>
  <c r="S338" i="32" l="1"/>
  <c r="J338" i="32"/>
  <c r="O338" i="32" s="1"/>
  <c r="U338" i="32" l="1"/>
  <c r="T338" i="32"/>
  <c r="F339" i="32"/>
  <c r="H339" i="32" s="1"/>
  <c r="S339" i="32" l="1"/>
  <c r="J339" i="32"/>
  <c r="O339" i="32" s="1"/>
  <c r="U339" i="32" l="1"/>
  <c r="T339" i="32"/>
  <c r="F340" i="32"/>
  <c r="H340" i="32" s="1"/>
  <c r="J340" i="32" l="1"/>
  <c r="O340" i="32" s="1"/>
  <c r="S340" i="32"/>
  <c r="U340" i="32" l="1"/>
  <c r="F341" i="32"/>
  <c r="H341" i="32" s="1"/>
  <c r="T340" i="32"/>
  <c r="J341" i="32" l="1"/>
  <c r="O341" i="32" s="1"/>
  <c r="S341" i="32"/>
  <c r="U341" i="32" l="1"/>
  <c r="F342" i="32"/>
  <c r="H342" i="32" s="1"/>
  <c r="T341" i="32"/>
  <c r="S342" i="32" l="1"/>
  <c r="J342" i="32"/>
  <c r="O342" i="32" l="1"/>
  <c r="U342" i="32" l="1"/>
  <c r="F343" i="32"/>
  <c r="H343" i="32" s="1"/>
  <c r="T342" i="32"/>
  <c r="J343" i="32" l="1"/>
  <c r="S343" i="32"/>
  <c r="O343" i="32" l="1"/>
  <c r="U343" i="32" l="1"/>
  <c r="F344" i="32"/>
  <c r="H344" i="32" s="1"/>
  <c r="T343" i="32"/>
  <c r="S344" i="32" l="1"/>
  <c r="J344" i="32"/>
  <c r="O344" i="32" l="1"/>
  <c r="U344" i="32" l="1"/>
  <c r="T344" i="32"/>
  <c r="F345" i="32"/>
  <c r="H345" i="32" s="1"/>
  <c r="J345" i="32" l="1"/>
  <c r="S345" i="32"/>
  <c r="O345" i="32" l="1"/>
  <c r="U345" i="32" l="1"/>
  <c r="T345" i="32"/>
  <c r="F346" i="32"/>
  <c r="H346" i="32" s="1"/>
  <c r="S346" i="32" l="1"/>
  <c r="J346" i="32"/>
  <c r="O346" i="32" l="1"/>
  <c r="U346" i="32" l="1"/>
  <c r="F347" i="32"/>
  <c r="H347" i="32" s="1"/>
  <c r="T346" i="32"/>
  <c r="J347" i="32" l="1"/>
  <c r="O347" i="32" s="1"/>
  <c r="S347" i="32"/>
  <c r="U347" i="32" l="1"/>
  <c r="T347" i="32"/>
  <c r="F348" i="32"/>
  <c r="H348" i="32" s="1"/>
  <c r="S348" i="32" l="1"/>
  <c r="J348" i="32"/>
  <c r="O348" i="32" s="1"/>
  <c r="U348" i="32" l="1"/>
  <c r="T348" i="32"/>
  <c r="F349" i="32"/>
  <c r="H349" i="32" s="1"/>
  <c r="S349" i="32" l="1"/>
  <c r="J349" i="32"/>
  <c r="O349" i="32" s="1"/>
  <c r="U349" i="32" l="1"/>
  <c r="F350" i="32"/>
  <c r="H350" i="32" s="1"/>
  <c r="T349" i="32"/>
  <c r="S350" i="32" l="1"/>
  <c r="J350" i="32"/>
  <c r="O350" i="32" s="1"/>
  <c r="U350" i="32" l="1"/>
  <c r="F351" i="32"/>
  <c r="H351" i="32" s="1"/>
  <c r="T350" i="32"/>
  <c r="S351" i="32" l="1"/>
  <c r="J351" i="32"/>
  <c r="O351" i="32" s="1"/>
  <c r="U351" i="32" l="1"/>
  <c r="F352" i="32"/>
  <c r="H352" i="32" s="1"/>
  <c r="T351" i="32"/>
  <c r="J352" i="32" l="1"/>
  <c r="O352" i="32" s="1"/>
  <c r="S352" i="32"/>
  <c r="U352" i="32" l="1"/>
  <c r="F353" i="32"/>
  <c r="H353" i="32" s="1"/>
  <c r="T352" i="32"/>
  <c r="J353" i="32" l="1"/>
  <c r="O353" i="32" s="1"/>
  <c r="S353" i="32"/>
  <c r="U353" i="32" l="1"/>
  <c r="F354" i="32"/>
  <c r="H354" i="32" s="1"/>
  <c r="T353" i="32"/>
  <c r="J354" i="32" l="1"/>
  <c r="O354" i="32" s="1"/>
  <c r="S354" i="32"/>
  <c r="U354" i="32" l="1"/>
  <c r="F355" i="32"/>
  <c r="H355" i="32" s="1"/>
  <c r="T354" i="32"/>
  <c r="S355" i="32" l="1"/>
  <c r="J355" i="32"/>
  <c r="O355" i="32" s="1"/>
  <c r="U355" i="32" l="1"/>
  <c r="F356" i="32"/>
  <c r="H356" i="32" s="1"/>
  <c r="T355" i="32"/>
  <c r="J356" i="32" l="1"/>
  <c r="O356" i="32" s="1"/>
  <c r="S356" i="32"/>
  <c r="U356" i="32" l="1"/>
  <c r="T356" i="32"/>
  <c r="F357" i="32"/>
  <c r="H357" i="32" s="1"/>
  <c r="S357" i="32" l="1"/>
  <c r="J357" i="32"/>
  <c r="O357" i="32" s="1"/>
  <c r="U357" i="32" l="1"/>
  <c r="F358" i="32"/>
  <c r="H358" i="32" s="1"/>
  <c r="T357" i="32"/>
  <c r="S358" i="32" l="1"/>
  <c r="J358" i="32"/>
  <c r="O358" i="32" s="1"/>
  <c r="U358" i="32" l="1"/>
  <c r="F359" i="32"/>
  <c r="H359" i="32" s="1"/>
  <c r="T358" i="32"/>
  <c r="S359" i="32" l="1"/>
  <c r="J359" i="32"/>
  <c r="O359" i="32" s="1"/>
  <c r="U359" i="32" l="1"/>
  <c r="T359" i="32"/>
  <c r="F360" i="32"/>
  <c r="H360" i="32" s="1"/>
  <c r="J360" i="32" l="1"/>
  <c r="O360" i="32" s="1"/>
  <c r="S360" i="32"/>
  <c r="U360" i="32" l="1"/>
  <c r="T360" i="32"/>
  <c r="F361" i="32"/>
  <c r="H361" i="32" s="1"/>
  <c r="J361" i="32" l="1"/>
  <c r="O361" i="32" s="1"/>
  <c r="S361" i="32"/>
  <c r="U361" i="32" l="1"/>
  <c r="T361" i="32"/>
  <c r="F362" i="32"/>
  <c r="H362" i="32" s="1"/>
  <c r="J362" i="32" l="1"/>
  <c r="O362" i="32" s="1"/>
  <c r="S362" i="32"/>
  <c r="U362" i="32" l="1"/>
  <c r="F363" i="32"/>
  <c r="H363" i="32" s="1"/>
  <c r="T362" i="32"/>
  <c r="J363" i="32" l="1"/>
  <c r="O363" i="32" s="1"/>
  <c r="S363" i="32"/>
  <c r="U363" i="32" l="1"/>
  <c r="T363" i="32"/>
  <c r="F364" i="32"/>
  <c r="H364" i="32" s="1"/>
  <c r="S364" i="32" l="1"/>
  <c r="J364" i="32"/>
  <c r="O364" i="32" s="1"/>
  <c r="U364" i="32" l="1"/>
  <c r="F365" i="32"/>
  <c r="H365" i="32" s="1"/>
  <c r="T364" i="32"/>
  <c r="J365" i="32" l="1"/>
  <c r="O365" i="32" s="1"/>
  <c r="S365" i="32"/>
  <c r="U365" i="32" l="1"/>
  <c r="F366" i="32"/>
  <c r="H366" i="32" s="1"/>
  <c r="T365" i="32"/>
  <c r="S366" i="32" l="1"/>
  <c r="J366" i="32"/>
  <c r="O366" i="32" s="1"/>
  <c r="U366" i="32" l="1"/>
  <c r="F367" i="32"/>
  <c r="H367" i="32" s="1"/>
  <c r="T366" i="32"/>
  <c r="J367" i="32" l="1"/>
  <c r="O367" i="32" s="1"/>
  <c r="S367" i="32"/>
  <c r="U367" i="32" l="1"/>
  <c r="F368" i="32"/>
  <c r="H368" i="32" s="1"/>
  <c r="T367" i="32"/>
  <c r="J368" i="32" l="1"/>
  <c r="O368" i="32" s="1"/>
  <c r="S368" i="32"/>
  <c r="U368" i="32" l="1"/>
  <c r="T368" i="32"/>
  <c r="F369" i="32"/>
  <c r="H369" i="32" s="1"/>
  <c r="J369" i="32" l="1"/>
  <c r="O369" i="32" s="1"/>
  <c r="S369" i="32"/>
  <c r="U369" i="32" l="1"/>
  <c r="F370" i="32"/>
  <c r="H370" i="32" s="1"/>
  <c r="T369" i="32"/>
  <c r="J370" i="32" l="1"/>
  <c r="O370" i="32" s="1"/>
  <c r="S370" i="32"/>
  <c r="U370" i="32" l="1"/>
  <c r="T370" i="32"/>
  <c r="F371" i="32"/>
  <c r="H371" i="32" s="1"/>
  <c r="J371" i="32" l="1"/>
  <c r="O371" i="32" s="1"/>
  <c r="S371" i="32"/>
  <c r="U371" i="32" l="1"/>
  <c r="T371" i="32"/>
  <c r="F372" i="32"/>
  <c r="H372" i="32" s="1"/>
  <c r="S372" i="32" l="1"/>
  <c r="J372" i="32"/>
  <c r="O372" i="32" s="1"/>
  <c r="U372" i="32" l="1"/>
  <c r="T372" i="32"/>
  <c r="F373" i="32"/>
  <c r="H373" i="32" s="1"/>
  <c r="S373" i="32" l="1"/>
  <c r="J373" i="32"/>
  <c r="O373" i="32" s="1"/>
  <c r="U373" i="32" l="1"/>
  <c r="F374" i="32"/>
  <c r="H374" i="32" s="1"/>
  <c r="T373" i="32"/>
  <c r="S374" i="32" l="1"/>
  <c r="J374" i="32"/>
  <c r="O374" i="32" s="1"/>
  <c r="U374" i="32" l="1"/>
  <c r="F375" i="32"/>
  <c r="H375" i="32" s="1"/>
  <c r="T374" i="32"/>
  <c r="S375" i="32" l="1"/>
  <c r="J375" i="32"/>
  <c r="O375" i="32" s="1"/>
  <c r="U375" i="32" l="1"/>
  <c r="F376" i="32"/>
  <c r="H376" i="32" s="1"/>
  <c r="T375" i="32"/>
  <c r="S376" i="32" l="1"/>
  <c r="J376" i="32"/>
  <c r="O376" i="32" s="1"/>
  <c r="U376" i="32" l="1"/>
  <c r="F377" i="32"/>
  <c r="H377" i="32" s="1"/>
  <c r="T376" i="32"/>
  <c r="S377" i="32" l="1"/>
  <c r="J377" i="32"/>
  <c r="O377" i="32" s="1"/>
  <c r="U377" i="32" l="1"/>
  <c r="F378" i="32"/>
  <c r="H378" i="32" s="1"/>
  <c r="T377" i="32"/>
  <c r="S378" i="32" l="1"/>
  <c r="J378" i="32"/>
  <c r="O378" i="32" s="1"/>
  <c r="U378" i="32" l="1"/>
  <c r="T378" i="32"/>
  <c r="F379" i="32"/>
  <c r="H379" i="32" s="1"/>
  <c r="S379" i="32" l="1"/>
  <c r="J379" i="32"/>
  <c r="O379" i="32" s="1"/>
  <c r="U379" i="32" l="1"/>
  <c r="T379" i="32"/>
  <c r="F380" i="32"/>
  <c r="H380" i="32" s="1"/>
  <c r="S380" i="32" l="1"/>
  <c r="J380" i="32"/>
  <c r="O380" i="32" s="1"/>
  <c r="U380" i="32" l="1"/>
  <c r="F381" i="32"/>
  <c r="H381" i="32" s="1"/>
  <c r="T380" i="32"/>
  <c r="S381" i="32" l="1"/>
  <c r="J381" i="32"/>
  <c r="O381" i="32" s="1"/>
  <c r="U381" i="32" l="1"/>
  <c r="F382" i="32"/>
  <c r="H382" i="32" s="1"/>
  <c r="T381" i="32"/>
  <c r="S382" i="32" l="1"/>
  <c r="J382" i="32"/>
  <c r="O382" i="32" s="1"/>
  <c r="U382" i="32" l="1"/>
  <c r="F383" i="32"/>
  <c r="H383" i="32" s="1"/>
  <c r="T382" i="32"/>
  <c r="S383" i="32" l="1"/>
  <c r="J383" i="32"/>
  <c r="O383" i="32" s="1"/>
  <c r="U383" i="32" l="1"/>
  <c r="F384" i="32"/>
  <c r="H384" i="32" s="1"/>
  <c r="T383" i="32"/>
  <c r="J384" i="32" l="1"/>
  <c r="O384" i="32" s="1"/>
  <c r="S384" i="32"/>
  <c r="U384" i="32" l="1"/>
  <c r="T384" i="32"/>
  <c r="F385" i="32"/>
  <c r="H385" i="32" s="1"/>
  <c r="S385" i="32" l="1"/>
  <c r="J385" i="32"/>
  <c r="O385" i="32" s="1"/>
  <c r="U385" i="32" l="1"/>
  <c r="F386" i="32"/>
  <c r="T385" i="32"/>
  <c r="H386" i="32" l="1"/>
  <c r="J386" i="32" l="1"/>
  <c r="S386" i="32"/>
  <c r="S25" i="32" s="1"/>
  <c r="O24" i="32" l="1"/>
  <c r="J31" i="10" s="1"/>
  <c r="J32" i="10" s="1"/>
  <c r="O386" i="32"/>
  <c r="F387" i="32" s="1"/>
  <c r="H387" i="32" s="1"/>
  <c r="J387" i="32" s="1"/>
  <c r="O387" i="32" s="1"/>
  <c r="F388" i="32" s="1"/>
  <c r="H388" i="32" s="1"/>
  <c r="J388" i="32" s="1"/>
  <c r="O388" i="32" s="1"/>
  <c r="F389" i="32" s="1"/>
  <c r="H389" i="32" s="1"/>
  <c r="J389" i="32" s="1"/>
  <c r="O389" i="32" s="1"/>
  <c r="F390" i="32" s="1"/>
  <c r="H390" i="32" s="1"/>
  <c r="J390" i="32" s="1"/>
  <c r="O390" i="32" s="1"/>
  <c r="F391" i="32" s="1"/>
  <c r="H391" i="32" l="1"/>
  <c r="J391" i="32" s="1"/>
  <c r="O391" i="32" s="1"/>
  <c r="F392" i="32" s="1"/>
  <c r="H392" i="32" s="1"/>
  <c r="J392" i="32" s="1"/>
  <c r="O392" i="32" s="1"/>
  <c r="F393" i="32" s="1"/>
  <c r="H393" i="32" s="1"/>
  <c r="J393" i="32" s="1"/>
  <c r="O393" i="32" s="1"/>
  <c r="F394" i="32" s="1"/>
  <c r="H394" i="32" s="1"/>
  <c r="J394" i="32" s="1"/>
  <c r="O394" i="32" s="1"/>
  <c r="F395" i="32" s="1"/>
  <c r="U386" i="32"/>
  <c r="U25" i="32" s="1"/>
  <c r="T386" i="32"/>
  <c r="J39" i="10" s="1"/>
  <c r="J40" i="10" s="1"/>
  <c r="O23" i="32" l="1"/>
  <c r="J24" i="10" s="1"/>
  <c r="J25" i="10" s="1"/>
  <c r="J26" i="10" s="1"/>
  <c r="J34" i="10" s="1"/>
  <c r="H395" i="32"/>
  <c r="J395" i="32" s="1"/>
  <c r="O395" i="32" s="1"/>
  <c r="F396" i="32" s="1"/>
  <c r="H396" i="32" s="1"/>
  <c r="J396" i="32" s="1"/>
  <c r="O396" i="32" s="1"/>
  <c r="F397" i="32" s="1"/>
  <c r="H397" i="32" s="1"/>
  <c r="J397" i="32" s="1"/>
  <c r="O397" i="32" s="1"/>
  <c r="F398" i="32" s="1"/>
  <c r="H398" i="32" s="1"/>
  <c r="J398" i="32" s="1"/>
  <c r="O398" i="32" s="1"/>
  <c r="F399" i="32" s="1"/>
  <c r="H399" i="32" s="1"/>
  <c r="J399" i="32" s="1"/>
  <c r="O399" i="32" s="1"/>
  <c r="F400" i="32" l="1"/>
  <c r="H400" i="32" s="1"/>
  <c r="J400" i="32" s="1"/>
  <c r="O400" i="32" s="1"/>
  <c r="F401" i="32" s="1"/>
  <c r="H401" i="32" s="1"/>
  <c r="J401" i="32" s="1"/>
  <c r="O401" i="32" s="1"/>
  <c r="F402" i="32" s="1"/>
  <c r="H402" i="32" s="1"/>
  <c r="J402" i="32" s="1"/>
  <c r="O402" i="32" s="1"/>
  <c r="F403" i="32" s="1"/>
  <c r="H403" i="32" s="1"/>
  <c r="J403" i="32" s="1"/>
  <c r="O403" i="32" s="1"/>
  <c r="F404" i="32" s="1"/>
  <c r="H404" i="32" s="1"/>
  <c r="J404" i="32" s="1"/>
  <c r="O404" i="32" s="1"/>
  <c r="F405" i="32" s="1"/>
  <c r="H405" i="32" s="1"/>
  <c r="J405" i="32" s="1"/>
  <c r="O405" i="32" s="1"/>
  <c r="F406" i="32" s="1"/>
  <c r="H406" i="32" s="1"/>
  <c r="J406" i="32" s="1"/>
  <c r="O406" i="32" s="1"/>
  <c r="F407" i="32" s="1"/>
  <c r="H407" i="32" s="1"/>
  <c r="J407" i="32" s="1"/>
  <c r="O407" i="32" s="1"/>
  <c r="F408" i="32" s="1"/>
  <c r="H408" i="32" s="1"/>
  <c r="J408" i="32" s="1"/>
  <c r="O408" i="32" s="1"/>
  <c r="F409" i="32" s="1"/>
  <c r="H409" i="32" s="1"/>
  <c r="J409" i="32" s="1"/>
  <c r="O409" i="32" s="1"/>
  <c r="F410" i="32" s="1"/>
  <c r="H410" i="32" s="1"/>
  <c r="J410" i="32" s="1"/>
  <c r="O410" i="32" s="1"/>
  <c r="F411" i="32" s="1"/>
  <c r="H411" i="32" s="1"/>
  <c r="J411" i="32" s="1"/>
  <c r="O411" i="32" s="1"/>
  <c r="F412" i="32" s="1"/>
  <c r="H412" i="32" s="1"/>
  <c r="J412" i="32" s="1"/>
  <c r="O412" i="32" s="1"/>
  <c r="F413" i="32" s="1"/>
  <c r="H413" i="32" s="1"/>
  <c r="J413" i="32" s="1"/>
  <c r="O413" i="32" s="1"/>
  <c r="F414" i="32" s="1"/>
  <c r="H414" i="32" s="1"/>
  <c r="J414" i="32" s="1"/>
  <c r="O414" i="32" s="1"/>
  <c r="F415" i="32" s="1"/>
  <c r="H415" i="32" s="1"/>
  <c r="J415" i="32" s="1"/>
  <c r="O415" i="32" s="1"/>
  <c r="F416" i="32" s="1"/>
  <c r="H416" i="32" s="1"/>
  <c r="J416" i="32" s="1"/>
  <c r="O416" i="32" s="1"/>
  <c r="F417" i="32" s="1"/>
  <c r="H417" i="32" s="1"/>
  <c r="J417" i="32" s="1"/>
  <c r="O417" i="32" s="1"/>
  <c r="F418" i="32" s="1"/>
  <c r="H418" i="32" s="1"/>
  <c r="J418" i="32" s="1"/>
  <c r="O418" i="32" s="1"/>
  <c r="F419" i="32" s="1"/>
  <c r="H419" i="32" s="1"/>
  <c r="J419" i="32" s="1"/>
  <c r="O419" i="32" s="1"/>
  <c r="F420" i="32" s="1"/>
  <c r="H420" i="32" l="1"/>
  <c r="J420" i="32" s="1"/>
  <c r="O420" i="32" s="1"/>
  <c r="F421" i="32" s="1"/>
  <c r="H421" i="32" s="1"/>
  <c r="J421" i="32" s="1"/>
  <c r="O421" i="32" s="1"/>
  <c r="F422" i="32" s="1"/>
  <c r="H422" i="32" s="1"/>
  <c r="J422" i="32" s="1"/>
  <c r="O422" i="32" s="1"/>
  <c r="F423" i="32" s="1"/>
  <c r="H423" i="32" s="1"/>
  <c r="J423" i="32" s="1"/>
  <c r="O423" i="32" s="1"/>
  <c r="F424" i="32" s="1"/>
  <c r="H424" i="32" s="1"/>
  <c r="J424" i="32" s="1"/>
  <c r="O424" i="32" s="1"/>
  <c r="F425" i="32" s="1"/>
  <c r="H425" i="32" s="1"/>
  <c r="J425" i="32" s="1"/>
  <c r="O425" i="32" s="1"/>
  <c r="F426" i="32" s="1"/>
  <c r="H426" i="32" s="1"/>
  <c r="J426" i="32" s="1"/>
  <c r="O426" i="32" s="1"/>
  <c r="F427" i="32" s="1"/>
  <c r="H427" i="32" s="1"/>
  <c r="J427" i="32" s="1"/>
  <c r="O427" i="32" s="1"/>
  <c r="F428" i="32" s="1"/>
  <c r="H428" i="32" s="1"/>
  <c r="J428" i="32" s="1"/>
  <c r="O428" i="32" s="1"/>
  <c r="F429" i="32" s="1"/>
  <c r="H429" i="32" s="1"/>
  <c r="J429" i="32" s="1"/>
  <c r="O429" i="32" s="1"/>
  <c r="F430" i="32" s="1"/>
  <c r="H430" i="32" s="1"/>
  <c r="J430" i="32" s="1"/>
  <c r="O430" i="32" s="1"/>
  <c r="F431" i="32" s="1"/>
  <c r="H431" i="32" s="1"/>
  <c r="J431" i="32" s="1"/>
  <c r="O431" i="32" s="1"/>
  <c r="F432" i="32" s="1"/>
  <c r="H432" i="32" s="1"/>
  <c r="J432" i="32" s="1"/>
  <c r="O432" i="32" s="1"/>
  <c r="F433" i="32" s="1"/>
  <c r="H433" i="32" s="1"/>
  <c r="J433" i="32" s="1"/>
  <c r="O433" i="32" s="1"/>
  <c r="F434" i="32" s="1"/>
  <c r="H434" i="32" s="1"/>
  <c r="J434" i="32" s="1"/>
  <c r="O434" i="32" s="1"/>
  <c r="F435" i="32" s="1"/>
  <c r="H435" i="32" s="1"/>
  <c r="J435" i="32" s="1"/>
  <c r="O435" i="32" s="1"/>
  <c r="F436" i="32" s="1"/>
  <c r="H436" i="32" s="1"/>
  <c r="J436" i="32" s="1"/>
  <c r="O436" i="32" s="1"/>
  <c r="F437" i="32" s="1"/>
  <c r="H437" i="32" s="1"/>
  <c r="J437" i="32" s="1"/>
  <c r="O437" i="32" s="1"/>
  <c r="F438" i="32" s="1"/>
  <c r="H438" i="32" s="1"/>
  <c r="J438" i="32" s="1"/>
  <c r="O438" i="32" s="1"/>
  <c r="F439" i="32" s="1"/>
  <c r="H439" i="32" s="1"/>
  <c r="J439" i="32" s="1"/>
  <c r="O439" i="32" s="1"/>
  <c r="F440" i="32" s="1"/>
  <c r="H440" i="32" s="1"/>
  <c r="J440" i="32" s="1"/>
  <c r="O440" i="32" s="1"/>
  <c r="F441" i="32" s="1"/>
  <c r="H441" i="32" s="1"/>
  <c r="J441" i="32" s="1"/>
  <c r="O441" i="32" s="1"/>
  <c r="F442" i="32" s="1"/>
  <c r="H442" i="32" s="1"/>
  <c r="J442" i="32" s="1"/>
  <c r="O442" i="32" s="1"/>
  <c r="F443" i="32" s="1"/>
  <c r="H443" i="32" s="1"/>
  <c r="J443" i="32" s="1"/>
  <c r="O443" i="32" s="1"/>
  <c r="F444" i="32" s="1"/>
  <c r="H444" i="32" s="1"/>
  <c r="J444" i="32" s="1"/>
  <c r="O444" i="32" s="1"/>
  <c r="F445" i="32" s="1"/>
  <c r="H445" i="32" s="1"/>
  <c r="J445" i="32" s="1"/>
  <c r="O445" i="32" s="1"/>
  <c r="F446" i="32" s="1"/>
  <c r="H446" i="32" s="1"/>
  <c r="J446" i="32" s="1"/>
  <c r="O446" i="32" s="1"/>
  <c r="F447" i="32" s="1"/>
  <c r="H447" i="32" s="1"/>
  <c r="J447" i="32" s="1"/>
  <c r="O447" i="32" s="1"/>
  <c r="F448" i="32" s="1"/>
  <c r="H448" i="32" s="1"/>
  <c r="J448" i="32" s="1"/>
  <c r="O448" i="32" s="1"/>
  <c r="F449" i="32" s="1"/>
  <c r="H449" i="32" s="1"/>
  <c r="J449" i="32" s="1"/>
  <c r="O449" i="32" s="1"/>
  <c r="F450" i="32" s="1"/>
  <c r="H450" i="32" s="1"/>
  <c r="J450" i="32" s="1"/>
  <c r="O450" i="32" s="1"/>
  <c r="F451" i="32" s="1"/>
  <c r="H451" i="32" s="1"/>
  <c r="J451" i="32" s="1"/>
  <c r="O451" i="32" s="1"/>
  <c r="F452" i="32" s="1"/>
  <c r="H452" i="32" s="1"/>
  <c r="J452" i="32" s="1"/>
  <c r="O452" i="32" s="1"/>
  <c r="F453" i="32" s="1"/>
  <c r="H453" i="32" s="1"/>
  <c r="J453" i="32" s="1"/>
  <c r="O453" i="32" s="1"/>
  <c r="F454" i="32" s="1"/>
  <c r="H454" i="32" s="1"/>
  <c r="J454" i="32" s="1"/>
  <c r="O454" i="32" s="1"/>
  <c r="F455" i="32" s="1"/>
  <c r="H455" i="32" s="1"/>
  <c r="J455" i="32" s="1"/>
  <c r="O455" i="32" s="1"/>
  <c r="F456" i="32" s="1"/>
  <c r="H456" i="32" s="1"/>
  <c r="J456" i="32" s="1"/>
  <c r="O456" i="32" s="1"/>
  <c r="F457" i="32" s="1"/>
  <c r="H457" i="32" s="1"/>
  <c r="J457" i="32" s="1"/>
  <c r="O457" i="32" s="1"/>
  <c r="F458" i="32" s="1"/>
  <c r="H458" i="32" s="1"/>
  <c r="J458" i="32" s="1"/>
  <c r="O458" i="32" s="1"/>
  <c r="F459" i="32" s="1"/>
  <c r="H459" i="32" s="1"/>
  <c r="J459" i="32" s="1"/>
  <c r="O459" i="32" s="1"/>
  <c r="F460" i="32" s="1"/>
  <c r="H460" i="32" s="1"/>
  <c r="J460" i="32" s="1"/>
  <c r="O460" i="32" s="1"/>
  <c r="F461" i="32" s="1"/>
  <c r="H461" i="32" s="1"/>
  <c r="J461" i="32" s="1"/>
  <c r="O461" i="32" s="1"/>
  <c r="F462" i="32" s="1"/>
  <c r="H462" i="32" s="1"/>
  <c r="J462" i="32" s="1"/>
  <c r="O462" i="32" s="1"/>
  <c r="F463" i="32" s="1"/>
  <c r="H463" i="32" s="1"/>
  <c r="J463" i="32" s="1"/>
  <c r="O463" i="32" s="1"/>
  <c r="F464" i="32" s="1"/>
  <c r="H464" i="32" s="1"/>
  <c r="J464" i="32" s="1"/>
  <c r="O464" i="32" s="1"/>
  <c r="F465" i="32" s="1"/>
  <c r="H465" i="32" s="1"/>
  <c r="J465" i="32" s="1"/>
  <c r="O465" i="32" s="1"/>
  <c r="F466" i="32" s="1"/>
  <c r="H466" i="32" s="1"/>
  <c r="J466" i="32" s="1"/>
  <c r="O466" i="32" s="1"/>
  <c r="F467" i="32" s="1"/>
  <c r="H467" i="32" s="1"/>
  <c r="J467" i="32" s="1"/>
  <c r="O467" i="32" s="1"/>
  <c r="F468" i="32" s="1"/>
  <c r="H468" i="32" s="1"/>
  <c r="J468" i="32" s="1"/>
  <c r="O468" i="32" s="1"/>
  <c r="F469" i="32" s="1"/>
  <c r="H469" i="32" s="1"/>
  <c r="J469" i="32" s="1"/>
  <c r="O469" i="32" s="1"/>
  <c r="F470" i="32" s="1"/>
  <c r="H470" i="32" s="1"/>
  <c r="J470" i="32" s="1"/>
  <c r="O470" i="32" s="1"/>
  <c r="F471" i="32" s="1"/>
  <c r="H471" i="32" s="1"/>
  <c r="J471" i="32" s="1"/>
  <c r="O471" i="32" s="1"/>
  <c r="F472" i="32" s="1"/>
  <c r="H472" i="32" s="1"/>
  <c r="J472" i="32" s="1"/>
  <c r="O472" i="32" s="1"/>
  <c r="F473" i="32" s="1"/>
  <c r="H473" i="32" s="1"/>
  <c r="J473" i="32" s="1"/>
  <c r="O473" i="32" s="1"/>
  <c r="F474" i="32" s="1"/>
  <c r="H474" i="32" s="1"/>
  <c r="J474" i="32" s="1"/>
  <c r="O474" i="32" s="1"/>
  <c r="F475" i="32" s="1"/>
  <c r="H475" i="32" s="1"/>
  <c r="J475" i="32" s="1"/>
  <c r="O475" i="32" s="1"/>
  <c r="F476" i="32" s="1"/>
  <c r="H476" i="32" s="1"/>
  <c r="J476" i="32" s="1"/>
  <c r="O476" i="32" s="1"/>
  <c r="F477" i="32" s="1"/>
  <c r="H477" i="32" s="1"/>
  <c r="J477" i="32" s="1"/>
  <c r="O477" i="32" s="1"/>
  <c r="F478" i="32" s="1"/>
  <c r="H478" i="32" s="1"/>
  <c r="J478" i="32" s="1"/>
  <c r="O478" i="32" s="1"/>
  <c r="F479" i="32" s="1"/>
  <c r="H479" i="32" s="1"/>
  <c r="J479" i="32" s="1"/>
  <c r="O479" i="32" s="1"/>
  <c r="F480" i="32" s="1"/>
  <c r="H480" i="32" s="1"/>
  <c r="J480" i="32" s="1"/>
  <c r="O480" i="32" s="1"/>
  <c r="F481" i="32" s="1"/>
  <c r="H481" i="32" l="1"/>
  <c r="J481" i="32" s="1"/>
  <c r="O481" i="32" s="1"/>
  <c r="F482" i="32" s="1"/>
  <c r="H482" i="32" s="1"/>
  <c r="J482" i="32" s="1"/>
  <c r="O482" i="32" s="1"/>
</calcChain>
</file>

<file path=xl/sharedStrings.xml><?xml version="1.0" encoding="utf-8"?>
<sst xmlns="http://schemas.openxmlformats.org/spreadsheetml/2006/main" count="371" uniqueCount="177">
  <si>
    <t>CONCEPTO</t>
  </si>
  <si>
    <t>Total</t>
  </si>
  <si>
    <t>FORMATO 2: USOS Y FUENTES DE FINANCIAMIENTO DEL PROYECTO</t>
  </si>
  <si>
    <t>CAPITAL DE 
RIESGO</t>
  </si>
  <si>
    <t>TOTAL</t>
  </si>
  <si>
    <t>Costo del Proyecto</t>
  </si>
  <si>
    <t>Usos y Fuentes de Financiamiento</t>
  </si>
  <si>
    <t>Usos</t>
  </si>
  <si>
    <t>Fuentes</t>
  </si>
  <si>
    <t>Capital de Riesgo</t>
  </si>
  <si>
    <t>Porcentajes de Financiamiento</t>
  </si>
  <si>
    <t>MES</t>
  </si>
  <si>
    <t xml:space="preserve">NOMBRE DE LA EMPRESA: </t>
  </si>
  <si>
    <t xml:space="preserve">NOMBRE Y FIRMA DEL REPRESENTANTE: </t>
  </si>
  <si>
    <t xml:space="preserve">  - % Avance de Obra de Rehabilitación Acumulada</t>
  </si>
  <si>
    <t xml:space="preserve">  - % Avance de Obra de Rehabilitación</t>
  </si>
  <si>
    <t xml:space="preserve"> </t>
  </si>
  <si>
    <t>Pesos Mexicanos</t>
  </si>
  <si>
    <t>SECRETARÍA DE INFRAESTRUCTURA Y OBRA PÚBLICA</t>
  </si>
  <si>
    <t>SALDO INICIAL</t>
  </si>
  <si>
    <t>DISPOSICIÓN</t>
  </si>
  <si>
    <t>INTERESES</t>
  </si>
  <si>
    <t>SALDO FINAL</t>
  </si>
  <si>
    <t>ANUAL</t>
  </si>
  <si>
    <t>MENSUAL</t>
  </si>
  <si>
    <t xml:space="preserve">Plazo (años) meses </t>
  </si>
  <si>
    <t>CAPITAL</t>
  </si>
  <si>
    <t>PAGO</t>
  </si>
  <si>
    <t>Determinación pago CCR</t>
  </si>
  <si>
    <t>SECRETARIA DE INFRAESTRUCTURA Y OBRA PÚBLICA</t>
  </si>
  <si>
    <t>Tasa anual nominal de Capital de Riesgo</t>
  </si>
  <si>
    <t>mes 1</t>
  </si>
  <si>
    <t>mes 2</t>
  </si>
  <si>
    <t>mes 3</t>
  </si>
  <si>
    <t>Tasa anual nominal capital riesgo</t>
  </si>
  <si>
    <t>A</t>
  </si>
  <si>
    <t>B</t>
  </si>
  <si>
    <t>C</t>
  </si>
  <si>
    <t>D</t>
  </si>
  <si>
    <t>E</t>
  </si>
  <si>
    <t>LICITACION PUBLICA No.SIOP-E-DRE-OB-LP-043-2021</t>
  </si>
  <si>
    <t>Pagos Presupuesto 2021</t>
  </si>
  <si>
    <t>disponible 2021</t>
  </si>
  <si>
    <t>pago 2021</t>
  </si>
  <si>
    <t>pago 2021 acum</t>
  </si>
  <si>
    <t>REHABILITACION INFRAESTRUCTURA</t>
  </si>
  <si>
    <t>a partir 8/03/21</t>
  </si>
  <si>
    <t>a partir 08/03/21</t>
  </si>
  <si>
    <t>3. Costo del proyecto + 4 Retención</t>
  </si>
  <si>
    <t>REHABILITACIÓN INICIAL</t>
  </si>
  <si>
    <t>Etapa  Rehabilitación Inicial</t>
  </si>
  <si>
    <t>FORMATO 3 DETERMINACIÓN DEL PAGO</t>
  </si>
  <si>
    <t>FORMATO 2: CALCULO DEL CAPITAL  AL FINAL DE LA REHABILITACION INICIAL</t>
  </si>
  <si>
    <t>SITEUR</t>
  </si>
  <si>
    <t>LICITACION PUBLICA No.SITEUR-E-L4-CCI-LP-001-2022</t>
  </si>
  <si>
    <t>Modelo Integral de Movilidad de la Zona Sur del Área Metropolitana de Guadalajara (línea 4)</t>
  </si>
  <si>
    <t>FORMATO 1: FASE DE INVERSION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</si>
  <si>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</si>
  <si>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</si>
  <si>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</si>
  <si>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</si>
  <si>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</si>
  <si>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</si>
  <si>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</si>
  <si>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</si>
  <si>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</si>
  <si>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13</t>
  </si>
  <si>
    <t>mes 14</t>
  </si>
  <si>
    <t>mes 15</t>
  </si>
  <si>
    <t>mes 16</t>
  </si>
  <si>
    <t>mes 17</t>
  </si>
  <si>
    <t>mes 18</t>
  </si>
  <si>
    <t>mes 19</t>
  </si>
  <si>
    <t>mes 20</t>
  </si>
  <si>
    <t>mes 21</t>
  </si>
  <si>
    <t>mes 22</t>
  </si>
  <si>
    <t>mes 23</t>
  </si>
  <si>
    <t>mes 24</t>
  </si>
  <si>
    <t>DISEÑO Y PROYECTO EJECUTIVO</t>
  </si>
  <si>
    <t>CONSTRUCCION</t>
  </si>
  <si>
    <t xml:space="preserve">EQUIPAMIENTO  </t>
  </si>
  <si>
    <t>MATERIAL RODANTE</t>
  </si>
  <si>
    <t>1. Total Costo Diseño y Proyecto Ejecutivo, Construcción y Equipamiento</t>
  </si>
  <si>
    <t>OTROS COMPONENTES DE LA COINVERSION</t>
  </si>
  <si>
    <t>3. Impuesto al Valor Agregado (IVA)</t>
  </si>
  <si>
    <t>REHABILITACIÓN DE TRAMO OCCIDENTE</t>
  </si>
  <si>
    <t>CREDITO</t>
  </si>
  <si>
    <t>Crédito</t>
  </si>
  <si>
    <t>%'s de distribución de las fuentes de financiamiento</t>
  </si>
  <si>
    <t>Costo del Diseño y Proyecto Ejecutivo, Construcción y Equipamiento</t>
  </si>
  <si>
    <t>2. Total Costo otros componentes de la coinversión.</t>
  </si>
  <si>
    <t>4. Intereses durante la fase de inversión. (No Aplica IVA)</t>
  </si>
  <si>
    <t>5. Monto Total de la Inversión</t>
  </si>
  <si>
    <t>Aportacion Federal y Estatal</t>
  </si>
  <si>
    <t>Aportación Federal y Estatal</t>
  </si>
  <si>
    <t>Total Licitante</t>
  </si>
  <si>
    <t>MONTO MENSUAL</t>
  </si>
  <si>
    <t>MONTO OFERTA FINANCIAMIENTO</t>
  </si>
  <si>
    <t>Impuesto al Valor Agregado (IVA)</t>
  </si>
  <si>
    <t>MONTO TOTAL DE LAS EROGACIONES</t>
  </si>
  <si>
    <t>VALOR PRESENTE NETO DE LA PROPUESTA</t>
  </si>
  <si>
    <t>DISPOSICION</t>
  </si>
  <si>
    <t>FLUJO DEL PROYECTO (Vigencia Completa de la Coinversión)</t>
  </si>
  <si>
    <t>FORMATO 4: CALCULO DEL SALDO COMPONENTE CR AL FINAL DE LA FASE DE INVERSION</t>
  </si>
  <si>
    <t>Tasa anual real de Capital de Riesgo</t>
  </si>
  <si>
    <t>Personal técnico y administrativo para la operación del sistema de recaudo</t>
  </si>
  <si>
    <t>Gastos relacionados a la operación del sistema (vehiculos, herramientas, equipos de trabajo, etc.)</t>
  </si>
  <si>
    <t>Gastos de oficina y operativos (combustibles, rentas, consumibles, servicios, etc.)</t>
  </si>
  <si>
    <t>Mantenimiento preventivo y correctivo del sistema de recaudo</t>
  </si>
  <si>
    <t>Servicio de recolección y administración de valores</t>
  </si>
  <si>
    <t>Otros gastos asociados al sistema de recaudo</t>
  </si>
  <si>
    <t>SITEUR-C001</t>
  </si>
  <si>
    <t>SITEUR-C002</t>
  </si>
  <si>
    <t>SITEUR-C003</t>
  </si>
  <si>
    <t>SITEUR-C004</t>
  </si>
  <si>
    <t>SITEUR-C005</t>
  </si>
  <si>
    <t>SITEUR-C006</t>
  </si>
  <si>
    <t>SERVICIO DE OPERACIÓN SISTEMA DE RECAUDO</t>
  </si>
  <si>
    <t>** Todos los valores en Pesos Constantes sin incluir el I.V.A.</t>
  </si>
  <si>
    <t>EROGACIONES</t>
  </si>
  <si>
    <t>OPERACIÓN RECAUDO</t>
  </si>
  <si>
    <t>CALCULO DE VALOR PRESENTE NETO</t>
  </si>
  <si>
    <t>Aforo Capital de Riesgo y Capital Crédito</t>
  </si>
  <si>
    <t>FORMATO 5: PROPUESTA DE OPERACIÓN Y MANTENIMIENTO DEL SISTEMA DE RECAUDO</t>
  </si>
  <si>
    <t xml:space="preserve">Tasa anual ponderada REAL </t>
  </si>
  <si>
    <t>PERIODO DE RECUPERACION (Etapa Operación y Mantenimiento del Sistema de Recaudo)</t>
  </si>
  <si>
    <t>Pago Anual Propuesto</t>
  </si>
  <si>
    <t>PAGO MENSUAL PROPUESTO</t>
  </si>
  <si>
    <t>Valor presente de la Erogaciones al coninversionistra Privado en Periodo de Recuperación. (Factor de descuento 10% anual)</t>
  </si>
  <si>
    <t>LICITACION PUBLICA No.SITEUR-E-L4-APP-LP-001-2022</t>
  </si>
  <si>
    <t>FORMATO 6: FLUJO GENERAL DEL PROYECTO</t>
  </si>
  <si>
    <t>FORMATO 7: RESUMEN DE LA OFERTA</t>
  </si>
  <si>
    <t>** Todos los valores en Pesos Mexicanos Constantes sin incluir el I.V.A.</t>
  </si>
  <si>
    <t>Erogaciones Gubernamentales en Periodo de Inversión</t>
  </si>
  <si>
    <t>Monto total de Financiamiento</t>
  </si>
  <si>
    <t>Intereses en Periodo de Recuperación.</t>
  </si>
  <si>
    <t>Monto total Periodo de Recuperación.</t>
  </si>
  <si>
    <t>Intereses en Periodo de Inversión.</t>
  </si>
  <si>
    <t>Operación y Mantenimiento Sistema de Recaudo.</t>
  </si>
  <si>
    <t>MONTO OFERTA PERIODO DE RECUPERACION (Etapa Operación y Mantenimiento de Sistema de Recaudo)</t>
  </si>
  <si>
    <t>MONTO OFERTA PERIODO DE INVERSION (Etapas Diseño y Proyecto Ejecutivo y Construcción y Equipamiento)</t>
  </si>
  <si>
    <t>Monto total Periodo de Inversión</t>
  </si>
  <si>
    <t>Total Servicio de Operación Sistema de Recaudo</t>
  </si>
  <si>
    <t>Total Intereses Periódo Recuperación</t>
  </si>
  <si>
    <t>TIIE</t>
  </si>
  <si>
    <t>Tasa integral de financiamiento</t>
  </si>
  <si>
    <t>EJECUCIÓN</t>
  </si>
  <si>
    <t>SOBRE TASA</t>
  </si>
  <si>
    <t>FLUJO FINANCIERO</t>
  </si>
  <si>
    <t>OBRAS PUBLICAS DE ZAPOPAN</t>
  </si>
  <si>
    <t>LICITACION PUBLICA No.</t>
  </si>
  <si>
    <t>** Todos los valores en Pesos Mexicanos</t>
  </si>
  <si>
    <t>%</t>
  </si>
  <si>
    <t>Comp. Ejecución</t>
  </si>
  <si>
    <t>Comp Int</t>
  </si>
  <si>
    <t>Pago Total</t>
  </si>
  <si>
    <t>INPC mes</t>
  </si>
  <si>
    <t>INPC año</t>
  </si>
  <si>
    <t>SUPERVISION</t>
  </si>
  <si>
    <t>PROY EJECUTIVO</t>
  </si>
  <si>
    <t>ACTUALIZACION 1</t>
  </si>
  <si>
    <t>ACTUALIZACION 2</t>
  </si>
  <si>
    <t>** Todos los valores en Pesos Mexicanos sin Incluir IVA</t>
  </si>
  <si>
    <t>PAGO PROGRAMADO MENSUAL</t>
  </si>
  <si>
    <t>ANTICIPO</t>
  </si>
  <si>
    <t>PAGOS</t>
  </si>
  <si>
    <t>ESTIMADO ACTUALIZACIÓN</t>
  </si>
  <si>
    <t>MECANISMO DE PAGOS</t>
  </si>
  <si>
    <t>Estimado anual INPC</t>
  </si>
  <si>
    <t>Estimad mensual INPC</t>
  </si>
  <si>
    <t>MONTO SUPERVISION</t>
  </si>
  <si>
    <t>OBRA PUBLICA MULTIANUAL</t>
  </si>
  <si>
    <t>Nota: El Licitante deberá colocar los montos del programa general de erogaciones sin IVA en las celdas verdes.</t>
  </si>
  <si>
    <t>MONTO PROGRAMA GENERAL DE EROGACIONES</t>
  </si>
  <si>
    <t>MONTO TOTAL DE LA PROPUESTA</t>
  </si>
  <si>
    <t>ANEXO 2</t>
  </si>
  <si>
    <t xml:space="preserve">LICITACION PUBLICA 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</si>
</sst>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%#,#00"/>
    <numFmt numFmtId="166" formatCode="0.0000%"/>
    <numFmt numFmtId="167" formatCode="0.0"/>
    <numFmt numFmtId="168" formatCode="_-* #,##0\ _€_-;\-* #,##0\ _€_-;_-* &quot;-&quot;??\ _€_-;_-@_-"/>
    <numFmt numFmtId="169" formatCode="0.000%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66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rgb="FF006600"/>
      <name val="Calibri"/>
      <family val="2"/>
    </font>
    <font>
      <sz val="10"/>
      <color theme="0" tint="-0.14999847407452621"/>
      <name val="Arial"/>
      <family val="2"/>
    </font>
    <font>
      <sz val="11"/>
      <color theme="0" tint="-0.1499984740745262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8"/>
      <color theme="0"/>
      <name val="Arial"/>
      <family val="2"/>
    </font>
    <font>
      <sz val="10"/>
      <color theme="0" tint="-0.249977111117893"/>
      <name val="Arial"/>
      <family val="2"/>
    </font>
    <font>
      <i/>
      <sz val="10"/>
      <color theme="0" tint="-0.249977111117893"/>
      <name val="Arial"/>
      <family val="2"/>
    </font>
    <font>
      <b/>
      <sz val="11"/>
      <color theme="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theme="4" tint="-0.249977111117893"/>
      <name val="Arial"/>
      <family val="2"/>
    </font>
    <font>
      <b/>
      <sz val="10"/>
      <color theme="0" tint="-0.249977111117893"/>
      <name val="Arial"/>
      <family val="2"/>
    </font>
    <font>
      <b/>
      <sz val="9"/>
      <name val="Arial"/>
      <family val="2"/>
    </font>
    <font>
      <sz val="11"/>
      <color theme="0" tint="-0.24997711111789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8"/>
      <name val="Arial"/>
      <family val="2"/>
    </font>
    <font>
      <b/>
      <sz val="20"/>
      <name val="Arial"/>
      <family val="2"/>
    </font>
    <font>
      <sz val="11"/>
      <color theme="5"/>
      <name val="Calibri"/>
      <family val="2"/>
      <scheme val="minor"/>
    </font>
    <font>
      <sz val="11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lightUp">
        <bgColor theme="0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323E48"/>
      </left>
      <right style="thin">
        <color rgb="FF323E48"/>
      </right>
      <top style="thin">
        <color rgb="FF323E48"/>
      </top>
      <bottom style="thin">
        <color rgb="FF323E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rgb="FF323E48"/>
      </left>
      <right style="thin">
        <color rgb="FF323E48"/>
      </right>
      <top style="medium">
        <color auto="1"/>
      </top>
      <bottom style="thin">
        <color rgb="FF323E4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theme="0" tint="-0.34998626667073579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43">
    <xf numFmtId="0" fontId="0" fillId="0" borderId="0"/>
    <xf numFmtId="165" fontId="6" fillId="0" borderId="0">
      <protection locked="0"/>
    </xf>
    <xf numFmtId="0" fontId="5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0" borderId="0"/>
    <xf numFmtId="0" fontId="30" fillId="7" borderId="25" applyNumberFormat="0" applyAlignment="0" applyProtection="0"/>
    <xf numFmtId="0" fontId="16" fillId="8" borderId="0" applyNumberFormat="0" applyBorder="0" applyAlignment="0" applyProtection="0"/>
    <xf numFmtId="0" fontId="34" fillId="11" borderId="27" applyNumberFormat="0" applyAlignment="0" applyProtection="0"/>
    <xf numFmtId="0" fontId="40" fillId="14" borderId="0" applyNumberFormat="0" applyBorder="0" applyAlignment="0" applyProtection="0"/>
    <xf numFmtId="0" fontId="1" fillId="15" borderId="0" applyNumberFormat="0" applyBorder="0" applyAlignment="0" applyProtection="0"/>
    <xf numFmtId="0" fontId="5" fillId="0" borderId="0"/>
  </cellStyleXfs>
  <cellXfs count="357">
    <xf numFmtId="0" fontId="0" fillId="0" borderId="0" xfId="0"/>
    <xf numFmtId="0" fontId="5" fillId="0" borderId="0" xfId="0" applyFont="1" applyProtection="1"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4" fillId="2" borderId="5" xfId="0" applyFont="1" applyFill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left" indent="1"/>
      <protection hidden="1"/>
    </xf>
    <xf numFmtId="3" fontId="4" fillId="3" borderId="0" xfId="0" applyNumberFormat="1" applyFont="1" applyFill="1" applyAlignment="1" applyProtection="1">
      <alignment vertical="top"/>
      <protection locked="0"/>
    </xf>
    <xf numFmtId="0" fontId="0" fillId="3" borderId="0" xfId="0" applyFill="1" applyAlignment="1">
      <alignment vertical="top"/>
    </xf>
    <xf numFmtId="0" fontId="4" fillId="3" borderId="0" xfId="0" applyFont="1" applyFill="1" applyAlignment="1">
      <alignment vertical="top"/>
    </xf>
    <xf numFmtId="0" fontId="9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3" fontId="5" fillId="3" borderId="0" xfId="0" applyNumberFormat="1" applyFont="1" applyFill="1" applyAlignment="1">
      <alignment vertical="top"/>
    </xf>
    <xf numFmtId="0" fontId="5" fillId="3" borderId="0" xfId="0" applyFont="1" applyFill="1" applyAlignment="1">
      <alignment horizontal="justify" vertical="top"/>
    </xf>
    <xf numFmtId="3" fontId="5" fillId="3" borderId="0" xfId="0" applyNumberFormat="1" applyFont="1" applyFill="1" applyAlignment="1" applyProtection="1">
      <alignment vertical="top"/>
      <protection hidden="1"/>
    </xf>
    <xf numFmtId="0" fontId="4" fillId="3" borderId="0" xfId="0" applyFont="1" applyFill="1" applyAlignment="1" applyProtection="1">
      <alignment horizontal="left" vertical="top"/>
      <protection hidden="1"/>
    </xf>
    <xf numFmtId="0" fontId="5" fillId="3" borderId="0" xfId="0" applyFont="1" applyFill="1" applyAlignment="1" applyProtection="1">
      <alignment vertical="top"/>
      <protection hidden="1"/>
    </xf>
    <xf numFmtId="0" fontId="5" fillId="3" borderId="0" xfId="0" applyFont="1" applyFill="1" applyAlignment="1" applyProtection="1">
      <alignment horizontal="left" vertical="top"/>
      <protection hidden="1"/>
    </xf>
    <xf numFmtId="0" fontId="17" fillId="3" borderId="0" xfId="0" applyFont="1" applyFill="1" applyAlignment="1">
      <alignment vertical="top"/>
    </xf>
    <xf numFmtId="0" fontId="5" fillId="3" borderId="0" xfId="0" applyFont="1" applyFill="1" applyAlignment="1">
      <alignment horizontal="center" vertical="top"/>
    </xf>
    <xf numFmtId="0" fontId="18" fillId="3" borderId="0" xfId="0" applyFont="1" applyFill="1" applyAlignment="1">
      <alignment vertical="top"/>
    </xf>
    <xf numFmtId="0" fontId="4" fillId="3" borderId="0" xfId="0" applyFont="1" applyFill="1" applyAlignment="1">
      <alignment vertical="top" wrapText="1"/>
    </xf>
    <xf numFmtId="0" fontId="4" fillId="3" borderId="0" xfId="0" applyFont="1" applyFill="1" applyAlignment="1">
      <alignment vertical="center" wrapText="1"/>
    </xf>
    <xf numFmtId="0" fontId="15" fillId="4" borderId="1" xfId="0" applyFont="1" applyFill="1" applyBorder="1" applyAlignment="1">
      <alignment horizontal="center" vertical="top"/>
    </xf>
    <xf numFmtId="0" fontId="5" fillId="3" borderId="0" xfId="0" applyFont="1" applyFill="1" applyAlignment="1">
      <alignment horizontal="right" vertical="top"/>
    </xf>
    <xf numFmtId="0" fontId="0" fillId="3" borderId="0" xfId="0" applyFill="1"/>
    <xf numFmtId="0" fontId="5" fillId="3" borderId="0" xfId="0" applyFont="1" applyFill="1" applyProtection="1">
      <protection hidden="1"/>
    </xf>
    <xf numFmtId="3" fontId="5" fillId="3" borderId="0" xfId="0" applyNumberFormat="1" applyFont="1" applyFill="1" applyProtection="1">
      <protection hidden="1"/>
    </xf>
    <xf numFmtId="10" fontId="5" fillId="3" borderId="4" xfId="1" applyNumberFormat="1" applyFont="1" applyFill="1" applyBorder="1" applyProtection="1">
      <protection hidden="1"/>
    </xf>
    <xf numFmtId="10" fontId="5" fillId="3" borderId="4" xfId="1" applyNumberFormat="1" applyFont="1" applyFill="1" applyBorder="1" applyProtection="1"/>
    <xf numFmtId="10" fontId="5" fillId="3" borderId="4" xfId="0" applyNumberFormat="1" applyFont="1" applyFill="1" applyBorder="1" applyProtection="1">
      <protection hidden="1"/>
    </xf>
    <xf numFmtId="10" fontId="5" fillId="3" borderId="0" xfId="0" applyNumberFormat="1" applyFont="1" applyFill="1" applyProtection="1">
      <protection hidden="1"/>
    </xf>
    <xf numFmtId="0" fontId="5" fillId="3" borderId="6" xfId="0" applyFont="1" applyFill="1" applyBorder="1" applyProtection="1">
      <protection hidden="1"/>
    </xf>
    <xf numFmtId="3" fontId="5" fillId="3" borderId="6" xfId="0" applyNumberFormat="1" applyFont="1" applyFill="1" applyBorder="1" applyProtection="1">
      <protection hidden="1"/>
    </xf>
    <xf numFmtId="10" fontId="5" fillId="3" borderId="6" xfId="0" applyNumberFormat="1" applyFont="1" applyFill="1" applyBorder="1" applyProtection="1">
      <protection hidden="1"/>
    </xf>
    <xf numFmtId="3" fontId="4" fillId="3" borderId="6" xfId="0" applyNumberFormat="1" applyFont="1" applyFill="1" applyBorder="1" applyProtection="1">
      <protection hidden="1"/>
    </xf>
    <xf numFmtId="0" fontId="18" fillId="3" borderId="0" xfId="0" applyFont="1" applyFill="1" applyProtection="1">
      <protection hidden="1"/>
    </xf>
    <xf numFmtId="0" fontId="18" fillId="3" borderId="0" xfId="0" applyFont="1" applyFill="1"/>
    <xf numFmtId="0" fontId="5" fillId="3" borderId="0" xfId="0" applyFont="1" applyFill="1" applyAlignment="1" applyProtection="1">
      <alignment horizontal="left"/>
      <protection hidden="1"/>
    </xf>
    <xf numFmtId="0" fontId="4" fillId="2" borderId="19" xfId="0" applyFont="1" applyFill="1" applyBorder="1" applyAlignment="1">
      <alignment horizontal="center" vertical="center" wrapText="1" readingOrder="1"/>
    </xf>
    <xf numFmtId="0" fontId="15" fillId="4" borderId="1" xfId="0" applyFont="1" applyFill="1" applyBorder="1" applyAlignment="1" applyProtection="1">
      <alignment horizontal="center"/>
      <protection hidden="1"/>
    </xf>
    <xf numFmtId="0" fontId="15" fillId="3" borderId="0" xfId="0" applyFont="1" applyFill="1" applyAlignment="1">
      <alignment horizontal="center" vertical="top"/>
    </xf>
    <xf numFmtId="0" fontId="5" fillId="3" borderId="0" xfId="0" applyFont="1" applyFill="1" applyAlignment="1">
      <alignment horizontal="left" vertical="top"/>
    </xf>
    <xf numFmtId="0" fontId="4" fillId="3" borderId="0" xfId="0" applyFont="1" applyFill="1" applyProtection="1"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4" fillId="3" borderId="11" xfId="0" applyFont="1" applyFill="1" applyBorder="1" applyProtection="1"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2" fillId="3" borderId="0" xfId="0" applyFont="1" applyFill="1" applyAlignment="1">
      <alignment vertical="top"/>
    </xf>
    <xf numFmtId="0" fontId="3" fillId="3" borderId="0" xfId="0" applyFont="1" applyFill="1" applyAlignment="1">
      <alignment vertical="top"/>
    </xf>
    <xf numFmtId="0" fontId="4" fillId="3" borderId="0" xfId="0" applyFont="1" applyFill="1" applyAlignment="1" applyProtection="1">
      <alignment vertical="center"/>
      <protection hidden="1"/>
    </xf>
    <xf numFmtId="0" fontId="5" fillId="3" borderId="0" xfId="0" applyFont="1" applyFill="1" applyAlignment="1" applyProtection="1">
      <alignment horizontal="center"/>
      <protection hidden="1"/>
    </xf>
    <xf numFmtId="3" fontId="5" fillId="3" borderId="0" xfId="0" applyNumberFormat="1" applyFont="1" applyFill="1" applyAlignment="1">
      <alignment horizontal="center" vertical="top"/>
    </xf>
    <xf numFmtId="0" fontId="4" fillId="2" borderId="7" xfId="2" applyFont="1" applyFill="1" applyBorder="1" applyAlignment="1" applyProtection="1">
      <alignment horizontal="center" vertical="center"/>
      <protection hidden="1"/>
    </xf>
    <xf numFmtId="0" fontId="10" fillId="3" borderId="0" xfId="0" applyFont="1" applyFill="1" applyAlignment="1">
      <alignment vertical="top"/>
    </xf>
    <xf numFmtId="0" fontId="11" fillId="3" borderId="0" xfId="0" applyFont="1" applyFill="1" applyAlignment="1" applyProtection="1">
      <alignment vertical="center"/>
      <protection hidden="1"/>
    </xf>
    <xf numFmtId="0" fontId="10" fillId="3" borderId="0" xfId="0" applyFont="1" applyFill="1" applyAlignment="1" applyProtection="1">
      <alignment vertical="center"/>
      <protection hidden="1"/>
    </xf>
    <xf numFmtId="0" fontId="10" fillId="3" borderId="0" xfId="0" applyFont="1" applyFill="1" applyAlignment="1" applyProtection="1">
      <alignment horizontal="left" vertical="top"/>
      <protection hidden="1"/>
    </xf>
    <xf numFmtId="0" fontId="12" fillId="3" borderId="0" xfId="0" applyFont="1" applyFill="1" applyAlignment="1" applyProtection="1">
      <alignment horizontal="center" vertical="center"/>
      <protection hidden="1"/>
    </xf>
    <xf numFmtId="0" fontId="9" fillId="3" borderId="0" xfId="0" applyFont="1" applyFill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>
      <alignment horizontal="justify" vertical="top"/>
    </xf>
    <xf numFmtId="10" fontId="5" fillId="2" borderId="7" xfId="0" applyNumberFormat="1" applyFont="1" applyFill="1" applyBorder="1" applyAlignment="1" applyProtection="1">
      <alignment vertical="top"/>
      <protection hidden="1"/>
    </xf>
    <xf numFmtId="0" fontId="4" fillId="2" borderId="7" xfId="0" applyFont="1" applyFill="1" applyBorder="1" applyAlignment="1">
      <alignment horizontal="left" vertical="top"/>
    </xf>
    <xf numFmtId="3" fontId="5" fillId="2" borderId="7" xfId="0" applyNumberFormat="1" applyFont="1" applyFill="1" applyBorder="1" applyProtection="1">
      <protection hidden="1"/>
    </xf>
    <xf numFmtId="3" fontId="4" fillId="2" borderId="7" xfId="0" applyNumberFormat="1" applyFont="1" applyFill="1" applyBorder="1" applyProtection="1">
      <protection hidden="1"/>
    </xf>
    <xf numFmtId="3" fontId="5" fillId="2" borderId="7" xfId="0" quotePrefix="1" applyNumberFormat="1" applyFont="1" applyFill="1" applyBorder="1" applyProtection="1">
      <protection hidden="1"/>
    </xf>
    <xf numFmtId="10" fontId="5" fillId="2" borderId="7" xfId="1" applyNumberFormat="1" applyFont="1" applyFill="1" applyBorder="1" applyProtection="1">
      <protection hidden="1"/>
    </xf>
    <xf numFmtId="0" fontId="5" fillId="2" borderId="7" xfId="0" applyFont="1" applyFill="1" applyBorder="1" applyAlignment="1" applyProtection="1">
      <alignment horizontal="left" indent="1"/>
      <protection hidden="1"/>
    </xf>
    <xf numFmtId="0" fontId="4" fillId="2" borderId="7" xfId="0" applyFont="1" applyFill="1" applyBorder="1" applyAlignment="1" applyProtection="1">
      <alignment horizontal="left" indent="1"/>
      <protection hidden="1"/>
    </xf>
    <xf numFmtId="0" fontId="5" fillId="2" borderId="17" xfId="0" applyFont="1" applyFill="1" applyBorder="1" applyAlignment="1" applyProtection="1">
      <alignment horizontal="left" indent="1"/>
      <protection hidden="1"/>
    </xf>
    <xf numFmtId="3" fontId="5" fillId="2" borderId="21" xfId="0" applyNumberFormat="1" applyFont="1" applyFill="1" applyBorder="1" applyProtection="1">
      <protection hidden="1"/>
    </xf>
    <xf numFmtId="3" fontId="4" fillId="2" borderId="21" xfId="0" applyNumberFormat="1" applyFont="1" applyFill="1" applyBorder="1" applyProtection="1">
      <protection hidden="1"/>
    </xf>
    <xf numFmtId="10" fontId="5" fillId="2" borderId="21" xfId="1" applyNumberFormat="1" applyFont="1" applyFill="1" applyBorder="1" applyProtection="1">
      <protection hidden="1"/>
    </xf>
    <xf numFmtId="10" fontId="4" fillId="2" borderId="22" xfId="1" applyNumberFormat="1" applyFont="1" applyFill="1" applyBorder="1" applyProtection="1">
      <protection hidden="1"/>
    </xf>
    <xf numFmtId="10" fontId="4" fillId="2" borderId="23" xfId="1" applyNumberFormat="1" applyFont="1" applyFill="1" applyBorder="1" applyProtection="1">
      <protection hidden="1"/>
    </xf>
    <xf numFmtId="0" fontId="15" fillId="3" borderId="0" xfId="2" applyFont="1" applyFill="1" applyProtection="1"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7" fillId="3" borderId="0" xfId="0" applyFont="1" applyFill="1" applyProtection="1">
      <protection hidden="1"/>
    </xf>
    <xf numFmtId="0" fontId="10" fillId="3" borderId="0" xfId="0" applyFont="1" applyFill="1" applyAlignment="1">
      <alignment horizontal="left" vertical="top"/>
    </xf>
    <xf numFmtId="3" fontId="0" fillId="3" borderId="0" xfId="0" applyNumberFormat="1" applyFill="1"/>
    <xf numFmtId="10" fontId="8" fillId="3" borderId="7" xfId="1" applyNumberFormat="1" applyFont="1" applyFill="1" applyBorder="1" applyProtection="1">
      <protection hidden="1"/>
    </xf>
    <xf numFmtId="0" fontId="4" fillId="2" borderId="19" xfId="0" applyFont="1" applyFill="1" applyBorder="1" applyAlignment="1" applyProtection="1">
      <alignment horizontal="center" vertical="center" wrapText="1" readingOrder="1"/>
      <protection hidden="1"/>
    </xf>
    <xf numFmtId="0" fontId="4" fillId="3" borderId="0" xfId="0" applyFont="1" applyFill="1" applyAlignment="1" applyProtection="1">
      <alignment vertical="top"/>
      <protection hidden="1"/>
    </xf>
    <xf numFmtId="9" fontId="5" fillId="3" borderId="1" xfId="3" applyNumberFormat="1" applyFont="1" applyFill="1" applyBorder="1" applyProtection="1">
      <protection locked="0"/>
    </xf>
    <xf numFmtId="167" fontId="5" fillId="2" borderId="7" xfId="0" applyNumberFormat="1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>
      <alignment horizontal="left" vertical="top" wrapText="1"/>
    </xf>
    <xf numFmtId="17" fontId="15" fillId="3" borderId="0" xfId="2" applyNumberFormat="1" applyFont="1" applyFill="1" applyProtection="1">
      <protection hidden="1"/>
    </xf>
    <xf numFmtId="17" fontId="4" fillId="2" borderId="24" xfId="0" applyNumberFormat="1" applyFont="1" applyFill="1" applyBorder="1" applyAlignment="1">
      <alignment horizontal="center" vertical="center" wrapText="1" readingOrder="1"/>
    </xf>
    <xf numFmtId="43" fontId="5" fillId="3" borderId="0" xfId="4" applyFont="1" applyFill="1" applyBorder="1" applyProtection="1">
      <protection hidden="1"/>
    </xf>
    <xf numFmtId="10" fontId="5" fillId="3" borderId="0" xfId="1" applyNumberFormat="1" applyFont="1" applyFill="1" applyProtection="1">
      <protection hidden="1"/>
    </xf>
    <xf numFmtId="3" fontId="4" fillId="3" borderId="0" xfId="0" applyNumberFormat="1" applyFont="1" applyFill="1" applyProtection="1">
      <protection hidden="1"/>
    </xf>
    <xf numFmtId="4" fontId="5" fillId="3" borderId="0" xfId="8" applyNumberFormat="1" applyFont="1" applyFill="1" applyAlignment="1" applyProtection="1">
      <alignment vertical="top"/>
      <protection hidden="1"/>
    </xf>
    <xf numFmtId="17" fontId="4" fillId="2" borderId="19" xfId="0" applyNumberFormat="1" applyFont="1" applyFill="1" applyBorder="1" applyAlignment="1" applyProtection="1">
      <alignment horizontal="center" vertical="center" wrapText="1" readingOrder="1"/>
      <protection hidden="1"/>
    </xf>
    <xf numFmtId="0" fontId="0" fillId="3" borderId="0" xfId="0" applyFill="1" applyAlignment="1" applyProtection="1">
      <alignment vertical="top"/>
      <protection hidden="1"/>
    </xf>
    <xf numFmtId="17" fontId="4" fillId="3" borderId="0" xfId="0" applyNumberFormat="1" applyFont="1" applyFill="1" applyAlignment="1" applyProtection="1">
      <alignment horizontal="center" vertical="center"/>
      <protection hidden="1"/>
    </xf>
    <xf numFmtId="17" fontId="5" fillId="3" borderId="0" xfId="0" applyNumberFormat="1" applyFont="1" applyFill="1" applyAlignment="1" applyProtection="1">
      <alignment horizontal="center" vertical="top"/>
      <protection hidden="1"/>
    </xf>
    <xf numFmtId="0" fontId="3" fillId="3" borderId="0" xfId="0" applyFont="1" applyFill="1" applyAlignment="1">
      <alignment horizontal="center" vertical="top"/>
    </xf>
    <xf numFmtId="0" fontId="2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top"/>
    </xf>
    <xf numFmtId="0" fontId="24" fillId="0" borderId="0" xfId="936" applyFont="1" applyAlignment="1">
      <alignment horizontal="justify" vertical="top"/>
    </xf>
    <xf numFmtId="0" fontId="14" fillId="3" borderId="0" xfId="0" applyFont="1" applyFill="1" applyAlignment="1">
      <alignment vertical="top"/>
    </xf>
    <xf numFmtId="4" fontId="5" fillId="3" borderId="0" xfId="0" applyNumberFormat="1" applyFont="1" applyFill="1" applyAlignment="1">
      <alignment vertical="top"/>
    </xf>
    <xf numFmtId="0" fontId="27" fillId="0" borderId="0" xfId="936" applyFont="1" applyAlignment="1">
      <alignment horizontal="center" vertical="top"/>
    </xf>
    <xf numFmtId="0" fontId="27" fillId="0" borderId="0" xfId="936" applyFont="1" applyAlignment="1">
      <alignment horizontal="justify" vertical="top"/>
    </xf>
    <xf numFmtId="0" fontId="26" fillId="5" borderId="0" xfId="936" applyFont="1" applyFill="1" applyAlignment="1">
      <alignment horizontal="center" vertical="top"/>
    </xf>
    <xf numFmtId="0" fontId="26" fillId="5" borderId="0" xfId="936" applyFont="1" applyFill="1" applyAlignment="1">
      <alignment horizontal="left" vertical="top"/>
    </xf>
    <xf numFmtId="0" fontId="28" fillId="3" borderId="0" xfId="0" applyFont="1" applyFill="1" applyAlignment="1">
      <alignment vertical="top"/>
    </xf>
    <xf numFmtId="0" fontId="28" fillId="3" borderId="0" xfId="0" applyFont="1" applyFill="1" applyAlignment="1" applyProtection="1">
      <alignment vertical="top"/>
      <protection hidden="1"/>
    </xf>
    <xf numFmtId="0" fontId="29" fillId="0" borderId="0" xfId="0" applyFont="1"/>
    <xf numFmtId="4" fontId="29" fillId="3" borderId="0" xfId="0" applyNumberFormat="1" applyFont="1" applyFill="1" applyAlignment="1">
      <alignment vertical="top"/>
    </xf>
    <xf numFmtId="4" fontId="28" fillId="3" borderId="0" xfId="0" applyNumberFormat="1" applyFont="1" applyFill="1" applyAlignment="1">
      <alignment vertical="top"/>
    </xf>
    <xf numFmtId="17" fontId="18" fillId="3" borderId="0" xfId="0" applyNumberFormat="1" applyFont="1" applyFill="1" applyAlignment="1">
      <alignment vertical="top"/>
    </xf>
    <xf numFmtId="14" fontId="18" fillId="3" borderId="0" xfId="0" applyNumberFormat="1" applyFont="1" applyFill="1" applyAlignment="1">
      <alignment vertical="top"/>
    </xf>
    <xf numFmtId="3" fontId="4" fillId="0" borderId="0" xfId="0" applyNumberFormat="1" applyFont="1" applyAlignment="1" applyProtection="1">
      <alignment vertical="top"/>
      <protection hidden="1"/>
    </xf>
    <xf numFmtId="3" fontId="18" fillId="3" borderId="0" xfId="0" applyNumberFormat="1" applyFont="1" applyFill="1"/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Alignment="1">
      <alignment horizontal="center" vertical="top"/>
    </xf>
    <xf numFmtId="0" fontId="5" fillId="2" borderId="7" xfId="0" applyFont="1" applyFill="1" applyBorder="1" applyAlignment="1" applyProtection="1">
      <alignment horizontal="center" vertical="center"/>
      <protection hidden="1"/>
    </xf>
    <xf numFmtId="4" fontId="0" fillId="3" borderId="0" xfId="0" applyNumberFormat="1" applyFill="1" applyAlignment="1">
      <alignment vertical="top"/>
    </xf>
    <xf numFmtId="164" fontId="26" fillId="5" borderId="0" xfId="8" applyFont="1" applyFill="1" applyAlignment="1">
      <alignment horizontal="center" vertical="top"/>
    </xf>
    <xf numFmtId="164" fontId="27" fillId="0" borderId="0" xfId="8" applyFont="1" applyAlignment="1">
      <alignment horizontal="center" vertical="top"/>
    </xf>
    <xf numFmtId="0" fontId="4" fillId="2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4" fontId="4" fillId="0" borderId="0" xfId="8" applyNumberFormat="1" applyFont="1" applyFill="1" applyBorder="1" applyAlignment="1" applyProtection="1">
      <alignment vertical="top"/>
      <protection hidden="1"/>
    </xf>
    <xf numFmtId="0" fontId="16" fillId="8" borderId="0" xfId="938" applyAlignment="1">
      <alignment vertical="top"/>
    </xf>
    <xf numFmtId="0" fontId="16" fillId="8" borderId="7" xfId="938" applyBorder="1" applyAlignment="1">
      <alignment horizontal="left" vertical="top"/>
    </xf>
    <xf numFmtId="4" fontId="16" fillId="8" borderId="7" xfId="938" applyNumberFormat="1" applyBorder="1" applyAlignment="1" applyProtection="1">
      <alignment vertical="top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31" fillId="4" borderId="1" xfId="0" applyFont="1" applyFill="1" applyBorder="1" applyAlignment="1" applyProtection="1">
      <alignment horizontal="center"/>
      <protection hidden="1"/>
    </xf>
    <xf numFmtId="168" fontId="26" fillId="5" borderId="0" xfId="8" applyNumberFormat="1" applyFont="1" applyFill="1" applyAlignment="1">
      <alignment horizontal="left" vertical="top"/>
    </xf>
    <xf numFmtId="168" fontId="4" fillId="0" borderId="0" xfId="8" applyNumberFormat="1" applyFont="1" applyFill="1" applyBorder="1" applyAlignment="1" applyProtection="1">
      <alignment vertical="top"/>
      <protection hidden="1"/>
    </xf>
    <xf numFmtId="168" fontId="16" fillId="8" borderId="7" xfId="8" applyNumberFormat="1" applyFont="1" applyFill="1" applyBorder="1" applyAlignment="1" applyProtection="1">
      <alignment vertical="top"/>
      <protection hidden="1"/>
    </xf>
    <xf numFmtId="168" fontId="4" fillId="2" borderId="7" xfId="8" applyNumberFormat="1" applyFont="1" applyFill="1" applyBorder="1" applyAlignment="1" applyProtection="1">
      <alignment vertical="top"/>
      <protection hidden="1"/>
    </xf>
    <xf numFmtId="168" fontId="4" fillId="2" borderId="0" xfId="8" applyNumberFormat="1" applyFont="1" applyFill="1" applyBorder="1" applyAlignment="1" applyProtection="1">
      <alignment vertical="top"/>
      <protection hidden="1"/>
    </xf>
    <xf numFmtId="168" fontId="4" fillId="3" borderId="0" xfId="8" applyNumberFormat="1" applyFont="1" applyFill="1" applyAlignment="1" applyProtection="1">
      <alignment vertical="top"/>
      <protection hidden="1"/>
    </xf>
    <xf numFmtId="9" fontId="32" fillId="3" borderId="0" xfId="0" applyNumberFormat="1" applyFont="1" applyFill="1" applyProtection="1">
      <protection hidden="1"/>
    </xf>
    <xf numFmtId="9" fontId="33" fillId="3" borderId="0" xfId="0" applyNumberFormat="1" applyFont="1" applyFill="1" applyProtection="1">
      <protection hidden="1"/>
    </xf>
    <xf numFmtId="168" fontId="26" fillId="5" borderId="0" xfId="8" applyNumberFormat="1" applyFont="1" applyFill="1" applyAlignment="1">
      <alignment horizontal="center" vertical="top"/>
    </xf>
    <xf numFmtId="168" fontId="27" fillId="0" borderId="0" xfId="8" applyNumberFormat="1" applyFont="1" applyAlignment="1">
      <alignment horizontal="center" vertical="top"/>
    </xf>
    <xf numFmtId="168" fontId="5" fillId="3" borderId="0" xfId="8" applyNumberFormat="1" applyFont="1" applyFill="1" applyAlignment="1" applyProtection="1">
      <alignment vertical="top"/>
      <protection hidden="1"/>
    </xf>
    <xf numFmtId="168" fontId="28" fillId="3" borderId="0" xfId="8" applyNumberFormat="1" applyFont="1" applyFill="1" applyAlignment="1">
      <alignment vertical="top"/>
    </xf>
    <xf numFmtId="168" fontId="14" fillId="3" borderId="0" xfId="8" applyNumberFormat="1" applyFont="1" applyFill="1" applyAlignment="1">
      <alignment vertical="top"/>
    </xf>
    <xf numFmtId="8" fontId="18" fillId="3" borderId="0" xfId="0" applyNumberFormat="1" applyFont="1" applyFill="1"/>
    <xf numFmtId="9" fontId="5" fillId="3" borderId="1" xfId="3" applyNumberFormat="1" applyFont="1" applyFill="1" applyBorder="1" applyAlignment="1" applyProtection="1">
      <alignment horizontal="center" vertical="center"/>
      <protection locked="0"/>
    </xf>
    <xf numFmtId="10" fontId="5" fillId="3" borderId="1" xfId="0" applyNumberFormat="1" applyFont="1" applyFill="1" applyBorder="1" applyAlignment="1" applyProtection="1">
      <alignment horizontal="center" vertical="center"/>
      <protection hidden="1"/>
    </xf>
    <xf numFmtId="3" fontId="4" fillId="9" borderId="18" xfId="0" applyNumberFormat="1" applyFont="1" applyFill="1" applyBorder="1" applyAlignment="1" applyProtection="1">
      <alignment horizontal="center" vertical="top"/>
      <protection hidden="1"/>
    </xf>
    <xf numFmtId="17" fontId="4" fillId="9" borderId="0" xfId="0" applyNumberFormat="1" applyFont="1" applyFill="1" applyAlignment="1" applyProtection="1">
      <alignment horizontal="center" vertical="center"/>
      <protection hidden="1"/>
    </xf>
    <xf numFmtId="0" fontId="4" fillId="2" borderId="0" xfId="2" applyFont="1" applyFill="1" applyAlignment="1" applyProtection="1">
      <alignment horizontal="center" vertical="center"/>
      <protection hidden="1"/>
    </xf>
    <xf numFmtId="0" fontId="0" fillId="10" borderId="0" xfId="0" applyFill="1"/>
    <xf numFmtId="0" fontId="35" fillId="3" borderId="0" xfId="0" applyFont="1" applyFill="1"/>
    <xf numFmtId="17" fontId="37" fillId="3" borderId="0" xfId="2" applyNumberFormat="1" applyFont="1" applyFill="1" applyProtection="1">
      <protection hidden="1"/>
    </xf>
    <xf numFmtId="0" fontId="19" fillId="3" borderId="0" xfId="0" applyFont="1" applyFill="1" applyAlignment="1">
      <alignment horizontal="center" vertical="center"/>
    </xf>
    <xf numFmtId="0" fontId="11" fillId="3" borderId="0" xfId="0" applyFont="1" applyFill="1" applyAlignment="1" applyProtection="1">
      <alignment horizontal="left" vertical="top"/>
      <protection hidden="1"/>
    </xf>
    <xf numFmtId="0" fontId="5" fillId="2" borderId="17" xfId="0" applyFont="1" applyFill="1" applyBorder="1" applyAlignment="1" applyProtection="1">
      <alignment horizontal="left" wrapText="1" indent="1"/>
      <protection hidden="1"/>
    </xf>
    <xf numFmtId="0" fontId="38" fillId="2" borderId="7" xfId="2" applyFont="1" applyFill="1" applyBorder="1" applyAlignment="1" applyProtection="1">
      <alignment horizontal="center" vertical="center"/>
      <protection hidden="1"/>
    </xf>
    <xf numFmtId="0" fontId="38" fillId="2" borderId="7" xfId="2" applyFont="1" applyFill="1" applyBorder="1" applyAlignment="1" applyProtection="1">
      <alignment horizontal="center" vertical="center" wrapText="1"/>
      <protection hidden="1"/>
    </xf>
    <xf numFmtId="17" fontId="4" fillId="0" borderId="0" xfId="0" applyNumberFormat="1" applyFont="1" applyAlignment="1" applyProtection="1">
      <alignment horizontal="center" vertical="center"/>
      <protection hidden="1"/>
    </xf>
    <xf numFmtId="0" fontId="4" fillId="0" borderId="7" xfId="2" applyFont="1" applyBorder="1" applyAlignment="1" applyProtection="1">
      <alignment horizontal="center" vertical="center"/>
      <protection hidden="1"/>
    </xf>
    <xf numFmtId="168" fontId="39" fillId="3" borderId="0" xfId="8" applyNumberFormat="1" applyFont="1" applyFill="1"/>
    <xf numFmtId="168" fontId="32" fillId="3" borderId="0" xfId="8" applyNumberFormat="1" applyFont="1" applyFill="1"/>
    <xf numFmtId="10" fontId="5" fillId="12" borderId="1" xfId="0" applyNumberFormat="1" applyFont="1" applyFill="1" applyBorder="1" applyAlignment="1" applyProtection="1">
      <alignment horizontal="center" vertical="center"/>
      <protection hidden="1"/>
    </xf>
    <xf numFmtId="10" fontId="5" fillId="2" borderId="3" xfId="0" applyNumberFormat="1" applyFont="1" applyFill="1" applyBorder="1" applyAlignment="1" applyProtection="1">
      <alignment horizontal="center" vertical="center"/>
      <protection hidden="1"/>
    </xf>
    <xf numFmtId="0" fontId="39" fillId="3" borderId="0" xfId="0" applyFont="1" applyFill="1"/>
    <xf numFmtId="0" fontId="32" fillId="3" borderId="0" xfId="0" applyFont="1" applyFill="1"/>
    <xf numFmtId="9" fontId="32" fillId="3" borderId="0" xfId="0" applyNumberFormat="1" applyFont="1" applyFill="1"/>
    <xf numFmtId="3" fontId="32" fillId="3" borderId="0" xfId="0" applyNumberFormat="1" applyFont="1" applyFill="1"/>
    <xf numFmtId="168" fontId="32" fillId="3" borderId="0" xfId="8" applyNumberFormat="1" applyFont="1" applyFill="1" applyAlignment="1">
      <alignment horizontal="center" vertical="center"/>
    </xf>
    <xf numFmtId="3" fontId="32" fillId="3" borderId="0" xfId="0" applyNumberFormat="1" applyFont="1" applyFill="1" applyAlignment="1">
      <alignment horizontal="center" vertical="center"/>
    </xf>
    <xf numFmtId="0" fontId="32" fillId="3" borderId="0" xfId="0" applyFont="1" applyFill="1" applyAlignment="1">
      <alignment horizontal="center" vertical="center" wrapText="1"/>
    </xf>
    <xf numFmtId="0" fontId="4" fillId="2" borderId="7" xfId="2" applyFont="1" applyFill="1" applyBorder="1" applyAlignment="1" applyProtection="1">
      <alignment horizontal="center"/>
      <protection hidden="1"/>
    </xf>
    <xf numFmtId="3" fontId="5" fillId="3" borderId="15" xfId="2" applyNumberFormat="1" applyFill="1" applyBorder="1" applyAlignment="1" applyProtection="1">
      <alignment horizontal="center"/>
      <protection hidden="1"/>
    </xf>
    <xf numFmtId="0" fontId="0" fillId="3" borderId="0" xfId="0" applyFill="1" applyAlignment="1">
      <alignment horizontal="center"/>
    </xf>
    <xf numFmtId="17" fontId="15" fillId="3" borderId="0" xfId="0" applyNumberFormat="1" applyFont="1" applyFill="1" applyAlignment="1" applyProtection="1">
      <alignment horizontal="center" vertical="center"/>
      <protection hidden="1"/>
    </xf>
    <xf numFmtId="164" fontId="5" fillId="2" borderId="7" xfId="8" applyFont="1" applyFill="1" applyBorder="1" applyAlignment="1" applyProtection="1">
      <alignment horizontal="center" vertical="center"/>
      <protection hidden="1"/>
    </xf>
    <xf numFmtId="164" fontId="5" fillId="3" borderId="18" xfId="8" applyFont="1" applyFill="1" applyBorder="1" applyAlignment="1" applyProtection="1">
      <alignment horizontal="center"/>
      <protection hidden="1"/>
    </xf>
    <xf numFmtId="164" fontId="4" fillId="2" borderId="7" xfId="8" applyFont="1" applyFill="1" applyBorder="1" applyAlignment="1" applyProtection="1">
      <alignment horizontal="center" vertical="center"/>
      <protection hidden="1"/>
    </xf>
    <xf numFmtId="164" fontId="36" fillId="3" borderId="18" xfId="8" applyFont="1" applyFill="1" applyBorder="1" applyAlignment="1" applyProtection="1">
      <alignment horizontal="center"/>
      <protection hidden="1"/>
    </xf>
    <xf numFmtId="164" fontId="4" fillId="2" borderId="15" xfId="8" applyFont="1" applyFill="1" applyBorder="1" applyAlignment="1" applyProtection="1">
      <alignment horizontal="center" vertical="center"/>
      <protection hidden="1"/>
    </xf>
    <xf numFmtId="164" fontId="4" fillId="0" borderId="15" xfId="8" applyFont="1" applyFill="1" applyBorder="1" applyAlignment="1" applyProtection="1">
      <alignment horizontal="center" vertical="center"/>
      <protection hidden="1"/>
    </xf>
    <xf numFmtId="0" fontId="41" fillId="2" borderId="7" xfId="2" applyFont="1" applyFill="1" applyBorder="1" applyAlignment="1" applyProtection="1">
      <alignment horizontal="center" vertical="center" wrapText="1"/>
      <protection hidden="1"/>
    </xf>
    <xf numFmtId="10" fontId="4" fillId="3" borderId="0" xfId="0" applyNumberFormat="1" applyFont="1" applyFill="1" applyAlignment="1">
      <alignment horizontal="center" vertical="top"/>
    </xf>
    <xf numFmtId="17" fontId="0" fillId="3" borderId="0" xfId="0" applyNumberFormat="1" applyFill="1"/>
    <xf numFmtId="3" fontId="5" fillId="3" borderId="18" xfId="2" applyNumberFormat="1" applyFill="1" applyBorder="1" applyAlignment="1" applyProtection="1">
      <alignment horizontal="center"/>
      <protection hidden="1"/>
    </xf>
    <xf numFmtId="10" fontId="33" fillId="3" borderId="0" xfId="0" applyNumberFormat="1" applyFont="1" applyFill="1" applyProtection="1">
      <protection hidden="1"/>
    </xf>
    <xf numFmtId="9" fontId="4" fillId="3" borderId="0" xfId="0" applyNumberFormat="1" applyFont="1" applyFill="1" applyAlignment="1">
      <alignment horizontal="center" vertical="top"/>
    </xf>
    <xf numFmtId="3" fontId="5" fillId="3" borderId="9" xfId="2" applyNumberFormat="1" applyFill="1" applyBorder="1" applyAlignment="1" applyProtection="1">
      <alignment horizontal="center"/>
      <protection hidden="1"/>
    </xf>
    <xf numFmtId="10" fontId="33" fillId="3" borderId="1" xfId="0" applyNumberFormat="1" applyFont="1" applyFill="1" applyBorder="1" applyProtection="1">
      <protection hidden="1"/>
    </xf>
    <xf numFmtId="10" fontId="34" fillId="4" borderId="27" xfId="939" applyNumberFormat="1" applyFill="1" applyProtection="1">
      <protection hidden="1"/>
    </xf>
    <xf numFmtId="10" fontId="15" fillId="4" borderId="0" xfId="0" applyNumberFormat="1" applyFont="1" applyFill="1"/>
    <xf numFmtId="3" fontId="15" fillId="4" borderId="15" xfId="2" applyNumberFormat="1" applyFont="1" applyFill="1" applyBorder="1" applyProtection="1">
      <protection hidden="1"/>
    </xf>
    <xf numFmtId="0" fontId="18" fillId="3" borderId="0" xfId="0" applyFont="1" applyFill="1" applyAlignment="1">
      <alignment horizontal="center"/>
    </xf>
    <xf numFmtId="3" fontId="5" fillId="3" borderId="0" xfId="0" applyNumberFormat="1" applyFont="1" applyFill="1" applyAlignment="1" applyProtection="1">
      <alignment horizontal="center" vertical="top"/>
      <protection hidden="1"/>
    </xf>
    <xf numFmtId="164" fontId="0" fillId="3" borderId="0" xfId="8" applyFont="1" applyFill="1" applyAlignment="1">
      <alignment horizontal="center"/>
    </xf>
    <xf numFmtId="168" fontId="18" fillId="3" borderId="0" xfId="8" applyNumberFormat="1" applyFont="1" applyFill="1" applyAlignment="1">
      <alignment horizontal="center"/>
    </xf>
    <xf numFmtId="9" fontId="1" fillId="15" borderId="30" xfId="941" applyNumberFormat="1" applyBorder="1" applyAlignment="1">
      <alignment horizontal="center" vertical="top"/>
    </xf>
    <xf numFmtId="10" fontId="1" fillId="15" borderId="30" xfId="941" applyNumberFormat="1" applyBorder="1" applyAlignment="1">
      <alignment horizontal="center" vertical="top"/>
    </xf>
    <xf numFmtId="164" fontId="15" fillId="4" borderId="0" xfId="8" applyFont="1" applyFill="1"/>
    <xf numFmtId="164" fontId="33" fillId="3" borderId="1" xfId="8" applyFont="1" applyFill="1" applyBorder="1" applyProtection="1">
      <protection hidden="1"/>
    </xf>
    <xf numFmtId="0" fontId="42" fillId="3" borderId="0" xfId="0" applyFont="1" applyFill="1" applyAlignment="1">
      <alignment vertical="top"/>
    </xf>
    <xf numFmtId="3" fontId="5" fillId="3" borderId="0" xfId="0" applyNumberFormat="1" applyFont="1" applyFill="1" applyAlignment="1" applyProtection="1">
      <alignment vertical="center"/>
      <protection hidden="1"/>
    </xf>
    <xf numFmtId="10" fontId="4" fillId="3" borderId="0" xfId="0" applyNumberFormat="1" applyFont="1" applyFill="1" applyAlignment="1">
      <alignment horizontal="center" vertical="center"/>
    </xf>
    <xf numFmtId="10" fontId="34" fillId="0" borderId="0" xfId="939" applyNumberFormat="1" applyFill="1" applyBorder="1" applyProtection="1">
      <protection hidden="1"/>
    </xf>
    <xf numFmtId="0" fontId="18" fillId="3" borderId="0" xfId="0" applyFont="1" applyFill="1" applyAlignment="1">
      <alignment horizontal="center" vertical="center"/>
    </xf>
    <xf numFmtId="17" fontId="43" fillId="3" borderId="0" xfId="0" applyNumberFormat="1" applyFont="1" applyFill="1"/>
    <xf numFmtId="10" fontId="33" fillId="3" borderId="2" xfId="0" applyNumberFormat="1" applyFont="1" applyFill="1" applyBorder="1" applyProtection="1">
      <protection hidden="1"/>
    </xf>
    <xf numFmtId="164" fontId="5" fillId="3" borderId="1" xfId="8" applyFont="1" applyFill="1" applyBorder="1" applyAlignment="1" applyProtection="1">
      <alignment horizontal="center"/>
      <protection hidden="1"/>
    </xf>
    <xf numFmtId="3" fontId="5" fillId="17" borderId="1" xfId="0" applyNumberFormat="1" applyFont="1" applyFill="1" applyBorder="1" applyAlignment="1" applyProtection="1">
      <alignment horizontal="center" vertical="center" wrapText="1"/>
      <protection hidden="1"/>
    </xf>
    <xf numFmtId="4" fontId="34" fillId="11" borderId="31" xfId="939" applyNumberFormat="1" applyBorder="1" applyProtection="1">
      <protection hidden="1"/>
    </xf>
    <xf numFmtId="3" fontId="5" fillId="17" borderId="32" xfId="0" applyNumberFormat="1" applyFont="1" applyFill="1" applyBorder="1" applyAlignment="1" applyProtection="1">
      <alignment horizontal="center" vertical="top"/>
      <protection hidden="1"/>
    </xf>
    <xf numFmtId="3" fontId="5" fillId="17" borderId="33" xfId="0" applyNumberFormat="1" applyFont="1" applyFill="1" applyBorder="1" applyAlignment="1" applyProtection="1">
      <alignment horizontal="center" vertical="top"/>
      <protection hidden="1"/>
    </xf>
    <xf numFmtId="164" fontId="0" fillId="17" borderId="33" xfId="8" applyFont="1" applyFill="1" applyBorder="1" applyAlignment="1">
      <alignment horizontal="center"/>
    </xf>
    <xf numFmtId="164" fontId="0" fillId="17" borderId="34" xfId="8" applyFont="1" applyFill="1" applyBorder="1" applyAlignment="1">
      <alignment horizontal="center"/>
    </xf>
    <xf numFmtId="10" fontId="1" fillId="18" borderId="30" xfId="941" applyNumberFormat="1" applyFill="1" applyBorder="1" applyAlignment="1">
      <alignment horizontal="center" vertical="center"/>
    </xf>
    <xf numFmtId="10" fontId="1" fillId="18" borderId="30" xfId="941" applyNumberFormat="1" applyFill="1" applyBorder="1" applyAlignment="1">
      <alignment horizontal="center" vertical="top"/>
    </xf>
    <xf numFmtId="0" fontId="44" fillId="0" borderId="0" xfId="0" applyFont="1"/>
    <xf numFmtId="0" fontId="23" fillId="3" borderId="0" xfId="0" applyFont="1" applyFill="1" applyAlignment="1">
      <alignment horizontal="center" vertical="top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 applyProtection="1">
      <alignment horizontal="center"/>
      <protection hidden="1"/>
    </xf>
    <xf numFmtId="0" fontId="19" fillId="2" borderId="2" xfId="0" applyFont="1" applyFill="1" applyBorder="1" applyAlignment="1" applyProtection="1">
      <alignment horizontal="left"/>
      <protection hidden="1"/>
    </xf>
    <xf numFmtId="0" fontId="19" fillId="2" borderId="20" xfId="0" applyFont="1" applyFill="1" applyBorder="1" applyAlignment="1" applyProtection="1">
      <alignment horizontal="left"/>
      <protection hidden="1"/>
    </xf>
    <xf numFmtId="0" fontId="19" fillId="2" borderId="3" xfId="0" applyFont="1" applyFill="1" applyBorder="1" applyAlignment="1" applyProtection="1">
      <alignment horizontal="left"/>
      <protection hidden="1"/>
    </xf>
    <xf numFmtId="0" fontId="4" fillId="3" borderId="0" xfId="0" applyFont="1" applyFill="1" applyAlignment="1">
      <alignment horizontal="center" vertical="top" wrapText="1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4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top"/>
    </xf>
    <xf numFmtId="0" fontId="25" fillId="3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 applyProtection="1">
      <alignment horizontal="left" wrapText="1"/>
      <protection hidden="1"/>
    </xf>
    <xf numFmtId="0" fontId="19" fillId="2" borderId="20" xfId="0" applyFont="1" applyFill="1" applyBorder="1" applyAlignment="1" applyProtection="1">
      <alignment horizontal="left" wrapText="1"/>
      <protection hidden="1"/>
    </xf>
    <xf numFmtId="0" fontId="19" fillId="2" borderId="3" xfId="0" applyFont="1" applyFill="1" applyBorder="1" applyAlignment="1" applyProtection="1">
      <alignment horizontal="left" wrapText="1"/>
      <protection hidden="1"/>
    </xf>
    <xf numFmtId="0" fontId="5" fillId="2" borderId="0" xfId="0" applyFont="1" applyFill="1" applyAlignment="1" applyProtection="1">
      <alignment horizontal="center" vertical="top"/>
      <protection locked="0"/>
    </xf>
    <xf numFmtId="0" fontId="15" fillId="4" borderId="15" xfId="0" applyFont="1" applyFill="1" applyBorder="1" applyAlignment="1" applyProtection="1">
      <alignment horizontal="center" vertical="center"/>
      <protection hidden="1"/>
    </xf>
    <xf numFmtId="0" fontId="15" fillId="4" borderId="16" xfId="0" applyFont="1" applyFill="1" applyBorder="1" applyAlignment="1" applyProtection="1">
      <alignment horizontal="center" vertical="center"/>
      <protection hidden="1"/>
    </xf>
    <xf numFmtId="164" fontId="15" fillId="4" borderId="15" xfId="8" applyFont="1" applyFill="1" applyBorder="1" applyAlignment="1" applyProtection="1">
      <alignment horizontal="center"/>
      <protection hidden="1"/>
    </xf>
    <xf numFmtId="164" fontId="15" fillId="4" borderId="16" xfId="8" applyFont="1" applyFill="1" applyBorder="1" applyAlignment="1" applyProtection="1">
      <alignment horizontal="center"/>
      <protection hidden="1"/>
    </xf>
    <xf numFmtId="164" fontId="15" fillId="4" borderId="8" xfId="8" applyFont="1" applyFill="1" applyBorder="1" applyAlignment="1" applyProtection="1">
      <alignment horizontal="center"/>
      <protection hidden="1"/>
    </xf>
    <xf numFmtId="164" fontId="15" fillId="4" borderId="10" xfId="8" applyFont="1" applyFill="1" applyBorder="1" applyAlignment="1" applyProtection="1">
      <alignment horizontal="center"/>
      <protection hidden="1"/>
    </xf>
    <xf numFmtId="0" fontId="4" fillId="2" borderId="15" xfId="0" applyFont="1" applyFill="1" applyBorder="1" applyAlignment="1" applyProtection="1">
      <alignment horizontal="center" vertical="center"/>
      <protection hidden="1"/>
    </xf>
    <xf numFmtId="0" fontId="4" fillId="2" borderId="16" xfId="0" applyFont="1" applyFill="1" applyBorder="1" applyAlignment="1" applyProtection="1">
      <alignment horizontal="center" vertical="center"/>
      <protection hidden="1"/>
    </xf>
    <xf numFmtId="164" fontId="5" fillId="3" borderId="15" xfId="8" applyFont="1" applyFill="1" applyBorder="1" applyAlignment="1" applyProtection="1">
      <alignment horizontal="center"/>
      <protection hidden="1"/>
    </xf>
    <xf numFmtId="164" fontId="5" fillId="3" borderId="16" xfId="8" applyFont="1" applyFill="1" applyBorder="1" applyAlignment="1" applyProtection="1">
      <alignment horizontal="center"/>
      <protection hidden="1"/>
    </xf>
    <xf numFmtId="164" fontId="5" fillId="3" borderId="18" xfId="8" applyFont="1" applyFill="1" applyBorder="1" applyAlignment="1" applyProtection="1">
      <alignment horizontal="center"/>
      <protection hidden="1"/>
    </xf>
    <xf numFmtId="164" fontId="5" fillId="3" borderId="29" xfId="8" applyFont="1" applyFill="1" applyBorder="1" applyAlignment="1" applyProtection="1">
      <alignment horizontal="center"/>
      <protection hidden="1"/>
    </xf>
    <xf numFmtId="164" fontId="5" fillId="16" borderId="15" xfId="8" applyFont="1" applyFill="1" applyBorder="1" applyAlignment="1" applyProtection="1">
      <alignment horizontal="center"/>
      <protection hidden="1"/>
    </xf>
    <xf numFmtId="164" fontId="5" fillId="16" borderId="29" xfId="8" applyFont="1" applyFill="1" applyBorder="1" applyAlignment="1" applyProtection="1">
      <alignment horizontal="center"/>
      <protection hidden="1"/>
    </xf>
    <xf numFmtId="164" fontId="5" fillId="3" borderId="28" xfId="8" applyFont="1" applyFill="1" applyBorder="1" applyAlignment="1" applyProtection="1">
      <alignment horizontal="center"/>
      <protection hidden="1"/>
    </xf>
    <xf numFmtId="0" fontId="4" fillId="3" borderId="0" xfId="0" applyFont="1" applyFill="1" applyAlignment="1">
      <alignment horizontal="left" vertical="top"/>
    </xf>
    <xf numFmtId="0" fontId="4" fillId="2" borderId="15" xfId="2" applyFont="1" applyFill="1" applyBorder="1" applyAlignment="1" applyProtection="1">
      <alignment horizontal="center"/>
      <protection hidden="1"/>
    </xf>
    <xf numFmtId="0" fontId="4" fillId="2" borderId="16" xfId="2" applyFont="1" applyFill="1" applyBorder="1" applyAlignment="1" applyProtection="1">
      <alignment horizontal="center"/>
      <protection hidden="1"/>
    </xf>
    <xf numFmtId="0" fontId="4" fillId="2" borderId="15" xfId="2" applyFont="1" applyFill="1" applyBorder="1" applyAlignment="1" applyProtection="1">
      <alignment horizontal="center" vertical="center" wrapText="1"/>
      <protection hidden="1"/>
    </xf>
    <xf numFmtId="0" fontId="4" fillId="2" borderId="16" xfId="2" applyFont="1" applyFill="1" applyBorder="1" applyAlignment="1" applyProtection="1">
      <alignment horizontal="center" vertical="center" wrapText="1"/>
      <protection hidden="1"/>
    </xf>
    <xf numFmtId="0" fontId="18" fillId="3" borderId="18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center" vertical="top"/>
    </xf>
    <xf numFmtId="0" fontId="5" fillId="3" borderId="0" xfId="0" applyFont="1" applyFill="1" applyAlignment="1">
      <alignment horizontal="center" vertical="top"/>
    </xf>
    <xf numFmtId="0" fontId="4" fillId="2" borderId="18" xfId="2" applyFont="1" applyFill="1" applyBorder="1" applyAlignment="1" applyProtection="1">
      <alignment horizontal="center"/>
      <protection hidden="1"/>
    </xf>
    <xf numFmtId="0" fontId="4" fillId="2" borderId="29" xfId="2" applyFont="1" applyFill="1" applyBorder="1" applyAlignment="1" applyProtection="1">
      <alignment horizontal="center"/>
      <protection hidden="1"/>
    </xf>
    <xf numFmtId="0" fontId="18" fillId="3" borderId="18" xfId="0" applyFont="1" applyFill="1" applyBorder="1"/>
    <xf numFmtId="0" fontId="4" fillId="2" borderId="15" xfId="0" applyFont="1" applyFill="1" applyBorder="1" applyAlignment="1" applyProtection="1">
      <alignment horizontal="center"/>
      <protection hidden="1"/>
    </xf>
    <xf numFmtId="0" fontId="4" fillId="2" borderId="16" xfId="0" applyFont="1" applyFill="1" applyBorder="1" applyAlignment="1" applyProtection="1">
      <alignment horizontal="center"/>
      <protection hidden="1"/>
    </xf>
    <xf numFmtId="0" fontId="4" fillId="2" borderId="8" xfId="2" applyFont="1" applyFill="1" applyBorder="1" applyAlignment="1" applyProtection="1">
      <alignment horizontal="left" vertical="center" wrapText="1"/>
      <protection hidden="1"/>
    </xf>
    <xf numFmtId="0" fontId="4" fillId="2" borderId="9" xfId="2" applyFont="1" applyFill="1" applyBorder="1" applyAlignment="1" applyProtection="1">
      <alignment horizontal="left" vertical="center" wrapText="1"/>
      <protection hidden="1"/>
    </xf>
    <xf numFmtId="0" fontId="4" fillId="2" borderId="10" xfId="2" applyFont="1" applyFill="1" applyBorder="1" applyAlignment="1" applyProtection="1">
      <alignment horizontal="left" vertical="center" wrapText="1"/>
      <protection hidden="1"/>
    </xf>
    <xf numFmtId="0" fontId="4" fillId="2" borderId="12" xfId="2" applyFont="1" applyFill="1" applyBorder="1" applyAlignment="1" applyProtection="1">
      <alignment horizontal="left" vertical="center" wrapText="1"/>
      <protection hidden="1"/>
    </xf>
    <xf numFmtId="0" fontId="4" fillId="2" borderId="13" xfId="2" applyFont="1" applyFill="1" applyBorder="1" applyAlignment="1" applyProtection="1">
      <alignment horizontal="left" vertical="center" wrapText="1"/>
      <protection hidden="1"/>
    </xf>
    <xf numFmtId="0" fontId="4" fillId="2" borderId="14" xfId="2" applyFont="1" applyFill="1" applyBorder="1" applyAlignment="1" applyProtection="1">
      <alignment horizontal="left" vertical="center" wrapText="1"/>
      <protection hidden="1"/>
    </xf>
    <xf numFmtId="10" fontId="30" fillId="7" borderId="25" xfId="937" applyNumberFormat="1" applyAlignment="1" applyProtection="1">
      <alignment horizontal="center" vertical="center" wrapText="1"/>
      <protection locked="0"/>
    </xf>
    <xf numFmtId="3" fontId="5" fillId="3" borderId="15" xfId="2" applyNumberFormat="1" applyFill="1" applyBorder="1" applyAlignment="1" applyProtection="1">
      <alignment horizontal="center"/>
      <protection hidden="1"/>
    </xf>
    <xf numFmtId="3" fontId="5" fillId="3" borderId="29" xfId="2" applyNumberFormat="1" applyFill="1" applyBorder="1" applyAlignment="1" applyProtection="1">
      <alignment horizontal="center"/>
      <protection hidden="1"/>
    </xf>
    <xf numFmtId="3" fontId="5" fillId="3" borderId="28" xfId="2" applyNumberFormat="1" applyFill="1" applyBorder="1" applyAlignment="1" applyProtection="1">
      <alignment horizontal="center"/>
      <protection hidden="1"/>
    </xf>
    <xf numFmtId="3" fontId="5" fillId="3" borderId="16" xfId="2" applyNumberFormat="1" applyFill="1" applyBorder="1" applyAlignment="1" applyProtection="1">
      <alignment horizontal="center"/>
      <protection hidden="1"/>
    </xf>
    <xf numFmtId="3" fontId="5" fillId="3" borderId="18" xfId="2" applyNumberFormat="1" applyFill="1" applyBorder="1" applyAlignment="1" applyProtection="1">
      <alignment horizontal="center"/>
      <protection hidden="1"/>
    </xf>
    <xf numFmtId="3" fontId="15" fillId="4" borderId="15" xfId="2" applyNumberFormat="1" applyFont="1" applyFill="1" applyBorder="1" applyAlignment="1" applyProtection="1">
      <alignment horizontal="center"/>
      <protection hidden="1"/>
    </xf>
    <xf numFmtId="3" fontId="15" fillId="4" borderId="16" xfId="2" applyNumberFormat="1" applyFont="1" applyFill="1" applyBorder="1" applyAlignment="1" applyProtection="1">
      <alignment horizontal="center"/>
      <protection hidden="1"/>
    </xf>
    <xf numFmtId="3" fontId="15" fillId="4" borderId="8" xfId="2" applyNumberFormat="1" applyFont="1" applyFill="1" applyBorder="1" applyAlignment="1" applyProtection="1">
      <alignment horizontal="center"/>
      <protection hidden="1"/>
    </xf>
    <xf numFmtId="3" fontId="15" fillId="4" borderId="10" xfId="2" applyNumberFormat="1" applyFont="1" applyFill="1" applyBorder="1" applyAlignment="1" applyProtection="1">
      <alignment horizontal="center"/>
      <protection hidden="1"/>
    </xf>
    <xf numFmtId="0" fontId="15" fillId="4" borderId="7" xfId="0" applyFont="1" applyFill="1" applyBorder="1" applyAlignment="1" applyProtection="1">
      <alignment horizontal="center" vertical="center"/>
      <protection hidden="1"/>
    </xf>
    <xf numFmtId="3" fontId="15" fillId="4" borderId="7" xfId="2" applyNumberFormat="1" applyFont="1" applyFill="1" applyBorder="1" applyAlignment="1" applyProtection="1">
      <alignment horizontal="center"/>
      <protection hidden="1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0" fontId="5" fillId="13" borderId="8" xfId="0" applyNumberFormat="1" applyFont="1" applyFill="1" applyBorder="1" applyAlignment="1" applyProtection="1">
      <alignment horizontal="center" vertical="center" wrapText="1"/>
      <protection locked="0"/>
    </xf>
    <xf numFmtId="10" fontId="5" fillId="13" borderId="9" xfId="0" applyNumberFormat="1" applyFont="1" applyFill="1" applyBorder="1" applyAlignment="1" applyProtection="1">
      <alignment horizontal="center" vertical="center" wrapText="1"/>
      <protection locked="0"/>
    </xf>
    <xf numFmtId="10" fontId="5" fillId="13" borderId="12" xfId="0" applyNumberFormat="1" applyFont="1" applyFill="1" applyBorder="1" applyAlignment="1" applyProtection="1">
      <alignment horizontal="center" vertical="center" wrapText="1"/>
      <protection locked="0"/>
    </xf>
    <xf numFmtId="10" fontId="5" fillId="13" borderId="13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hidden="1"/>
    </xf>
    <xf numFmtId="1" fontId="4" fillId="2" borderId="16" xfId="0" applyNumberFormat="1" applyFont="1" applyFill="1" applyBorder="1" applyAlignment="1" applyProtection="1">
      <alignment horizontal="center" vertical="center"/>
      <protection hidden="1"/>
    </xf>
    <xf numFmtId="3" fontId="5" fillId="3" borderId="7" xfId="2" applyNumberFormat="1" applyFill="1" applyBorder="1" applyAlignment="1" applyProtection="1">
      <alignment horizont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4" fillId="2" borderId="10" xfId="0" applyFont="1" applyFill="1" applyBorder="1" applyAlignment="1" applyProtection="1">
      <alignment horizontal="left" vertical="center"/>
      <protection hidden="1"/>
    </xf>
    <xf numFmtId="0" fontId="4" fillId="2" borderId="12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7" xfId="2" applyFont="1" applyFill="1" applyBorder="1" applyAlignment="1" applyProtection="1">
      <alignment horizontal="center"/>
      <protection hidden="1"/>
    </xf>
    <xf numFmtId="0" fontId="4" fillId="2" borderId="7" xfId="0" applyFont="1" applyFill="1" applyBorder="1" applyAlignment="1" applyProtection="1">
      <alignment horizontal="center"/>
      <protection hidden="1"/>
    </xf>
    <xf numFmtId="3" fontId="5" fillId="3" borderId="15" xfId="0" applyNumberFormat="1" applyFont="1" applyFill="1" applyBorder="1" applyAlignment="1" applyProtection="1">
      <alignment horizontal="center" vertical="top"/>
      <protection hidden="1"/>
    </xf>
    <xf numFmtId="3" fontId="5" fillId="3" borderId="16" xfId="0" applyNumberFormat="1" applyFont="1" applyFill="1" applyBorder="1" applyAlignment="1" applyProtection="1">
      <alignment horizontal="center" vertical="top"/>
      <protection hidden="1"/>
    </xf>
    <xf numFmtId="0" fontId="4" fillId="2" borderId="7" xfId="2" applyFont="1" applyFill="1" applyBorder="1" applyAlignment="1" applyProtection="1">
      <alignment horizontal="center" vertical="center" wrapText="1"/>
      <protection hidden="1"/>
    </xf>
    <xf numFmtId="3" fontId="5" fillId="3" borderId="7" xfId="0" applyNumberFormat="1" applyFont="1" applyFill="1" applyBorder="1" applyAlignment="1" applyProtection="1">
      <alignment horizontal="center" vertical="center"/>
      <protection hidden="1"/>
    </xf>
    <xf numFmtId="3" fontId="4" fillId="9" borderId="15" xfId="0" applyNumberFormat="1" applyFont="1" applyFill="1" applyBorder="1" applyAlignment="1" applyProtection="1">
      <alignment horizontal="center" vertical="top"/>
      <protection hidden="1"/>
    </xf>
    <xf numFmtId="3" fontId="4" fillId="9" borderId="16" xfId="0" applyNumberFormat="1" applyFont="1" applyFill="1" applyBorder="1" applyAlignment="1" applyProtection="1">
      <alignment horizontal="center" vertical="top"/>
      <protection hidden="1"/>
    </xf>
    <xf numFmtId="17" fontId="4" fillId="9" borderId="0" xfId="0" applyNumberFormat="1" applyFont="1" applyFill="1" applyAlignment="1" applyProtection="1">
      <alignment horizontal="center" vertical="center"/>
      <protection hidden="1"/>
    </xf>
    <xf numFmtId="17" fontId="4" fillId="9" borderId="26" xfId="0" applyNumberFormat="1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164" fontId="5" fillId="3" borderId="15" xfId="8" applyFont="1" applyFill="1" applyBorder="1" applyAlignment="1" applyProtection="1">
      <alignment horizontal="center" vertical="top"/>
      <protection hidden="1"/>
    </xf>
    <xf numFmtId="164" fontId="5" fillId="3" borderId="16" xfId="8" applyFont="1" applyFill="1" applyBorder="1" applyAlignment="1" applyProtection="1">
      <alignment horizontal="center" vertical="top"/>
      <protection hidden="1"/>
    </xf>
    <xf numFmtId="164" fontId="5" fillId="0" borderId="15" xfId="8" applyFont="1" applyFill="1" applyBorder="1" applyAlignment="1" applyProtection="1">
      <alignment horizontal="center" vertical="top"/>
      <protection hidden="1"/>
    </xf>
    <xf numFmtId="164" fontId="5" fillId="0" borderId="16" xfId="8" applyFont="1" applyFill="1" applyBorder="1" applyAlignment="1" applyProtection="1">
      <alignment horizontal="center" vertical="top"/>
      <protection hidden="1"/>
    </xf>
    <xf numFmtId="164" fontId="5" fillId="3" borderId="7" xfId="8" applyFont="1" applyFill="1" applyBorder="1" applyAlignment="1" applyProtection="1">
      <alignment horizontal="center" vertical="center"/>
      <protection hidden="1"/>
    </xf>
    <xf numFmtId="164" fontId="5" fillId="3" borderId="7" xfId="8" applyFont="1" applyFill="1" applyBorder="1" applyAlignment="1" applyProtection="1">
      <alignment horizontal="center"/>
      <protection hidden="1"/>
    </xf>
    <xf numFmtId="0" fontId="38" fillId="2" borderId="7" xfId="0" applyFont="1" applyFill="1" applyBorder="1" applyAlignment="1" applyProtection="1">
      <alignment horizontal="center" vertical="center"/>
      <protection hidden="1"/>
    </xf>
    <xf numFmtId="0" fontId="38" fillId="2" borderId="7" xfId="2" applyFont="1" applyFill="1" applyBorder="1" applyAlignment="1" applyProtection="1">
      <alignment horizontal="center" vertical="center"/>
      <protection hidden="1"/>
    </xf>
    <xf numFmtId="0" fontId="38" fillId="2" borderId="7" xfId="2" applyFont="1" applyFill="1" applyBorder="1" applyAlignment="1" applyProtection="1">
      <alignment horizontal="center" vertical="center" wrapText="1"/>
      <protection hidden="1"/>
    </xf>
    <xf numFmtId="0" fontId="4" fillId="3" borderId="7" xfId="0" applyFont="1" applyFill="1" applyBorder="1" applyAlignment="1" applyProtection="1">
      <alignment horizontal="center" vertical="center"/>
      <protection hidden="1"/>
    </xf>
    <xf numFmtId="3" fontId="5" fillId="12" borderId="15" xfId="8" applyNumberFormat="1" applyFont="1" applyFill="1" applyBorder="1" applyAlignment="1" applyProtection="1">
      <alignment horizontal="center" vertical="center"/>
      <protection hidden="1"/>
    </xf>
    <xf numFmtId="3" fontId="5" fillId="12" borderId="18" xfId="8" applyNumberFormat="1" applyFont="1" applyFill="1" applyBorder="1" applyAlignment="1" applyProtection="1">
      <alignment horizontal="center" vertical="center"/>
      <protection hidden="1"/>
    </xf>
    <xf numFmtId="3" fontId="5" fillId="12" borderId="16" xfId="8" applyNumberFormat="1" applyFont="1" applyFill="1" applyBorder="1" applyAlignment="1" applyProtection="1">
      <alignment horizontal="center" vertical="center"/>
      <protection hidden="1"/>
    </xf>
    <xf numFmtId="3" fontId="5" fillId="2" borderId="15" xfId="8" applyNumberFormat="1" applyFont="1" applyFill="1" applyBorder="1" applyAlignment="1" applyProtection="1">
      <alignment horizontal="center" vertical="center"/>
      <protection hidden="1"/>
    </xf>
    <xf numFmtId="3" fontId="5" fillId="2" borderId="18" xfId="8" applyNumberFormat="1" applyFont="1" applyFill="1" applyBorder="1" applyAlignment="1" applyProtection="1">
      <alignment horizontal="center" vertical="center"/>
      <protection hidden="1"/>
    </xf>
    <xf numFmtId="3" fontId="5" fillId="2" borderId="16" xfId="8" applyNumberFormat="1" applyFont="1" applyFill="1" applyBorder="1" applyAlignment="1" applyProtection="1">
      <alignment horizontal="center" vertical="center"/>
      <protection hidden="1"/>
    </xf>
    <xf numFmtId="10" fontId="5" fillId="2" borderId="7" xfId="0" applyNumberFormat="1" applyFont="1" applyFill="1" applyBorder="1" applyAlignment="1" applyProtection="1">
      <alignment horizontal="center" vertical="center"/>
      <protection hidden="1"/>
    </xf>
    <xf numFmtId="0" fontId="5" fillId="2" borderId="7" xfId="0" applyFont="1" applyFill="1" applyBorder="1" applyAlignment="1" applyProtection="1">
      <alignment horizontal="center" vertical="center"/>
      <protection hidden="1"/>
    </xf>
    <xf numFmtId="169" fontId="5" fillId="2" borderId="7" xfId="0" applyNumberFormat="1" applyFont="1" applyFill="1" applyBorder="1" applyAlignment="1" applyProtection="1">
      <alignment horizontal="center" vertical="center"/>
      <protection hidden="1"/>
    </xf>
    <xf numFmtId="168" fontId="4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6" xfId="0" applyFont="1" applyFill="1" applyBorder="1" applyAlignment="1" applyProtection="1">
      <alignment horizontal="center" vertical="center" wrapText="1"/>
      <protection hidden="1"/>
    </xf>
    <xf numFmtId="4" fontId="16" fillId="4" borderId="15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8" xfId="0" applyFont="1" applyFill="1" applyBorder="1" applyAlignment="1" applyProtection="1">
      <alignment horizontal="center" vertical="center" wrapText="1"/>
      <protection hidden="1"/>
    </xf>
    <xf numFmtId="0" fontId="13" fillId="4" borderId="0" xfId="0" applyFont="1" applyFill="1" applyAlignment="1" applyProtection="1">
      <alignment horizontal="center" wrapText="1"/>
      <protection hidden="1"/>
    </xf>
    <xf numFmtId="0" fontId="40" fillId="14" borderId="15" xfId="940" applyBorder="1" applyAlignment="1" applyProtection="1">
      <alignment horizontal="left" vertical="center" wrapText="1"/>
      <protection hidden="1"/>
    </xf>
    <xf numFmtId="0" fontId="40" fillId="14" borderId="18" xfId="940" applyBorder="1" applyAlignment="1" applyProtection="1">
      <alignment horizontal="left" vertical="center" wrapText="1"/>
      <protection hidden="1"/>
    </xf>
    <xf numFmtId="0" fontId="40" fillId="14" borderId="16" xfId="940" applyBorder="1" applyAlignment="1" applyProtection="1">
      <alignment horizontal="left" vertical="center" wrapText="1"/>
      <protection hidden="1"/>
    </xf>
    <xf numFmtId="4" fontId="40" fillId="14" borderId="18" xfId="940" applyNumberFormat="1" applyBorder="1" applyAlignment="1" applyProtection="1">
      <alignment horizontal="center" vertical="center"/>
      <protection hidden="1"/>
    </xf>
    <xf numFmtId="4" fontId="40" fillId="14" borderId="16" xfId="940" applyNumberFormat="1" applyBorder="1" applyAlignment="1" applyProtection="1">
      <alignment horizontal="center" vertical="center"/>
      <protection hidden="1"/>
    </xf>
    <xf numFmtId="0" fontId="14" fillId="2" borderId="15" xfId="0" applyFont="1" applyFill="1" applyBorder="1" applyAlignment="1" applyProtection="1">
      <alignment horizontal="left" vertical="center" wrapText="1"/>
      <protection hidden="1"/>
    </xf>
    <xf numFmtId="0" fontId="14" fillId="2" borderId="18" xfId="0" applyFont="1" applyFill="1" applyBorder="1" applyAlignment="1" applyProtection="1">
      <alignment horizontal="left" vertical="center" wrapText="1"/>
      <protection hidden="1"/>
    </xf>
    <xf numFmtId="0" fontId="14" fillId="2" borderId="16" xfId="0" applyFont="1" applyFill="1" applyBorder="1" applyAlignment="1" applyProtection="1">
      <alignment horizontal="left" vertical="center" wrapText="1"/>
      <protection hidden="1"/>
    </xf>
    <xf numFmtId="4" fontId="14" fillId="3" borderId="15" xfId="0" applyNumberFormat="1" applyFont="1" applyFill="1" applyBorder="1" applyAlignment="1" applyProtection="1">
      <alignment horizontal="center" vertical="center"/>
      <protection hidden="1"/>
    </xf>
    <xf numFmtId="4" fontId="14" fillId="3" borderId="18" xfId="0" applyNumberFormat="1" applyFont="1" applyFill="1" applyBorder="1" applyAlignment="1" applyProtection="1">
      <alignment horizontal="center" vertical="center"/>
      <protection hidden="1"/>
    </xf>
    <xf numFmtId="4" fontId="14" fillId="3" borderId="16" xfId="0" applyNumberFormat="1" applyFont="1" applyFill="1" applyBorder="1" applyAlignment="1" applyProtection="1">
      <alignment horizontal="center" vertical="center"/>
      <protection hidden="1"/>
    </xf>
    <xf numFmtId="0" fontId="16" fillId="4" borderId="15" xfId="0" applyFont="1" applyFill="1" applyBorder="1" applyAlignment="1" applyProtection="1">
      <alignment horizontal="left" vertical="center" wrapText="1"/>
      <protection hidden="1"/>
    </xf>
    <xf numFmtId="0" fontId="16" fillId="4" borderId="18" xfId="0" applyFont="1" applyFill="1" applyBorder="1" applyAlignment="1" applyProtection="1">
      <alignment horizontal="left" vertical="center" wrapText="1"/>
      <protection hidden="1"/>
    </xf>
    <xf numFmtId="0" fontId="16" fillId="4" borderId="16" xfId="0" applyFont="1" applyFill="1" applyBorder="1" applyAlignment="1" applyProtection="1">
      <alignment horizontal="left" vertical="center" wrapText="1"/>
      <protection hidden="1"/>
    </xf>
    <xf numFmtId="4" fontId="16" fillId="4" borderId="18" xfId="0" applyNumberFormat="1" applyFont="1" applyFill="1" applyBorder="1" applyAlignment="1" applyProtection="1">
      <alignment horizontal="center" vertical="center"/>
      <protection hidden="1"/>
    </xf>
    <xf numFmtId="4" fontId="16" fillId="4" borderId="16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center" vertical="top"/>
    </xf>
    <xf numFmtId="0" fontId="10" fillId="3" borderId="0" xfId="0" applyFont="1" applyFill="1" applyAlignment="1">
      <alignment horizontal="left" vertical="top"/>
    </xf>
    <xf numFmtId="3" fontId="5" fillId="6" borderId="7" xfId="2" applyNumberFormat="1" applyFill="1" applyBorder="1" applyAlignment="1" applyProtection="1">
      <alignment horizontal="center"/>
      <protection hidden="1"/>
    </xf>
    <xf numFmtId="166" fontId="5" fillId="2" borderId="7" xfId="0" applyNumberFormat="1" applyFont="1" applyFill="1" applyBorder="1" applyAlignment="1" applyProtection="1">
      <alignment horizontal="center" vertical="center"/>
      <protection hidden="1"/>
    </xf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3" fontId="5" fillId="2" borderId="7" xfId="8" applyNumberFormat="1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4" fillId="3" borderId="0" xfId="0" applyFont="1" applyFill="1" applyAlignment="1">
      <alignment horizontal="left" vertical="center"/>
    </xf>
  </cellXfs>
  <cellStyles count="943">
    <cellStyle name="20% - Énfasis6" xfId="941" builtinId="50"/>
    <cellStyle name="Bueno" xfId="940" builtinId="26"/>
    <cellStyle name="Celda de comprobación" xfId="939" builtinId="23"/>
    <cellStyle name="Comma 3" xfId="4" xr:uid="{00000000-0005-0000-0000-000000000000}"/>
    <cellStyle name="Currency 3" xfId="3" xr:uid="{00000000-0005-0000-0000-000001000000}"/>
    <cellStyle name="Énfasis1" xfId="938" builtinId="29"/>
    <cellStyle name="Hipervínculo" xfId="9" builtinId="8" hidden="1"/>
    <cellStyle name="Hipervínculo" xfId="11" builtinId="8" hidden="1"/>
    <cellStyle name="Hipervínculo" xfId="13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" xfId="286" builtinId="8" hidden="1"/>
    <cellStyle name="Hipervínculo" xfId="288" builtinId="8" hidden="1"/>
    <cellStyle name="Hipervínculo" xfId="290" builtinId="8" hidden="1"/>
    <cellStyle name="Hipervínculo" xfId="292" builtinId="8" hidden="1"/>
    <cellStyle name="Hipervínculo" xfId="294" builtinId="8" hidden="1"/>
    <cellStyle name="Hipervínculo" xfId="296" builtinId="8" hidden="1"/>
    <cellStyle name="Hipervínculo" xfId="298" builtinId="8" hidden="1"/>
    <cellStyle name="Hipervínculo" xfId="300" builtinId="8" hidden="1"/>
    <cellStyle name="Hipervínculo" xfId="302" builtinId="8" hidden="1"/>
    <cellStyle name="Hipervínculo" xfId="304" builtinId="8" hidden="1"/>
    <cellStyle name="Hipervínculo" xfId="306" builtinId="8" hidden="1"/>
    <cellStyle name="Hipervínculo" xfId="308" builtinId="8" hidden="1"/>
    <cellStyle name="Hipervínculo" xfId="310" builtinId="8" hidden="1"/>
    <cellStyle name="Hipervínculo" xfId="312" builtinId="8" hidden="1"/>
    <cellStyle name="Hipervínculo" xfId="314" builtinId="8" hidden="1"/>
    <cellStyle name="Hipervínculo" xfId="316" builtinId="8" hidden="1"/>
    <cellStyle name="Hipervínculo" xfId="318" builtinId="8" hidden="1"/>
    <cellStyle name="Hipervínculo" xfId="320" builtinId="8" hidden="1"/>
    <cellStyle name="Hipervínculo" xfId="322" builtinId="8" hidden="1"/>
    <cellStyle name="Hipervínculo" xfId="324" builtinId="8" hidden="1"/>
    <cellStyle name="Hipervínculo" xfId="326" builtinId="8" hidden="1"/>
    <cellStyle name="Hipervínculo" xfId="328" builtinId="8" hidden="1"/>
    <cellStyle name="Hipervínculo" xfId="330" builtinId="8" hidden="1"/>
    <cellStyle name="Hipervínculo" xfId="332" builtinId="8" hidden="1"/>
    <cellStyle name="Hipervínculo" xfId="334" builtinId="8" hidden="1"/>
    <cellStyle name="Hipervínculo" xfId="336" builtinId="8" hidden="1"/>
    <cellStyle name="Hipervínculo" xfId="338" builtinId="8" hidden="1"/>
    <cellStyle name="Hipervínculo" xfId="340" builtinId="8" hidden="1"/>
    <cellStyle name="Hipervínculo" xfId="342" builtinId="8" hidden="1"/>
    <cellStyle name="Hipervínculo" xfId="344" builtinId="8" hidden="1"/>
    <cellStyle name="Hipervínculo" xfId="346" builtinId="8" hidden="1"/>
    <cellStyle name="Hipervínculo" xfId="348" builtinId="8" hidden="1"/>
    <cellStyle name="Hipervínculo" xfId="350" builtinId="8" hidden="1"/>
    <cellStyle name="Hipervínculo" xfId="352" builtinId="8" hidden="1"/>
    <cellStyle name="Hipervínculo" xfId="354" builtinId="8" hidden="1"/>
    <cellStyle name="Hipervínculo" xfId="356" builtinId="8" hidden="1"/>
    <cellStyle name="Hipervínculo" xfId="358" builtinId="8" hidden="1"/>
    <cellStyle name="Hipervínculo" xfId="360" builtinId="8" hidden="1"/>
    <cellStyle name="Hipervínculo" xfId="362" builtinId="8" hidden="1"/>
    <cellStyle name="Hipervínculo" xfId="364" builtinId="8" hidden="1"/>
    <cellStyle name="Hipervínculo" xfId="366" builtinId="8" hidden="1"/>
    <cellStyle name="Hipervínculo" xfId="368" builtinId="8" hidden="1"/>
    <cellStyle name="Hipervínculo" xfId="370" builtinId="8" hidden="1"/>
    <cellStyle name="Hipervínculo" xfId="372" builtinId="8" hidden="1"/>
    <cellStyle name="Hipervínculo" xfId="374" builtinId="8" hidden="1"/>
    <cellStyle name="Hipervínculo" xfId="376" builtinId="8" hidden="1"/>
    <cellStyle name="Hipervínculo" xfId="378" builtinId="8" hidden="1"/>
    <cellStyle name="Hipervínculo" xfId="380" builtinId="8" hidden="1"/>
    <cellStyle name="Hipervínculo" xfId="382" builtinId="8" hidden="1"/>
    <cellStyle name="Hipervínculo" xfId="384" builtinId="8" hidden="1"/>
    <cellStyle name="Hipervínculo" xfId="386" builtinId="8" hidden="1"/>
    <cellStyle name="Hipervínculo" xfId="388" builtinId="8" hidden="1"/>
    <cellStyle name="Hipervínculo" xfId="390" builtinId="8" hidden="1"/>
    <cellStyle name="Hipervínculo" xfId="392" builtinId="8" hidden="1"/>
    <cellStyle name="Hipervínculo" xfId="394" builtinId="8" hidden="1"/>
    <cellStyle name="Hipervínculo" xfId="396" builtinId="8" hidden="1"/>
    <cellStyle name="Hipervínculo" xfId="398" builtinId="8" hidden="1"/>
    <cellStyle name="Hipervínculo" xfId="400" builtinId="8" hidden="1"/>
    <cellStyle name="Hipervínculo" xfId="402" builtinId="8" hidden="1"/>
    <cellStyle name="Hipervínculo" xfId="404" builtinId="8" hidden="1"/>
    <cellStyle name="Hipervínculo" xfId="406" builtinId="8" hidden="1"/>
    <cellStyle name="Hipervínculo" xfId="408" builtinId="8" hidden="1"/>
    <cellStyle name="Hipervínculo" xfId="410" builtinId="8" hidden="1"/>
    <cellStyle name="Hipervínculo" xfId="412" builtinId="8" hidden="1"/>
    <cellStyle name="Hipervínculo" xfId="414" builtinId="8" hidden="1"/>
    <cellStyle name="Hipervínculo" xfId="416" builtinId="8" hidden="1"/>
    <cellStyle name="Hipervínculo" xfId="418" builtinId="8" hidden="1"/>
    <cellStyle name="Hipervínculo" xfId="420" builtinId="8" hidden="1"/>
    <cellStyle name="Hipervínculo" xfId="422" builtinId="8" hidden="1"/>
    <cellStyle name="Hipervínculo" xfId="424" builtinId="8" hidden="1"/>
    <cellStyle name="Hipervínculo" xfId="426" builtinId="8" hidden="1"/>
    <cellStyle name="Hipervínculo" xfId="428" builtinId="8" hidden="1"/>
    <cellStyle name="Hipervínculo" xfId="430" builtinId="8" hidden="1"/>
    <cellStyle name="Hipervínculo" xfId="432" builtinId="8" hidden="1"/>
    <cellStyle name="Hipervínculo" xfId="434" builtinId="8" hidden="1"/>
    <cellStyle name="Hipervínculo" xfId="436" builtinId="8" hidden="1"/>
    <cellStyle name="Hipervínculo" xfId="438" builtinId="8" hidden="1"/>
    <cellStyle name="Hipervínculo" xfId="440" builtinId="8" hidden="1"/>
    <cellStyle name="Hipervínculo" xfId="442" builtinId="8" hidden="1"/>
    <cellStyle name="Hipervínculo" xfId="444" builtinId="8" hidden="1"/>
    <cellStyle name="Hipervínculo" xfId="446" builtinId="8" hidden="1"/>
    <cellStyle name="Hipervínculo" xfId="448" builtinId="8" hidden="1"/>
    <cellStyle name="Hipervínculo" xfId="450" builtinId="8" hidden="1"/>
    <cellStyle name="Hipervínculo" xfId="452" builtinId="8" hidden="1"/>
    <cellStyle name="Hipervínculo" xfId="454" builtinId="8" hidden="1"/>
    <cellStyle name="Hipervínculo" xfId="456" builtinId="8" hidden="1"/>
    <cellStyle name="Hipervínculo" xfId="458" builtinId="8" hidden="1"/>
    <cellStyle name="Hipervínculo" xfId="460" builtinId="8" hidden="1"/>
    <cellStyle name="Hipervínculo" xfId="462" builtinId="8" hidden="1"/>
    <cellStyle name="Hipervínculo" xfId="464" builtinId="8" hidden="1"/>
    <cellStyle name="Hipervínculo" xfId="466" builtinId="8" hidden="1"/>
    <cellStyle name="Hipervínculo" xfId="468" builtinId="8" hidden="1"/>
    <cellStyle name="Hipervínculo" xfId="470" builtinId="8" hidden="1"/>
    <cellStyle name="Hipervínculo" xfId="472" builtinId="8" hidden="1"/>
    <cellStyle name="Hipervínculo" xfId="474" builtinId="8" hidden="1"/>
    <cellStyle name="Hipervínculo" xfId="476" builtinId="8" hidden="1"/>
    <cellStyle name="Hipervínculo" xfId="478" builtinId="8" hidden="1"/>
    <cellStyle name="Hipervínculo" xfId="480" builtinId="8" hidden="1"/>
    <cellStyle name="Hipervínculo" xfId="482" builtinId="8" hidden="1"/>
    <cellStyle name="Hipervínculo" xfId="484" builtinId="8" hidden="1"/>
    <cellStyle name="Hipervínculo" xfId="486" builtinId="8" hidden="1"/>
    <cellStyle name="Hipervínculo" xfId="488" builtinId="8" hidden="1"/>
    <cellStyle name="Hipervínculo" xfId="490" builtinId="8" hidden="1"/>
    <cellStyle name="Hipervínculo" xfId="492" builtinId="8" hidden="1"/>
    <cellStyle name="Hipervínculo" xfId="494" builtinId="8" hidden="1"/>
    <cellStyle name="Hipervínculo" xfId="496" builtinId="8" hidden="1"/>
    <cellStyle name="Hipervínculo" xfId="498" builtinId="8" hidden="1"/>
    <cellStyle name="Hipervínculo" xfId="500" builtinId="8" hidden="1"/>
    <cellStyle name="Hipervínculo" xfId="502" builtinId="8" hidden="1"/>
    <cellStyle name="Hipervínculo" xfId="504" builtinId="8" hidden="1"/>
    <cellStyle name="Hipervínculo" xfId="506" builtinId="8" hidden="1"/>
    <cellStyle name="Hipervínculo" xfId="508" builtinId="8" hidden="1"/>
    <cellStyle name="Hipervínculo" xfId="510" builtinId="8" hidden="1"/>
    <cellStyle name="Hipervínculo" xfId="512" builtinId="8" hidden="1"/>
    <cellStyle name="Hipervínculo" xfId="514" builtinId="8" hidden="1"/>
    <cellStyle name="Hipervínculo" xfId="516" builtinId="8" hidden="1"/>
    <cellStyle name="Hipervínculo" xfId="518" builtinId="8" hidden="1"/>
    <cellStyle name="Hipervínculo" xfId="520" builtinId="8" hidden="1"/>
    <cellStyle name="Hipervínculo" xfId="522" builtinId="8" hidden="1"/>
    <cellStyle name="Hipervínculo" xfId="524" builtinId="8" hidden="1"/>
    <cellStyle name="Hipervínculo" xfId="526" builtinId="8" hidden="1"/>
    <cellStyle name="Hipervínculo" xfId="528" builtinId="8" hidden="1"/>
    <cellStyle name="Hipervínculo" xfId="530" builtinId="8" hidden="1"/>
    <cellStyle name="Hipervínculo" xfId="532" builtinId="8" hidden="1"/>
    <cellStyle name="Hipervínculo" xfId="534" builtinId="8" hidden="1"/>
    <cellStyle name="Hipervínculo" xfId="536" builtinId="8" hidden="1"/>
    <cellStyle name="Hipervínculo" xfId="538" builtinId="8" hidden="1"/>
    <cellStyle name="Hipervínculo" xfId="540" builtinId="8" hidden="1"/>
    <cellStyle name="Hipervínculo" xfId="542" builtinId="8" hidden="1"/>
    <cellStyle name="Hipervínculo" xfId="544" builtinId="8" hidden="1"/>
    <cellStyle name="Hipervínculo" xfId="546" builtinId="8" hidden="1"/>
    <cellStyle name="Hipervínculo" xfId="548" builtinId="8" hidden="1"/>
    <cellStyle name="Hipervínculo" xfId="550" builtinId="8" hidden="1"/>
    <cellStyle name="Hipervínculo" xfId="552" builtinId="8" hidden="1"/>
    <cellStyle name="Hipervínculo" xfId="554" builtinId="8" hidden="1"/>
    <cellStyle name="Hipervínculo" xfId="556" builtinId="8" hidden="1"/>
    <cellStyle name="Hipervínculo" xfId="558" builtinId="8" hidden="1"/>
    <cellStyle name="Hipervínculo" xfId="560" builtinId="8" hidden="1"/>
    <cellStyle name="Hipervínculo" xfId="562" builtinId="8" hidden="1"/>
    <cellStyle name="Hipervínculo" xfId="564" builtinId="8" hidden="1"/>
    <cellStyle name="Hipervínculo" xfId="566" builtinId="8" hidden="1"/>
    <cellStyle name="Hipervínculo" xfId="568" builtinId="8" hidden="1"/>
    <cellStyle name="Hipervínculo" xfId="570" builtinId="8" hidden="1"/>
    <cellStyle name="Hipervínculo" xfId="572" builtinId="8" hidden="1"/>
    <cellStyle name="Hipervínculo" xfId="574" builtinId="8" hidden="1"/>
    <cellStyle name="Hipervínculo" xfId="576" builtinId="8" hidden="1"/>
    <cellStyle name="Hipervínculo" xfId="578" builtinId="8" hidden="1"/>
    <cellStyle name="Hipervínculo" xfId="580" builtinId="8" hidden="1"/>
    <cellStyle name="Hipervínculo" xfId="582" builtinId="8" hidden="1"/>
    <cellStyle name="Hipervínculo" xfId="584" builtinId="8" hidden="1"/>
    <cellStyle name="Hipervínculo" xfId="586" builtinId="8" hidden="1"/>
    <cellStyle name="Hipervínculo" xfId="588" builtinId="8" hidden="1"/>
    <cellStyle name="Hipervínculo" xfId="590" builtinId="8" hidden="1"/>
    <cellStyle name="Hipervínculo" xfId="592" builtinId="8" hidden="1"/>
    <cellStyle name="Hipervínculo" xfId="594" builtinId="8" hidden="1"/>
    <cellStyle name="Hipervínculo" xfId="596" builtinId="8" hidden="1"/>
    <cellStyle name="Hipervínculo" xfId="598" builtinId="8" hidden="1"/>
    <cellStyle name="Hipervínculo" xfId="600" builtinId="8" hidden="1"/>
    <cellStyle name="Hipervínculo" xfId="602" builtinId="8" hidden="1"/>
    <cellStyle name="Hipervínculo" xfId="604" builtinId="8" hidden="1"/>
    <cellStyle name="Hipervínculo" xfId="606" builtinId="8" hidden="1"/>
    <cellStyle name="Hipervínculo" xfId="608" builtinId="8" hidden="1"/>
    <cellStyle name="Hipervínculo" xfId="610" builtinId="8" hidden="1"/>
    <cellStyle name="Hipervínculo" xfId="612" builtinId="8" hidden="1"/>
    <cellStyle name="Hipervínculo" xfId="614" builtinId="8" hidden="1"/>
    <cellStyle name="Hipervínculo" xfId="616" builtinId="8" hidden="1"/>
    <cellStyle name="Hipervínculo" xfId="618" builtinId="8" hidden="1"/>
    <cellStyle name="Hipervínculo" xfId="620" builtinId="8" hidden="1"/>
    <cellStyle name="Hipervínculo" xfId="622" builtinId="8" hidden="1"/>
    <cellStyle name="Hipervínculo" xfId="624" builtinId="8" hidden="1"/>
    <cellStyle name="Hipervínculo" xfId="626" builtinId="8" hidden="1"/>
    <cellStyle name="Hipervínculo" xfId="628" builtinId="8" hidden="1"/>
    <cellStyle name="Hipervínculo" xfId="630" builtinId="8" hidden="1"/>
    <cellStyle name="Hipervínculo" xfId="632" builtinId="8" hidden="1"/>
    <cellStyle name="Hipervínculo" xfId="634" builtinId="8" hidden="1"/>
    <cellStyle name="Hipervínculo" xfId="636" builtinId="8" hidden="1"/>
    <cellStyle name="Hipervínculo" xfId="638" builtinId="8" hidden="1"/>
    <cellStyle name="Hipervínculo" xfId="640" builtinId="8" hidden="1"/>
    <cellStyle name="Hipervínculo" xfId="642" builtinId="8" hidden="1"/>
    <cellStyle name="Hipervínculo" xfId="644" builtinId="8" hidden="1"/>
    <cellStyle name="Hipervínculo" xfId="646" builtinId="8" hidden="1"/>
    <cellStyle name="Hipervínculo" xfId="648" builtinId="8" hidden="1"/>
    <cellStyle name="Hipervínculo" xfId="650" builtinId="8" hidden="1"/>
    <cellStyle name="Hipervínculo" xfId="652" builtinId="8" hidden="1"/>
    <cellStyle name="Hipervínculo" xfId="654" builtinId="8" hidden="1"/>
    <cellStyle name="Hipervínculo" xfId="656" builtinId="8" hidden="1"/>
    <cellStyle name="Hipervínculo" xfId="658" builtinId="8" hidden="1"/>
    <cellStyle name="Hipervínculo" xfId="660" builtinId="8" hidden="1"/>
    <cellStyle name="Hipervínculo" xfId="662" builtinId="8" hidden="1"/>
    <cellStyle name="Hipervínculo" xfId="664" builtinId="8" hidden="1"/>
    <cellStyle name="Hipervínculo" xfId="666" builtinId="8" hidden="1"/>
    <cellStyle name="Hipervínculo" xfId="668" builtinId="8" hidden="1"/>
    <cellStyle name="Hipervínculo" xfId="670" builtinId="8" hidden="1"/>
    <cellStyle name="Hipervínculo" xfId="672" builtinId="8" hidden="1"/>
    <cellStyle name="Hipervínculo" xfId="674" builtinId="8" hidden="1"/>
    <cellStyle name="Hipervínculo" xfId="676" builtinId="8" hidden="1"/>
    <cellStyle name="Hipervínculo" xfId="678" builtinId="8" hidden="1"/>
    <cellStyle name="Hipervínculo" xfId="680" builtinId="8" hidden="1"/>
    <cellStyle name="Hipervínculo" xfId="682" builtinId="8" hidden="1"/>
    <cellStyle name="Hipervínculo" xfId="684" builtinId="8" hidden="1"/>
    <cellStyle name="Hipervínculo" xfId="686" builtinId="8" hidden="1"/>
    <cellStyle name="Hipervínculo" xfId="688" builtinId="8" hidden="1"/>
    <cellStyle name="Hipervínculo" xfId="690" builtinId="8" hidden="1"/>
    <cellStyle name="Hipervínculo" xfId="692" builtinId="8" hidden="1"/>
    <cellStyle name="Hipervínculo" xfId="694" builtinId="8" hidden="1"/>
    <cellStyle name="Hipervínculo" xfId="696" builtinId="8" hidden="1"/>
    <cellStyle name="Hipervínculo" xfId="698" builtinId="8" hidden="1"/>
    <cellStyle name="Hipervínculo" xfId="700" builtinId="8" hidden="1"/>
    <cellStyle name="Hipervínculo" xfId="702" builtinId="8" hidden="1"/>
    <cellStyle name="Hipervínculo" xfId="704" builtinId="8" hidden="1"/>
    <cellStyle name="Hipervínculo" xfId="706" builtinId="8" hidden="1"/>
    <cellStyle name="Hipervínculo" xfId="708" builtinId="8" hidden="1"/>
    <cellStyle name="Hipervínculo" xfId="710" builtinId="8" hidden="1"/>
    <cellStyle name="Hipervínculo" xfId="712" builtinId="8" hidden="1"/>
    <cellStyle name="Hipervínculo" xfId="714" builtinId="8" hidden="1"/>
    <cellStyle name="Hipervínculo" xfId="716" builtinId="8" hidden="1"/>
    <cellStyle name="Hipervínculo" xfId="718" builtinId="8" hidden="1"/>
    <cellStyle name="Hipervínculo" xfId="720" builtinId="8" hidden="1"/>
    <cellStyle name="Hipervínculo" xfId="722" builtinId="8" hidden="1"/>
    <cellStyle name="Hipervínculo" xfId="724" builtinId="8" hidden="1"/>
    <cellStyle name="Hipervínculo" xfId="726" builtinId="8" hidden="1"/>
    <cellStyle name="Hipervínculo" xfId="728" builtinId="8" hidden="1"/>
    <cellStyle name="Hipervínculo" xfId="730" builtinId="8" hidden="1"/>
    <cellStyle name="Hipervínculo" xfId="732" builtinId="8" hidden="1"/>
    <cellStyle name="Hipervínculo" xfId="734" builtinId="8" hidden="1"/>
    <cellStyle name="Hipervínculo" xfId="736" builtinId="8" hidden="1"/>
    <cellStyle name="Hipervínculo" xfId="738" builtinId="8" hidden="1"/>
    <cellStyle name="Hipervínculo" xfId="740" builtinId="8" hidden="1"/>
    <cellStyle name="Hipervínculo" xfId="742" builtinId="8" hidden="1"/>
    <cellStyle name="Hipervínculo" xfId="744" builtinId="8" hidden="1"/>
    <cellStyle name="Hipervínculo" xfId="746" builtinId="8" hidden="1"/>
    <cellStyle name="Hipervínculo" xfId="748" builtinId="8" hidden="1"/>
    <cellStyle name="Hipervínculo" xfId="750" builtinId="8" hidden="1"/>
    <cellStyle name="Hipervínculo" xfId="752" builtinId="8" hidden="1"/>
    <cellStyle name="Hipervínculo" xfId="754" builtinId="8" hidden="1"/>
    <cellStyle name="Hipervínculo" xfId="756" builtinId="8" hidden="1"/>
    <cellStyle name="Hipervínculo" xfId="758" builtinId="8" hidden="1"/>
    <cellStyle name="Hipervínculo" xfId="760" builtinId="8" hidden="1"/>
    <cellStyle name="Hipervínculo" xfId="762" builtinId="8" hidden="1"/>
    <cellStyle name="Hipervínculo" xfId="764" builtinId="8" hidden="1"/>
    <cellStyle name="Hipervínculo" xfId="766" builtinId="8" hidden="1"/>
    <cellStyle name="Hipervínculo" xfId="768" builtinId="8" hidden="1"/>
    <cellStyle name="Hipervínculo" xfId="770" builtinId="8" hidden="1"/>
    <cellStyle name="Hipervínculo" xfId="772" builtinId="8" hidden="1"/>
    <cellStyle name="Hipervínculo" xfId="774" builtinId="8" hidden="1"/>
    <cellStyle name="Hipervínculo" xfId="776" builtinId="8" hidden="1"/>
    <cellStyle name="Hipervínculo" xfId="778" builtinId="8" hidden="1"/>
    <cellStyle name="Hipervínculo" xfId="780" builtinId="8" hidden="1"/>
    <cellStyle name="Hipervínculo" xfId="782" builtinId="8" hidden="1"/>
    <cellStyle name="Hipervínculo" xfId="784" builtinId="8" hidden="1"/>
    <cellStyle name="Hipervínculo" xfId="786" builtinId="8" hidden="1"/>
    <cellStyle name="Hipervínculo" xfId="788" builtinId="8" hidden="1"/>
    <cellStyle name="Hipervínculo" xfId="790" builtinId="8" hidden="1"/>
    <cellStyle name="Hipervínculo" xfId="792" builtinId="8" hidden="1"/>
    <cellStyle name="Hipervínculo" xfId="794" builtinId="8" hidden="1"/>
    <cellStyle name="Hipervínculo" xfId="796" builtinId="8" hidden="1"/>
    <cellStyle name="Hipervínculo" xfId="798" builtinId="8" hidden="1"/>
    <cellStyle name="Hipervínculo" xfId="800" builtinId="8" hidden="1"/>
    <cellStyle name="Hipervínculo" xfId="802" builtinId="8" hidden="1"/>
    <cellStyle name="Hipervínculo" xfId="804" builtinId="8" hidden="1"/>
    <cellStyle name="Hipervínculo" xfId="806" builtinId="8" hidden="1"/>
    <cellStyle name="Hipervínculo" xfId="808" builtinId="8" hidden="1"/>
    <cellStyle name="Hipervínculo" xfId="810" builtinId="8" hidden="1"/>
    <cellStyle name="Hipervínculo" xfId="812" builtinId="8" hidden="1"/>
    <cellStyle name="Hipervínculo" xfId="814" builtinId="8" hidden="1"/>
    <cellStyle name="Hipervínculo" xfId="816" builtinId="8" hidden="1"/>
    <cellStyle name="Hipervínculo" xfId="818" builtinId="8" hidden="1"/>
    <cellStyle name="Hipervínculo" xfId="820" builtinId="8" hidden="1"/>
    <cellStyle name="Hipervínculo" xfId="822" builtinId="8" hidden="1"/>
    <cellStyle name="Hipervínculo" xfId="824" builtinId="8" hidden="1"/>
    <cellStyle name="Hipervínculo" xfId="826" builtinId="8" hidden="1"/>
    <cellStyle name="Hipervínculo" xfId="828" builtinId="8" hidden="1"/>
    <cellStyle name="Hipervínculo" xfId="830" builtinId="8" hidden="1"/>
    <cellStyle name="Hipervínculo" xfId="832" builtinId="8" hidden="1"/>
    <cellStyle name="Hipervínculo" xfId="834" builtinId="8" hidden="1"/>
    <cellStyle name="Hipervínculo" xfId="836" builtinId="8" hidden="1"/>
    <cellStyle name="Hipervínculo" xfId="838" builtinId="8" hidden="1"/>
    <cellStyle name="Hipervínculo" xfId="840" builtinId="8" hidden="1"/>
    <cellStyle name="Hipervínculo" xfId="842" builtinId="8" hidden="1"/>
    <cellStyle name="Hipervínculo" xfId="844" builtinId="8" hidden="1"/>
    <cellStyle name="Hipervínculo" xfId="846" builtinId="8" hidden="1"/>
    <cellStyle name="Hipervínculo" xfId="848" builtinId="8" hidden="1"/>
    <cellStyle name="Hipervínculo" xfId="850" builtinId="8" hidden="1"/>
    <cellStyle name="Hipervínculo" xfId="852" builtinId="8" hidden="1"/>
    <cellStyle name="Hipervínculo" xfId="854" builtinId="8" hidden="1"/>
    <cellStyle name="Hipervínculo" xfId="856" builtinId="8" hidden="1"/>
    <cellStyle name="Hipervínculo" xfId="858" builtinId="8" hidden="1"/>
    <cellStyle name="Hipervínculo" xfId="860" builtinId="8" hidden="1"/>
    <cellStyle name="Hipervínculo" xfId="862" builtinId="8" hidden="1"/>
    <cellStyle name="Hipervínculo" xfId="864" builtinId="8" hidden="1"/>
    <cellStyle name="Hipervínculo" xfId="866" builtinId="8" hidden="1"/>
    <cellStyle name="Hipervínculo" xfId="868" builtinId="8" hidden="1"/>
    <cellStyle name="Hipervínculo" xfId="870" builtinId="8" hidden="1"/>
    <cellStyle name="Hipervínculo" xfId="872" builtinId="8" hidden="1"/>
    <cellStyle name="Hipervínculo" xfId="874" builtinId="8" hidden="1"/>
    <cellStyle name="Hipervínculo" xfId="876" builtinId="8" hidden="1"/>
    <cellStyle name="Hipervínculo" xfId="878" builtinId="8" hidden="1"/>
    <cellStyle name="Hipervínculo" xfId="880" builtinId="8" hidden="1"/>
    <cellStyle name="Hipervínculo" xfId="882" builtinId="8" hidden="1"/>
    <cellStyle name="Hipervínculo" xfId="884" builtinId="8" hidden="1"/>
    <cellStyle name="Hipervínculo" xfId="886" builtinId="8" hidden="1"/>
    <cellStyle name="Hipervínculo" xfId="888" builtinId="8" hidden="1"/>
    <cellStyle name="Hipervínculo" xfId="890" builtinId="8" hidden="1"/>
    <cellStyle name="Hipervínculo" xfId="892" builtinId="8" hidden="1"/>
    <cellStyle name="Hipervínculo" xfId="894" builtinId="8" hidden="1"/>
    <cellStyle name="Hipervínculo" xfId="896" builtinId="8" hidden="1"/>
    <cellStyle name="Hipervínculo" xfId="898" builtinId="8" hidden="1"/>
    <cellStyle name="Hipervínculo" xfId="900" builtinId="8" hidden="1"/>
    <cellStyle name="Hipervínculo" xfId="902" builtinId="8" hidden="1"/>
    <cellStyle name="Hipervínculo" xfId="904" builtinId="8" hidden="1"/>
    <cellStyle name="Hipervínculo" xfId="906" builtinId="8" hidden="1"/>
    <cellStyle name="Hipervínculo" xfId="908" builtinId="8" hidden="1"/>
    <cellStyle name="Hipervínculo" xfId="910" builtinId="8" hidden="1"/>
    <cellStyle name="Hipervínculo" xfId="912" builtinId="8" hidden="1"/>
    <cellStyle name="Hipervínculo" xfId="914" builtinId="8" hidden="1"/>
    <cellStyle name="Hipervínculo" xfId="916" builtinId="8" hidden="1"/>
    <cellStyle name="Hipervínculo" xfId="918" builtinId="8" hidden="1"/>
    <cellStyle name="Hipervínculo" xfId="920" builtinId="8" hidden="1"/>
    <cellStyle name="Hipervínculo" xfId="922" builtinId="8" hidden="1"/>
    <cellStyle name="Hipervínculo" xfId="924" builtinId="8" hidden="1"/>
    <cellStyle name="Hipervínculo" xfId="926" builtinId="8" hidden="1"/>
    <cellStyle name="Hipervínculo" xfId="928" builtinId="8" hidden="1"/>
    <cellStyle name="Hipervínculo" xfId="930" builtinId="8" hidden="1"/>
    <cellStyle name="Hipervínculo" xfId="932" builtinId="8" hidden="1"/>
    <cellStyle name="Hipervínculo" xfId="934" builtinId="8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Hipervínculo visitado" xfId="287" builtinId="9" hidden="1"/>
    <cellStyle name="Hipervínculo visitado" xfId="289" builtinId="9" hidden="1"/>
    <cellStyle name="Hipervínculo visitado" xfId="291" builtinId="9" hidden="1"/>
    <cellStyle name="Hipervínculo visitado" xfId="293" builtinId="9" hidden="1"/>
    <cellStyle name="Hipervínculo visitado" xfId="295" builtinId="9" hidden="1"/>
    <cellStyle name="Hipervínculo visitado" xfId="297" builtinId="9" hidden="1"/>
    <cellStyle name="Hipervínculo visitado" xfId="299" builtinId="9" hidden="1"/>
    <cellStyle name="Hipervínculo visitado" xfId="301" builtinId="9" hidden="1"/>
    <cellStyle name="Hipervínculo visitado" xfId="303" builtinId="9" hidden="1"/>
    <cellStyle name="Hipervínculo visitado" xfId="305" builtinId="9" hidden="1"/>
    <cellStyle name="Hipervínculo visitado" xfId="307" builtinId="9" hidden="1"/>
    <cellStyle name="Hipervínculo visitado" xfId="309" builtinId="9" hidden="1"/>
    <cellStyle name="Hipervínculo visitado" xfId="311" builtinId="9" hidden="1"/>
    <cellStyle name="Hipervínculo visitado" xfId="313" builtinId="9" hidden="1"/>
    <cellStyle name="Hipervínculo visitado" xfId="315" builtinId="9" hidden="1"/>
    <cellStyle name="Hipervínculo visitado" xfId="317" builtinId="9" hidden="1"/>
    <cellStyle name="Hipervínculo visitado" xfId="319" builtinId="9" hidden="1"/>
    <cellStyle name="Hipervínculo visitado" xfId="321" builtinId="9" hidden="1"/>
    <cellStyle name="Hipervínculo visitado" xfId="323" builtinId="9" hidden="1"/>
    <cellStyle name="Hipervínculo visitado" xfId="325" builtinId="9" hidden="1"/>
    <cellStyle name="Hipervínculo visitado" xfId="327" builtinId="9" hidden="1"/>
    <cellStyle name="Hipervínculo visitado" xfId="329" builtinId="9" hidden="1"/>
    <cellStyle name="Hipervínculo visitado" xfId="331" builtinId="9" hidden="1"/>
    <cellStyle name="Hipervínculo visitado" xfId="333" builtinId="9" hidden="1"/>
    <cellStyle name="Hipervínculo visitado" xfId="335" builtinId="9" hidden="1"/>
    <cellStyle name="Hipervínculo visitado" xfId="337" builtinId="9" hidden="1"/>
    <cellStyle name="Hipervínculo visitado" xfId="339" builtinId="9" hidden="1"/>
    <cellStyle name="Hipervínculo visitado" xfId="341" builtinId="9" hidden="1"/>
    <cellStyle name="Hipervínculo visitado" xfId="343" builtinId="9" hidden="1"/>
    <cellStyle name="Hipervínculo visitado" xfId="345" builtinId="9" hidden="1"/>
    <cellStyle name="Hipervínculo visitado" xfId="347" builtinId="9" hidden="1"/>
    <cellStyle name="Hipervínculo visitado" xfId="349" builtinId="9" hidden="1"/>
    <cellStyle name="Hipervínculo visitado" xfId="351" builtinId="9" hidden="1"/>
    <cellStyle name="Hipervínculo visitado" xfId="353" builtinId="9" hidden="1"/>
    <cellStyle name="Hipervínculo visitado" xfId="355" builtinId="9" hidden="1"/>
    <cellStyle name="Hipervínculo visitado" xfId="357" builtinId="9" hidden="1"/>
    <cellStyle name="Hipervínculo visitado" xfId="359" builtinId="9" hidden="1"/>
    <cellStyle name="Hipervínculo visitado" xfId="361" builtinId="9" hidden="1"/>
    <cellStyle name="Hipervínculo visitado" xfId="363" builtinId="9" hidden="1"/>
    <cellStyle name="Hipervínculo visitado" xfId="365" builtinId="9" hidden="1"/>
    <cellStyle name="Hipervínculo visitado" xfId="367" builtinId="9" hidden="1"/>
    <cellStyle name="Hipervínculo visitado" xfId="369" builtinId="9" hidden="1"/>
    <cellStyle name="Hipervínculo visitado" xfId="371" builtinId="9" hidden="1"/>
    <cellStyle name="Hipervínculo visitado" xfId="373" builtinId="9" hidden="1"/>
    <cellStyle name="Hipervínculo visitado" xfId="375" builtinId="9" hidden="1"/>
    <cellStyle name="Hipervínculo visitado" xfId="377" builtinId="9" hidden="1"/>
    <cellStyle name="Hipervínculo visitado" xfId="379" builtinId="9" hidden="1"/>
    <cellStyle name="Hipervínculo visitado" xfId="381" builtinId="9" hidden="1"/>
    <cellStyle name="Hipervínculo visitado" xfId="383" builtinId="9" hidden="1"/>
    <cellStyle name="Hipervínculo visitado" xfId="385" builtinId="9" hidden="1"/>
    <cellStyle name="Hipervínculo visitado" xfId="387" builtinId="9" hidden="1"/>
    <cellStyle name="Hipervínculo visitado" xfId="389" builtinId="9" hidden="1"/>
    <cellStyle name="Hipervínculo visitado" xfId="391" builtinId="9" hidden="1"/>
    <cellStyle name="Hipervínculo visitado" xfId="393" builtinId="9" hidden="1"/>
    <cellStyle name="Hipervínculo visitado" xfId="395" builtinId="9" hidden="1"/>
    <cellStyle name="Hipervínculo visitado" xfId="397" builtinId="9" hidden="1"/>
    <cellStyle name="Hipervínculo visitado" xfId="399" builtinId="9" hidden="1"/>
    <cellStyle name="Hipervínculo visitado" xfId="401" builtinId="9" hidden="1"/>
    <cellStyle name="Hipervínculo visitado" xfId="403" builtinId="9" hidden="1"/>
    <cellStyle name="Hipervínculo visitado" xfId="405" builtinId="9" hidden="1"/>
    <cellStyle name="Hipervínculo visitado" xfId="407" builtinId="9" hidden="1"/>
    <cellStyle name="Hipervínculo visitado" xfId="409" builtinId="9" hidden="1"/>
    <cellStyle name="Hipervínculo visitado" xfId="411" builtinId="9" hidden="1"/>
    <cellStyle name="Hipervínculo visitado" xfId="413" builtinId="9" hidden="1"/>
    <cellStyle name="Hipervínculo visitado" xfId="415" builtinId="9" hidden="1"/>
    <cellStyle name="Hipervínculo visitado" xfId="417" builtinId="9" hidden="1"/>
    <cellStyle name="Hipervínculo visitado" xfId="419" builtinId="9" hidden="1"/>
    <cellStyle name="Hipervínculo visitado" xfId="421" builtinId="9" hidden="1"/>
    <cellStyle name="Hipervínculo visitado" xfId="423" builtinId="9" hidden="1"/>
    <cellStyle name="Hipervínculo visitado" xfId="425" builtinId="9" hidden="1"/>
    <cellStyle name="Hipervínculo visitado" xfId="427" builtinId="9" hidden="1"/>
    <cellStyle name="Hipervínculo visitado" xfId="429" builtinId="9" hidden="1"/>
    <cellStyle name="Hipervínculo visitado" xfId="431" builtinId="9" hidden="1"/>
    <cellStyle name="Hipervínculo visitado" xfId="433" builtinId="9" hidden="1"/>
    <cellStyle name="Hipervínculo visitado" xfId="435" builtinId="9" hidden="1"/>
    <cellStyle name="Hipervínculo visitado" xfId="437" builtinId="9" hidden="1"/>
    <cellStyle name="Hipervínculo visitado" xfId="439" builtinId="9" hidden="1"/>
    <cellStyle name="Hipervínculo visitado" xfId="441" builtinId="9" hidden="1"/>
    <cellStyle name="Hipervínculo visitado" xfId="443" builtinId="9" hidden="1"/>
    <cellStyle name="Hipervínculo visitado" xfId="445" builtinId="9" hidden="1"/>
    <cellStyle name="Hipervínculo visitado" xfId="447" builtinId="9" hidden="1"/>
    <cellStyle name="Hipervínculo visitado" xfId="449" builtinId="9" hidden="1"/>
    <cellStyle name="Hipervínculo visitado" xfId="451" builtinId="9" hidden="1"/>
    <cellStyle name="Hipervínculo visitado" xfId="453" builtinId="9" hidden="1"/>
    <cellStyle name="Hipervínculo visitado" xfId="455" builtinId="9" hidden="1"/>
    <cellStyle name="Hipervínculo visitado" xfId="457" builtinId="9" hidden="1"/>
    <cellStyle name="Hipervínculo visitado" xfId="459" builtinId="9" hidden="1"/>
    <cellStyle name="Hipervínculo visitado" xfId="461" builtinId="9" hidden="1"/>
    <cellStyle name="Hipervínculo visitado" xfId="463" builtinId="9" hidden="1"/>
    <cellStyle name="Hipervínculo visitado" xfId="465" builtinId="9" hidden="1"/>
    <cellStyle name="Hipervínculo visitado" xfId="467" builtinId="9" hidden="1"/>
    <cellStyle name="Hipervínculo visitado" xfId="469" builtinId="9" hidden="1"/>
    <cellStyle name="Hipervínculo visitado" xfId="471" builtinId="9" hidden="1"/>
    <cellStyle name="Hipervínculo visitado" xfId="473" builtinId="9" hidden="1"/>
    <cellStyle name="Hipervínculo visitado" xfId="475" builtinId="9" hidden="1"/>
    <cellStyle name="Hipervínculo visitado" xfId="477" builtinId="9" hidden="1"/>
    <cellStyle name="Hipervínculo visitado" xfId="479" builtinId="9" hidden="1"/>
    <cellStyle name="Hipervínculo visitado" xfId="481" builtinId="9" hidden="1"/>
    <cellStyle name="Hipervínculo visitado" xfId="483" builtinId="9" hidden="1"/>
    <cellStyle name="Hipervínculo visitado" xfId="485" builtinId="9" hidden="1"/>
    <cellStyle name="Hipervínculo visitado" xfId="487" builtinId="9" hidden="1"/>
    <cellStyle name="Hipervínculo visitado" xfId="489" builtinId="9" hidden="1"/>
    <cellStyle name="Hipervínculo visitado" xfId="491" builtinId="9" hidden="1"/>
    <cellStyle name="Hipervínculo visitado" xfId="493" builtinId="9" hidden="1"/>
    <cellStyle name="Hipervínculo visitado" xfId="495" builtinId="9" hidden="1"/>
    <cellStyle name="Hipervínculo visitado" xfId="497" builtinId="9" hidden="1"/>
    <cellStyle name="Hipervínculo visitado" xfId="499" builtinId="9" hidden="1"/>
    <cellStyle name="Hipervínculo visitado" xfId="501" builtinId="9" hidden="1"/>
    <cellStyle name="Hipervínculo visitado" xfId="503" builtinId="9" hidden="1"/>
    <cellStyle name="Hipervínculo visitado" xfId="505" builtinId="9" hidden="1"/>
    <cellStyle name="Hipervínculo visitado" xfId="507" builtinId="9" hidden="1"/>
    <cellStyle name="Hipervínculo visitado" xfId="509" builtinId="9" hidden="1"/>
    <cellStyle name="Hipervínculo visitado" xfId="511" builtinId="9" hidden="1"/>
    <cellStyle name="Hipervínculo visitado" xfId="513" builtinId="9" hidden="1"/>
    <cellStyle name="Hipervínculo visitado" xfId="515" builtinId="9" hidden="1"/>
    <cellStyle name="Hipervínculo visitado" xfId="517" builtinId="9" hidden="1"/>
    <cellStyle name="Hipervínculo visitado" xfId="519" builtinId="9" hidden="1"/>
    <cellStyle name="Hipervínculo visitado" xfId="521" builtinId="9" hidden="1"/>
    <cellStyle name="Hipervínculo visitado" xfId="523" builtinId="9" hidden="1"/>
    <cellStyle name="Hipervínculo visitado" xfId="525" builtinId="9" hidden="1"/>
    <cellStyle name="Hipervínculo visitado" xfId="527" builtinId="9" hidden="1"/>
    <cellStyle name="Hipervínculo visitado" xfId="529" builtinId="9" hidden="1"/>
    <cellStyle name="Hipervínculo visitado" xfId="531" builtinId="9" hidden="1"/>
    <cellStyle name="Hipervínculo visitado" xfId="533" builtinId="9" hidden="1"/>
    <cellStyle name="Hipervínculo visitado" xfId="535" builtinId="9" hidden="1"/>
    <cellStyle name="Hipervínculo visitado" xfId="537" builtinId="9" hidden="1"/>
    <cellStyle name="Hipervínculo visitado" xfId="539" builtinId="9" hidden="1"/>
    <cellStyle name="Hipervínculo visitado" xfId="541" builtinId="9" hidden="1"/>
    <cellStyle name="Hipervínculo visitado" xfId="543" builtinId="9" hidden="1"/>
    <cellStyle name="Hipervínculo visitado" xfId="545" builtinId="9" hidden="1"/>
    <cellStyle name="Hipervínculo visitado" xfId="547" builtinId="9" hidden="1"/>
    <cellStyle name="Hipervínculo visitado" xfId="549" builtinId="9" hidden="1"/>
    <cellStyle name="Hipervínculo visitado" xfId="551" builtinId="9" hidden="1"/>
    <cellStyle name="Hipervínculo visitado" xfId="553" builtinId="9" hidden="1"/>
    <cellStyle name="Hipervínculo visitado" xfId="555" builtinId="9" hidden="1"/>
    <cellStyle name="Hipervínculo visitado" xfId="557" builtinId="9" hidden="1"/>
    <cellStyle name="Hipervínculo visitado" xfId="559" builtinId="9" hidden="1"/>
    <cellStyle name="Hipervínculo visitado" xfId="561" builtinId="9" hidden="1"/>
    <cellStyle name="Hipervínculo visitado" xfId="563" builtinId="9" hidden="1"/>
    <cellStyle name="Hipervínculo visitado" xfId="565" builtinId="9" hidden="1"/>
    <cellStyle name="Hipervínculo visitado" xfId="567" builtinId="9" hidden="1"/>
    <cellStyle name="Hipervínculo visitado" xfId="569" builtinId="9" hidden="1"/>
    <cellStyle name="Hipervínculo visitado" xfId="571" builtinId="9" hidden="1"/>
    <cellStyle name="Hipervínculo visitado" xfId="573" builtinId="9" hidden="1"/>
    <cellStyle name="Hipervínculo visitado" xfId="575" builtinId="9" hidden="1"/>
    <cellStyle name="Hipervínculo visitado" xfId="577" builtinId="9" hidden="1"/>
    <cellStyle name="Hipervínculo visitado" xfId="579" builtinId="9" hidden="1"/>
    <cellStyle name="Hipervínculo visitado" xfId="581" builtinId="9" hidden="1"/>
    <cellStyle name="Hipervínculo visitado" xfId="583" builtinId="9" hidden="1"/>
    <cellStyle name="Hipervínculo visitado" xfId="585" builtinId="9" hidden="1"/>
    <cellStyle name="Hipervínculo visitado" xfId="587" builtinId="9" hidden="1"/>
    <cellStyle name="Hipervínculo visitado" xfId="589" builtinId="9" hidden="1"/>
    <cellStyle name="Hipervínculo visitado" xfId="591" builtinId="9" hidden="1"/>
    <cellStyle name="Hipervínculo visitado" xfId="593" builtinId="9" hidden="1"/>
    <cellStyle name="Hipervínculo visitado" xfId="595" builtinId="9" hidden="1"/>
    <cellStyle name="Hipervínculo visitado" xfId="597" builtinId="9" hidden="1"/>
    <cellStyle name="Hipervínculo visitado" xfId="599" builtinId="9" hidden="1"/>
    <cellStyle name="Hipervínculo visitado" xfId="601" builtinId="9" hidden="1"/>
    <cellStyle name="Hipervínculo visitado" xfId="603" builtinId="9" hidden="1"/>
    <cellStyle name="Hipervínculo visitado" xfId="605" builtinId="9" hidden="1"/>
    <cellStyle name="Hipervínculo visitado" xfId="607" builtinId="9" hidden="1"/>
    <cellStyle name="Hipervínculo visitado" xfId="609" builtinId="9" hidden="1"/>
    <cellStyle name="Hipervínculo visitado" xfId="611" builtinId="9" hidden="1"/>
    <cellStyle name="Hipervínculo visitado" xfId="613" builtinId="9" hidden="1"/>
    <cellStyle name="Hipervínculo visitado" xfId="615" builtinId="9" hidden="1"/>
    <cellStyle name="Hipervínculo visitado" xfId="617" builtinId="9" hidden="1"/>
    <cellStyle name="Hipervínculo visitado" xfId="619" builtinId="9" hidden="1"/>
    <cellStyle name="Hipervínculo visitado" xfId="621" builtinId="9" hidden="1"/>
    <cellStyle name="Hipervínculo visitado" xfId="623" builtinId="9" hidden="1"/>
    <cellStyle name="Hipervínculo visitado" xfId="625" builtinId="9" hidden="1"/>
    <cellStyle name="Hipervínculo visitado" xfId="627" builtinId="9" hidden="1"/>
    <cellStyle name="Hipervínculo visitado" xfId="629" builtinId="9" hidden="1"/>
    <cellStyle name="Hipervínculo visitado" xfId="631" builtinId="9" hidden="1"/>
    <cellStyle name="Hipervínculo visitado" xfId="633" builtinId="9" hidden="1"/>
    <cellStyle name="Hipervínculo visitado" xfId="635" builtinId="9" hidden="1"/>
    <cellStyle name="Hipervínculo visitado" xfId="637" builtinId="9" hidden="1"/>
    <cellStyle name="Hipervínculo visitado" xfId="639" builtinId="9" hidden="1"/>
    <cellStyle name="Hipervínculo visitado" xfId="641" builtinId="9" hidden="1"/>
    <cellStyle name="Hipervínculo visitado" xfId="643" builtinId="9" hidden="1"/>
    <cellStyle name="Hipervínculo visitado" xfId="645" builtinId="9" hidden="1"/>
    <cellStyle name="Hipervínculo visitado" xfId="647" builtinId="9" hidden="1"/>
    <cellStyle name="Hipervínculo visitado" xfId="649" builtinId="9" hidden="1"/>
    <cellStyle name="Hipervínculo visitado" xfId="651" builtinId="9" hidden="1"/>
    <cellStyle name="Hipervínculo visitado" xfId="653" builtinId="9" hidden="1"/>
    <cellStyle name="Hipervínculo visitado" xfId="655" builtinId="9" hidden="1"/>
    <cellStyle name="Hipervínculo visitado" xfId="657" builtinId="9" hidden="1"/>
    <cellStyle name="Hipervínculo visitado" xfId="659" builtinId="9" hidden="1"/>
    <cellStyle name="Hipervínculo visitado" xfId="661" builtinId="9" hidden="1"/>
    <cellStyle name="Hipervínculo visitado" xfId="663" builtinId="9" hidden="1"/>
    <cellStyle name="Hipervínculo visitado" xfId="665" builtinId="9" hidden="1"/>
    <cellStyle name="Hipervínculo visitado" xfId="667" builtinId="9" hidden="1"/>
    <cellStyle name="Hipervínculo visitado" xfId="669" builtinId="9" hidden="1"/>
    <cellStyle name="Hipervínculo visitado" xfId="671" builtinId="9" hidden="1"/>
    <cellStyle name="Hipervínculo visitado" xfId="673" builtinId="9" hidden="1"/>
    <cellStyle name="Hipervínculo visitado" xfId="675" builtinId="9" hidden="1"/>
    <cellStyle name="Hipervínculo visitado" xfId="677" builtinId="9" hidden="1"/>
    <cellStyle name="Hipervínculo visitado" xfId="679" builtinId="9" hidden="1"/>
    <cellStyle name="Hipervínculo visitado" xfId="681" builtinId="9" hidden="1"/>
    <cellStyle name="Hipervínculo visitado" xfId="683" builtinId="9" hidden="1"/>
    <cellStyle name="Hipervínculo visitado" xfId="685" builtinId="9" hidden="1"/>
    <cellStyle name="Hipervínculo visitado" xfId="687" builtinId="9" hidden="1"/>
    <cellStyle name="Hipervínculo visitado" xfId="689" builtinId="9" hidden="1"/>
    <cellStyle name="Hipervínculo visitado" xfId="691" builtinId="9" hidden="1"/>
    <cellStyle name="Hipervínculo visitado" xfId="693" builtinId="9" hidden="1"/>
    <cellStyle name="Hipervínculo visitado" xfId="695" builtinId="9" hidden="1"/>
    <cellStyle name="Hipervínculo visitado" xfId="697" builtinId="9" hidden="1"/>
    <cellStyle name="Hipervínculo visitado" xfId="699" builtinId="9" hidden="1"/>
    <cellStyle name="Hipervínculo visitado" xfId="701" builtinId="9" hidden="1"/>
    <cellStyle name="Hipervínculo visitado" xfId="703" builtinId="9" hidden="1"/>
    <cellStyle name="Hipervínculo visitado" xfId="705" builtinId="9" hidden="1"/>
    <cellStyle name="Hipervínculo visitado" xfId="707" builtinId="9" hidden="1"/>
    <cellStyle name="Hipervínculo visitado" xfId="709" builtinId="9" hidden="1"/>
    <cellStyle name="Hipervínculo visitado" xfId="711" builtinId="9" hidden="1"/>
    <cellStyle name="Hipervínculo visitado" xfId="713" builtinId="9" hidden="1"/>
    <cellStyle name="Hipervínculo visitado" xfId="715" builtinId="9" hidden="1"/>
    <cellStyle name="Hipervínculo visitado" xfId="717" builtinId="9" hidden="1"/>
    <cellStyle name="Hipervínculo visitado" xfId="719" builtinId="9" hidden="1"/>
    <cellStyle name="Hipervínculo visitado" xfId="721" builtinId="9" hidden="1"/>
    <cellStyle name="Hipervínculo visitado" xfId="723" builtinId="9" hidden="1"/>
    <cellStyle name="Hipervínculo visitado" xfId="725" builtinId="9" hidden="1"/>
    <cellStyle name="Hipervínculo visitado" xfId="727" builtinId="9" hidden="1"/>
    <cellStyle name="Hipervínculo visitado" xfId="729" builtinId="9" hidden="1"/>
    <cellStyle name="Hipervínculo visitado" xfId="731" builtinId="9" hidden="1"/>
    <cellStyle name="Hipervínculo visitado" xfId="733" builtinId="9" hidden="1"/>
    <cellStyle name="Hipervínculo visitado" xfId="735" builtinId="9" hidden="1"/>
    <cellStyle name="Hipervínculo visitado" xfId="737" builtinId="9" hidden="1"/>
    <cellStyle name="Hipervínculo visitado" xfId="739" builtinId="9" hidden="1"/>
    <cellStyle name="Hipervínculo visitado" xfId="741" builtinId="9" hidden="1"/>
    <cellStyle name="Hipervínculo visitado" xfId="743" builtinId="9" hidden="1"/>
    <cellStyle name="Hipervínculo visitado" xfId="745" builtinId="9" hidden="1"/>
    <cellStyle name="Hipervínculo visitado" xfId="747" builtinId="9" hidden="1"/>
    <cellStyle name="Hipervínculo visitado" xfId="749" builtinId="9" hidden="1"/>
    <cellStyle name="Hipervínculo visitado" xfId="751" builtinId="9" hidden="1"/>
    <cellStyle name="Hipervínculo visitado" xfId="753" builtinId="9" hidden="1"/>
    <cellStyle name="Hipervínculo visitado" xfId="755" builtinId="9" hidden="1"/>
    <cellStyle name="Hipervínculo visitado" xfId="757" builtinId="9" hidden="1"/>
    <cellStyle name="Hipervínculo visitado" xfId="759" builtinId="9" hidden="1"/>
    <cellStyle name="Hipervínculo visitado" xfId="761" builtinId="9" hidden="1"/>
    <cellStyle name="Hipervínculo visitado" xfId="763" builtinId="9" hidden="1"/>
    <cellStyle name="Hipervínculo visitado" xfId="765" builtinId="9" hidden="1"/>
    <cellStyle name="Hipervínculo visitado" xfId="767" builtinId="9" hidden="1"/>
    <cellStyle name="Hipervínculo visitado" xfId="769" builtinId="9" hidden="1"/>
    <cellStyle name="Hipervínculo visitado" xfId="771" builtinId="9" hidden="1"/>
    <cellStyle name="Hipervínculo visitado" xfId="773" builtinId="9" hidden="1"/>
    <cellStyle name="Hipervínculo visitado" xfId="775" builtinId="9" hidden="1"/>
    <cellStyle name="Hipervínculo visitado" xfId="777" builtinId="9" hidden="1"/>
    <cellStyle name="Hipervínculo visitado" xfId="779" builtinId="9" hidden="1"/>
    <cellStyle name="Hipervínculo visitado" xfId="781" builtinId="9" hidden="1"/>
    <cellStyle name="Hipervínculo visitado" xfId="783" builtinId="9" hidden="1"/>
    <cellStyle name="Hipervínculo visitado" xfId="785" builtinId="9" hidden="1"/>
    <cellStyle name="Hipervínculo visitado" xfId="787" builtinId="9" hidden="1"/>
    <cellStyle name="Hipervínculo visitado" xfId="789" builtinId="9" hidden="1"/>
    <cellStyle name="Hipervínculo visitado" xfId="791" builtinId="9" hidden="1"/>
    <cellStyle name="Hipervínculo visitado" xfId="793" builtinId="9" hidden="1"/>
    <cellStyle name="Hipervínculo visitado" xfId="795" builtinId="9" hidden="1"/>
    <cellStyle name="Hipervínculo visitado" xfId="797" builtinId="9" hidden="1"/>
    <cellStyle name="Hipervínculo visitado" xfId="799" builtinId="9" hidden="1"/>
    <cellStyle name="Hipervínculo visitado" xfId="801" builtinId="9" hidden="1"/>
    <cellStyle name="Hipervínculo visitado" xfId="803" builtinId="9" hidden="1"/>
    <cellStyle name="Hipervínculo visitado" xfId="805" builtinId="9" hidden="1"/>
    <cellStyle name="Hipervínculo visitado" xfId="807" builtinId="9" hidden="1"/>
    <cellStyle name="Hipervínculo visitado" xfId="809" builtinId="9" hidden="1"/>
    <cellStyle name="Hipervínculo visitado" xfId="811" builtinId="9" hidden="1"/>
    <cellStyle name="Hipervínculo visitado" xfId="813" builtinId="9" hidden="1"/>
    <cellStyle name="Hipervínculo visitado" xfId="815" builtinId="9" hidden="1"/>
    <cellStyle name="Hipervínculo visitado" xfId="817" builtinId="9" hidden="1"/>
    <cellStyle name="Hipervínculo visitado" xfId="819" builtinId="9" hidden="1"/>
    <cellStyle name="Hipervínculo visitado" xfId="821" builtinId="9" hidden="1"/>
    <cellStyle name="Hipervínculo visitado" xfId="823" builtinId="9" hidden="1"/>
    <cellStyle name="Hipervínculo visitado" xfId="825" builtinId="9" hidden="1"/>
    <cellStyle name="Hipervínculo visitado" xfId="827" builtinId="9" hidden="1"/>
    <cellStyle name="Hipervínculo visitado" xfId="829" builtinId="9" hidden="1"/>
    <cellStyle name="Hipervínculo visitado" xfId="831" builtinId="9" hidden="1"/>
    <cellStyle name="Hipervínculo visitado" xfId="833" builtinId="9" hidden="1"/>
    <cellStyle name="Hipervínculo visitado" xfId="835" builtinId="9" hidden="1"/>
    <cellStyle name="Hipervínculo visitado" xfId="837" builtinId="9" hidden="1"/>
    <cellStyle name="Hipervínculo visitado" xfId="839" builtinId="9" hidden="1"/>
    <cellStyle name="Hipervínculo visitado" xfId="841" builtinId="9" hidden="1"/>
    <cellStyle name="Hipervínculo visitado" xfId="843" builtinId="9" hidden="1"/>
    <cellStyle name="Hipervínculo visitado" xfId="845" builtinId="9" hidden="1"/>
    <cellStyle name="Hipervínculo visitado" xfId="847" builtinId="9" hidden="1"/>
    <cellStyle name="Hipervínculo visitado" xfId="849" builtinId="9" hidden="1"/>
    <cellStyle name="Hipervínculo visitado" xfId="851" builtinId="9" hidden="1"/>
    <cellStyle name="Hipervínculo visitado" xfId="853" builtinId="9" hidden="1"/>
    <cellStyle name="Hipervínculo visitado" xfId="855" builtinId="9" hidden="1"/>
    <cellStyle name="Hipervínculo visitado" xfId="857" builtinId="9" hidden="1"/>
    <cellStyle name="Hipervínculo visitado" xfId="859" builtinId="9" hidden="1"/>
    <cellStyle name="Hipervínculo visitado" xfId="861" builtinId="9" hidden="1"/>
    <cellStyle name="Hipervínculo visitado" xfId="863" builtinId="9" hidden="1"/>
    <cellStyle name="Hipervínculo visitado" xfId="865" builtinId="9" hidden="1"/>
    <cellStyle name="Hipervínculo visitado" xfId="867" builtinId="9" hidden="1"/>
    <cellStyle name="Hipervínculo visitado" xfId="869" builtinId="9" hidden="1"/>
    <cellStyle name="Hipervínculo visitado" xfId="871" builtinId="9" hidden="1"/>
    <cellStyle name="Hipervínculo visitado" xfId="873" builtinId="9" hidden="1"/>
    <cellStyle name="Hipervínculo visitado" xfId="875" builtinId="9" hidden="1"/>
    <cellStyle name="Hipervínculo visitado" xfId="877" builtinId="9" hidden="1"/>
    <cellStyle name="Hipervínculo visitado" xfId="879" builtinId="9" hidden="1"/>
    <cellStyle name="Hipervínculo visitado" xfId="881" builtinId="9" hidden="1"/>
    <cellStyle name="Hipervínculo visitado" xfId="883" builtinId="9" hidden="1"/>
    <cellStyle name="Hipervínculo visitado" xfId="885" builtinId="9" hidden="1"/>
    <cellStyle name="Hipervínculo visitado" xfId="887" builtinId="9" hidden="1"/>
    <cellStyle name="Hipervínculo visitado" xfId="889" builtinId="9" hidden="1"/>
    <cellStyle name="Hipervínculo visitado" xfId="891" builtinId="9" hidden="1"/>
    <cellStyle name="Hipervínculo visitado" xfId="893" builtinId="9" hidden="1"/>
    <cellStyle name="Hipervínculo visitado" xfId="895" builtinId="9" hidden="1"/>
    <cellStyle name="Hipervínculo visitado" xfId="897" builtinId="9" hidden="1"/>
    <cellStyle name="Hipervínculo visitado" xfId="899" builtinId="9" hidden="1"/>
    <cellStyle name="Hipervínculo visitado" xfId="901" builtinId="9" hidden="1"/>
    <cellStyle name="Hipervínculo visitado" xfId="903" builtinId="9" hidden="1"/>
    <cellStyle name="Hipervínculo visitado" xfId="905" builtinId="9" hidden="1"/>
    <cellStyle name="Hipervínculo visitado" xfId="907" builtinId="9" hidden="1"/>
    <cellStyle name="Hipervínculo visitado" xfId="909" builtinId="9" hidden="1"/>
    <cellStyle name="Hipervínculo visitado" xfId="911" builtinId="9" hidden="1"/>
    <cellStyle name="Hipervínculo visitado" xfId="913" builtinId="9" hidden="1"/>
    <cellStyle name="Hipervínculo visitado" xfId="915" builtinId="9" hidden="1"/>
    <cellStyle name="Hipervínculo visitado" xfId="917" builtinId="9" hidden="1"/>
    <cellStyle name="Hipervínculo visitado" xfId="919" builtinId="9" hidden="1"/>
    <cellStyle name="Hipervínculo visitado" xfId="921" builtinId="9" hidden="1"/>
    <cellStyle name="Hipervínculo visitado" xfId="923" builtinId="9" hidden="1"/>
    <cellStyle name="Hipervínculo visitado" xfId="925" builtinId="9" hidden="1"/>
    <cellStyle name="Hipervínculo visitado" xfId="927" builtinId="9" hidden="1"/>
    <cellStyle name="Hipervínculo visitado" xfId="929" builtinId="9" hidden="1"/>
    <cellStyle name="Hipervínculo visitado" xfId="931" builtinId="9" hidden="1"/>
    <cellStyle name="Hipervínculo visitado" xfId="933" builtinId="9" hidden="1"/>
    <cellStyle name="Hipervínculo visitado" xfId="935" builtinId="9" hidden="1"/>
    <cellStyle name="Millares" xfId="8" builtinId="3"/>
    <cellStyle name="Millares 2" xfId="942" xr:uid="{6EA3AB45-7058-4D53-99C5-7BAB051F60B2}"/>
    <cellStyle name="Moneda 2 2" xfId="7" xr:uid="{00000000-0005-0000-0000-0000A3030000}"/>
    <cellStyle name="Normal" xfId="0" builtinId="0"/>
    <cellStyle name="Normal 2" xfId="936" xr:uid="{00000000-0005-0000-0000-0000A5030000}"/>
    <cellStyle name="Normal 2 2" xfId="5" xr:uid="{00000000-0005-0000-0000-0000A6030000}"/>
    <cellStyle name="Normal 3" xfId="15" xr:uid="{00000000-0005-0000-0000-0000A7030000}"/>
    <cellStyle name="Normal_Formatosefa" xfId="2" xr:uid="{00000000-0005-0000-0000-0000A8030000}"/>
    <cellStyle name="Porcentaje" xfId="1" builtinId="5"/>
    <cellStyle name="Porcentaje 2 2" xfId="6" xr:uid="{00000000-0005-0000-0000-0000AA030000}"/>
    <cellStyle name="Salida" xfId="937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2193290</xdr:colOff>
      <xdr:row>2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999" t="51447" r="36484" b="30201"/>
        <a:stretch/>
      </xdr:blipFill>
      <xdr:spPr bwMode="auto">
        <a:xfrm>
          <a:off x="0" y="0"/>
          <a:ext cx="2197100" cy="533400"/>
        </a:xfrm>
        <a:prstGeom prst="rect">
          <a:avLst/>
        </a:prstGeom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137582</xdr:colOff>
      <xdr:row>1</xdr:row>
      <xdr:rowOff>39158</xdr:rowOff>
    </xdr:from>
    <xdr:to>
      <xdr:col>10</xdr:col>
      <xdr:colOff>326178</xdr:colOff>
      <xdr:row>3</xdr:row>
      <xdr:rowOff>35983</xdr:rowOff>
    </xdr:to>
    <xdr:pic>
      <xdr:nvPicPr>
        <xdr:cNvPr id="3" name="Imagen 2" descr="\\Dgau1\dgau\00_ARCHIVOS BASE\LOGOS SIOP\LOGO_MARCA_JAL_BASICO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8999" y="224366"/>
          <a:ext cx="1076114" cy="3672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249464</xdr:colOff>
      <xdr:row>1</xdr:row>
      <xdr:rowOff>50347</xdr:rowOff>
    </xdr:from>
    <xdr:to>
      <xdr:col>5</xdr:col>
      <xdr:colOff>531943</xdr:colOff>
      <xdr:row>4</xdr:row>
      <xdr:rowOff>143692</xdr:rowOff>
    </xdr:to>
    <xdr:pic>
      <xdr:nvPicPr>
        <xdr:cNvPr id="6" name="Imagen 5" descr="\\Dgau1\dgau\00_ARCHIVOS BASE\LOGOS SIOP\LOGO_MARCA_JAL_BASIC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8660" y="243115"/>
          <a:ext cx="1522998" cy="6716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563879</xdr:colOff>
      <xdr:row>1</xdr:row>
      <xdr:rowOff>83820</xdr:rowOff>
    </xdr:from>
    <xdr:to>
      <xdr:col>1</xdr:col>
      <xdr:colOff>2502517</xdr:colOff>
      <xdr:row>4</xdr:row>
      <xdr:rowOff>53340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008EBE0-690F-0E31-8FB7-84654C36E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79" y="266700"/>
          <a:ext cx="2512587" cy="518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137582</xdr:colOff>
      <xdr:row>1</xdr:row>
      <xdr:rowOff>39158</xdr:rowOff>
    </xdr:from>
    <xdr:to>
      <xdr:col>11</xdr:col>
      <xdr:colOff>360414</xdr:colOff>
      <xdr:row>3</xdr:row>
      <xdr:rowOff>35983</xdr:rowOff>
    </xdr:to>
    <xdr:pic>
      <xdr:nvPicPr>
        <xdr:cNvPr id="3" name="Imagen 2" descr="\\Dgau1\dgau\00_ARCHIVOS BASE\LOGOS SIOP\LOGO_MARCA_JAL_BASICO.png">
          <a:extLst>
            <a:ext uri="{FF2B5EF4-FFF2-40B4-BE49-F238E27FC236}">
              <a16:creationId xmlns:a16="http://schemas.microsoft.com/office/drawing/2014/main" id="{46C5B55C-77AD-4364-8228-A2873BC734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0302" y="222038"/>
          <a:ext cx="1051719" cy="3625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143933</xdr:colOff>
      <xdr:row>1</xdr:row>
      <xdr:rowOff>50800</xdr:rowOff>
    </xdr:from>
    <xdr:to>
      <xdr:col>0</xdr:col>
      <xdr:colOff>2660874</xdr:colOff>
      <xdr:row>3</xdr:row>
      <xdr:rowOff>202959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F4DD6F-4CC7-402F-8938-7DACCE9B4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" y="237067"/>
          <a:ext cx="2516941" cy="5246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137582</xdr:colOff>
      <xdr:row>1</xdr:row>
      <xdr:rowOff>39158</xdr:rowOff>
    </xdr:from>
    <xdr:to>
      <xdr:col>11</xdr:col>
      <xdr:colOff>170125</xdr:colOff>
      <xdr:row>3</xdr:row>
      <xdr:rowOff>39793</xdr:rowOff>
    </xdr:to>
    <xdr:pic>
      <xdr:nvPicPr>
        <xdr:cNvPr id="2" name="Imagen 1" descr="\\Dgau1\dgau\00_ARCHIVOS BASE\LOGOS SIOP\LOGO_MARCA_JAL_BASICO.png">
          <a:extLst>
            <a:ext uri="{FF2B5EF4-FFF2-40B4-BE49-F238E27FC236}">
              <a16:creationId xmlns:a16="http://schemas.microsoft.com/office/drawing/2014/main" id="{2E4EFC9D-5C48-4D04-9967-42D3E18CDC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6142" y="222038"/>
          <a:ext cx="1051718" cy="3625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391027</xdr:colOff>
      <xdr:row>0</xdr:row>
      <xdr:rowOff>120315</xdr:rowOff>
    </xdr:from>
    <xdr:to>
      <xdr:col>2</xdr:col>
      <xdr:colOff>491290</xdr:colOff>
      <xdr:row>7</xdr:row>
      <xdr:rowOff>265508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CBE922B-48F6-EA0C-C954-7877253F2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027" y="120315"/>
          <a:ext cx="1694447" cy="1709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723899</xdr:colOff>
      <xdr:row>0</xdr:row>
      <xdr:rowOff>141515</xdr:rowOff>
    </xdr:from>
    <xdr:to>
      <xdr:col>16</xdr:col>
      <xdr:colOff>365124</xdr:colOff>
      <xdr:row>4</xdr:row>
      <xdr:rowOff>18960</xdr:rowOff>
    </xdr:to>
    <xdr:pic>
      <xdr:nvPicPr>
        <xdr:cNvPr id="2" name="Imagen 1" descr="\\Dgau1\dgau\00_ARCHIVOS BASE\LOGOS SIOP\LOGO_MARCA_JAL_BASICO.png">
          <a:extLst>
            <a:ext uri="{FF2B5EF4-FFF2-40B4-BE49-F238E27FC236}">
              <a16:creationId xmlns:a16="http://schemas.microsoft.com/office/drawing/2014/main" id="{47919289-BDDA-4F18-9DD6-8A61852AED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3899" y="141515"/>
          <a:ext cx="1553845" cy="608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229415</xdr:colOff>
      <xdr:row>3</xdr:row>
      <xdr:rowOff>181610</xdr:rowOff>
    </xdr:from>
    <xdr:to>
      <xdr:col>17</xdr:col>
      <xdr:colOff>327296</xdr:colOff>
      <xdr:row>6</xdr:row>
      <xdr:rowOff>86995</xdr:rowOff>
    </xdr:to>
    <xdr:pic>
      <xdr:nvPicPr>
        <xdr:cNvPr id="3" name="Imagen 2" descr="\\Dgau1\dgau\00_ARCHIVOS BASE\LOGOS SIOP\LOGO_MARCA_JAL_BASICO.png">
          <a:extLst>
            <a:ext uri="{FF2B5EF4-FFF2-40B4-BE49-F238E27FC236}">
              <a16:creationId xmlns:a16="http://schemas.microsoft.com/office/drawing/2014/main" id="{9D8465A4-DEB3-475F-B0A0-5DEE160608E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2715" y="730250"/>
          <a:ext cx="1560921" cy="6369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488495</xdr:colOff>
      <xdr:row>3</xdr:row>
      <xdr:rowOff>173990</xdr:rowOff>
    </xdr:from>
    <xdr:to>
      <xdr:col>16</xdr:col>
      <xdr:colOff>18687</xdr:colOff>
      <xdr:row>6</xdr:row>
      <xdr:rowOff>75565</xdr:rowOff>
    </xdr:to>
    <xdr:pic>
      <xdr:nvPicPr>
        <xdr:cNvPr id="2" name="Imagen 1" descr="\\Dgau1\dgau\00_ARCHIVOS BASE\LOGOS SIOP\LOGO_MARCA_JAL_BASICO.png">
          <a:extLst>
            <a:ext uri="{FF2B5EF4-FFF2-40B4-BE49-F238E27FC236}">
              <a16:creationId xmlns:a16="http://schemas.microsoft.com/office/drawing/2014/main" id="{6606CEFF-F94C-4F33-8351-60599BF0E5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7055" y="722630"/>
          <a:ext cx="1579972" cy="633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129720</xdr:colOff>
      <xdr:row>0</xdr:row>
      <xdr:rowOff>137583</xdr:rowOff>
    </xdr:from>
    <xdr:to>
      <xdr:col>15</xdr:col>
      <xdr:colOff>1102937</xdr:colOff>
      <xdr:row>4</xdr:row>
      <xdr:rowOff>22648</xdr:rowOff>
    </xdr:to>
    <xdr:pic>
      <xdr:nvPicPr>
        <xdr:cNvPr id="5" name="Imagen 4" descr="\\Dgau1\dgau\00_ARCHIVOS BASE\LOGOS SIOP\LOGO_MARCA_JAL_BASICO.pn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1720" y="137583"/>
          <a:ext cx="1536369" cy="6546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63500</xdr:rowOff>
    </xdr:from>
    <xdr:to>
      <xdr:col>2</xdr:col>
      <xdr:colOff>438241</xdr:colOff>
      <xdr:row>4</xdr:row>
      <xdr:rowOff>55880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A4E5EC-FD38-4117-9591-00CFD7E3BA5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999" t="51447" r="36484" b="30201"/>
        <a:stretch/>
      </xdr:blipFill>
      <xdr:spPr bwMode="auto">
        <a:xfrm>
          <a:off x="19050" y="254000"/>
          <a:ext cx="2181316" cy="563880"/>
        </a:xfrm>
        <a:prstGeom prst="rect">
          <a:avLst/>
        </a:prstGeom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723899</xdr:colOff>
      <xdr:row>0</xdr:row>
      <xdr:rowOff>141515</xdr:rowOff>
    </xdr:from>
    <xdr:to>
      <xdr:col>19</xdr:col>
      <xdr:colOff>365124</xdr:colOff>
      <xdr:row>4</xdr:row>
      <xdr:rowOff>18960</xdr:rowOff>
    </xdr:to>
    <xdr:pic>
      <xdr:nvPicPr>
        <xdr:cNvPr id="3" name="Imagen 2" descr="\\Dgau1\dgau\00_ARCHIVOS BASE\LOGOS SIOP\LOGO_MARCA_JAL_BASICO.png">
          <a:extLst>
            <a:ext uri="{FF2B5EF4-FFF2-40B4-BE49-F238E27FC236}">
              <a16:creationId xmlns:a16="http://schemas.microsoft.com/office/drawing/2014/main" id="{5AFF0D6F-1C60-47E7-AC5B-F922D643C4B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8624" y="141515"/>
          <a:ext cx="1527175" cy="6394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63500</xdr:rowOff>
    </xdr:from>
    <xdr:to>
      <xdr:col>2</xdr:col>
      <xdr:colOff>609146</xdr:colOff>
      <xdr:row>4</xdr:row>
      <xdr:rowOff>59690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B7261A-E774-4681-8822-1FF3D667994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999" t="51447" r="36484" b="30201"/>
        <a:stretch/>
      </xdr:blipFill>
      <xdr:spPr bwMode="auto">
        <a:xfrm>
          <a:off x="19050" y="254000"/>
          <a:ext cx="2171246" cy="567690"/>
        </a:xfrm>
        <a:prstGeom prst="rect">
          <a:avLst/>
        </a:prstGeom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2720</xdr:colOff>
      <xdr:row>1</xdr:row>
      <xdr:rowOff>0</xdr:rowOff>
    </xdr:from>
    <xdr:to>
      <xdr:col>17</xdr:col>
      <xdr:colOff>307894</xdr:colOff>
      <xdr:row>4</xdr:row>
      <xdr:rowOff>96520</xdr:rowOff>
    </xdr:to>
    <xdr:pic>
      <xdr:nvPicPr>
        <xdr:cNvPr id="3" name="Imagen 2" descr="\\Dgau1\dgau\00_ARCHIVOS BASE\LOGOS SIOP\LOGO_MARCA_JAL_BASICO.png">
          <a:extLst>
            <a:ext uri="{FF2B5EF4-FFF2-40B4-BE49-F238E27FC236}">
              <a16:creationId xmlns:a16="http://schemas.microsoft.com/office/drawing/2014/main" id="{DF4812D5-9C72-4349-B1AC-67806E614F8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4595" y="190500"/>
          <a:ext cx="1533899" cy="6680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ynamicacommx-my.sharepoint.com/Users/Raquel/Documentos/Dynamica/Infraestructura/Fondo%20de%20inversi&#243;n/San%20Quintin/190206%20Calculo%20de%20tarifas%20actualizadas%20decre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ynamicacommx-my.sharepoint.com/C/C/C/C/Users/Raquel/Documentos/Dynamica/Infraestructura/Fondo%20de%20inversi&#243;n/San%20Quintin/190206%20Calculo%20de%20tarifas%20actualizadas%20decre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ynamicacommx-my.sharepoint.com/Users/Pablo%20SPB/Dropbox/SPB_DROPBOX/CONCURSOS/N233%20IMPACT/FINAL%20SPB/SPB%20N233%20FASA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ynamicacommx-my.sharepoint.com/C/C/C/C/Users/Pablo%20SPB/Dropbox/SPB_DROPBOX/CONCURSOS/N233%20IMPACT/FINAL%20SPB/SPB%20N233%20FAS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verview"/>
      <sheetName val="Graphs"/>
      <sheetName val="Banks"/>
      <sheetName val="BO"/>
      <sheetName val="Shareholders' Returns"/>
      <sheetName val="Tariff"/>
      <sheetName val="Input"/>
      <sheetName val="Profit &amp; Loss"/>
      <sheetName val="Balance Sheet"/>
      <sheetName val="Cashflow"/>
      <sheetName val="Input EPC"/>
      <sheetName val="OPEX, total"/>
      <sheetName val="Graphs new"/>
      <sheetName val="Equity_Loan Disbursement"/>
      <sheetName val="Sales"/>
      <sheetName val="VAT"/>
      <sheetName val="Project Returns"/>
      <sheetName val="FX"/>
      <sheetName val="WACC"/>
      <sheetName val="base case"/>
      <sheetName val="Sum OPEX without DAF"/>
      <sheetName val="Chemichals design-base case"/>
      <sheetName val="Elc. consumption (No DAF- Av"/>
      <sheetName val="Finan_Proposal"/>
      <sheetName val="Formato 1"/>
      <sheetName val="Formato 2"/>
      <sheetName val="Formato 3"/>
      <sheetName val="Formato 4"/>
      <sheetName val="Formato 5"/>
      <sheetName val="Formato 6"/>
      <sheetName val="Formato 7"/>
      <sheetName val="Formato 8"/>
      <sheetName val="Formato 9"/>
      <sheetName val="Formato 10"/>
      <sheetName val="Ced Rep. de Memb."/>
      <sheetName val="Ced C.F. E.E."/>
      <sheetName val="Ced Mtto. Elec."/>
      <sheetName val="Ced. Req. P. Quim."/>
      <sheetName val="Ced. Costo de Personal"/>
      <sheetName val="Ced. de C.F. de Matto."/>
      <sheetName val="Ced Costos de Med. y Rec. Mat."/>
      <sheetName val="Ced de Mtto. Mec."/>
      <sheetName val="Ced. de Rep."/>
      <sheetName val="Ced. C.V. de Med. y Rec. Mat."/>
      <sheetName val="Ced C. V. de E. Elec.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5">
          <cell r="L35">
            <v>1</v>
          </cell>
          <cell r="N35">
            <v>0</v>
          </cell>
        </row>
      </sheetData>
      <sheetData sheetId="7">
        <row r="6">
          <cell r="I6">
            <v>42309</v>
          </cell>
        </row>
        <row r="7">
          <cell r="I7">
            <v>42461</v>
          </cell>
        </row>
        <row r="8">
          <cell r="I8">
            <v>42948</v>
          </cell>
        </row>
        <row r="9">
          <cell r="H9">
            <v>30</v>
          </cell>
        </row>
        <row r="10">
          <cell r="I10">
            <v>53904</v>
          </cell>
        </row>
        <row r="17">
          <cell r="I17">
            <v>54139453.883161515</v>
          </cell>
        </row>
        <row r="18">
          <cell r="I18">
            <v>364754483.45933568</v>
          </cell>
        </row>
        <row r="19">
          <cell r="I19">
            <v>128856408.90842006</v>
          </cell>
        </row>
        <row r="24">
          <cell r="I24">
            <v>57751291.669560581</v>
          </cell>
        </row>
        <row r="25">
          <cell r="I25">
            <v>0</v>
          </cell>
        </row>
        <row r="26">
          <cell r="I26">
            <v>608001637.92047787</v>
          </cell>
        </row>
        <row r="30">
          <cell r="H30">
            <v>0.25</v>
          </cell>
          <cell r="I30">
            <v>0.75</v>
          </cell>
        </row>
        <row r="31">
          <cell r="H31">
            <v>18</v>
          </cell>
        </row>
        <row r="36">
          <cell r="I36">
            <v>5.0000000000000001E-3</v>
          </cell>
        </row>
        <row r="38">
          <cell r="I38">
            <v>6.1200000000000004E-2</v>
          </cell>
        </row>
        <row r="64">
          <cell r="I64">
            <v>0.16</v>
          </cell>
          <cell r="K64">
            <v>1</v>
          </cell>
        </row>
        <row r="66">
          <cell r="I66">
            <v>12</v>
          </cell>
        </row>
        <row r="68">
          <cell r="I68">
            <v>0.16</v>
          </cell>
        </row>
        <row r="80">
          <cell r="I80">
            <v>6.9211999999999996E-2</v>
          </cell>
        </row>
        <row r="88">
          <cell r="L88">
            <v>7883999.9999999991</v>
          </cell>
        </row>
        <row r="108">
          <cell r="I108">
            <v>0</v>
          </cell>
          <cell r="L108">
            <v>5</v>
          </cell>
        </row>
        <row r="124">
          <cell r="I124">
            <v>50</v>
          </cell>
        </row>
        <row r="125">
          <cell r="I125">
            <v>15</v>
          </cell>
        </row>
        <row r="126">
          <cell r="I126">
            <v>10</v>
          </cell>
        </row>
        <row r="128">
          <cell r="I128">
            <v>30</v>
          </cell>
        </row>
        <row r="129">
          <cell r="I129">
            <v>45</v>
          </cell>
        </row>
      </sheetData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>
        <row r="50">
          <cell r="D50">
            <v>0.05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>
        <row r="18">
          <cell r="H18">
            <v>127840</v>
          </cell>
        </row>
      </sheetData>
      <sheetData sheetId="36">
        <row r="22">
          <cell r="B22">
            <v>480855.80000000016</v>
          </cell>
        </row>
      </sheetData>
      <sheetData sheetId="37">
        <row r="104">
          <cell r="J104">
            <v>11105.555555555555</v>
          </cell>
        </row>
      </sheetData>
      <sheetData sheetId="38">
        <row r="26">
          <cell r="D26">
            <v>682675.8</v>
          </cell>
        </row>
      </sheetData>
      <sheetData sheetId="39">
        <row r="53">
          <cell r="E53">
            <v>598365.34000000008</v>
          </cell>
        </row>
      </sheetData>
      <sheetData sheetId="40">
        <row r="29">
          <cell r="E29">
            <v>22000</v>
          </cell>
        </row>
      </sheetData>
      <sheetData sheetId="41">
        <row r="33">
          <cell r="C33">
            <v>121500</v>
          </cell>
        </row>
      </sheetData>
      <sheetData sheetId="42">
        <row r="112">
          <cell r="J112">
            <v>3559.1666666666665</v>
          </cell>
        </row>
      </sheetData>
      <sheetData sheetId="43">
        <row r="109">
          <cell r="J109">
            <v>346186.11111111112</v>
          </cell>
        </row>
      </sheetData>
      <sheetData sheetId="44">
        <row r="27">
          <cell r="C27">
            <v>78016.666666666657</v>
          </cell>
        </row>
      </sheetData>
      <sheetData sheetId="45">
        <row r="28">
          <cell r="H28">
            <v>4736016.0000000019</v>
          </cell>
        </row>
      </sheetData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verview"/>
      <sheetName val="Graphs"/>
      <sheetName val="Banks"/>
      <sheetName val="BO"/>
      <sheetName val="Shareholders' Returns"/>
      <sheetName val="Tariff"/>
      <sheetName val="Input"/>
      <sheetName val="Profit &amp; Loss"/>
      <sheetName val="Balance Sheet"/>
      <sheetName val="Cashflow"/>
      <sheetName val="Input EPC"/>
      <sheetName val="OPEX, total"/>
      <sheetName val="Graphs new"/>
      <sheetName val="Equity_Loan Disbursement"/>
      <sheetName val="Sales"/>
      <sheetName val="VAT"/>
      <sheetName val="Project Returns"/>
      <sheetName val="FX"/>
      <sheetName val="WACC"/>
      <sheetName val="base case"/>
      <sheetName val="Sum OPEX without DAF"/>
      <sheetName val="Chemichals design-base case"/>
      <sheetName val="Elc. consumption (No DAF- Av"/>
      <sheetName val="Finan_Proposal"/>
      <sheetName val="Formato 1"/>
      <sheetName val="Formato 2"/>
      <sheetName val="Formato 3"/>
      <sheetName val="Formato 4"/>
      <sheetName val="Formato 5"/>
      <sheetName val="Formato 6"/>
      <sheetName val="Formato 7"/>
      <sheetName val="Formato 8"/>
      <sheetName val="Formato 9"/>
      <sheetName val="Formato 10"/>
      <sheetName val="Ced Rep. de Memb."/>
      <sheetName val="Ced C.F. E.E."/>
      <sheetName val="Ced Mtto. Elec."/>
      <sheetName val="Ced. Req. P. Quim."/>
      <sheetName val="Ced. Costo de Personal"/>
      <sheetName val="Ced. de C.F. de Matto."/>
      <sheetName val="Ced Costos de Med. y Rec. Mat."/>
      <sheetName val="Ced de Mtto. Mec."/>
      <sheetName val="Ced. de Rep."/>
      <sheetName val="Ced. C.V. de Med. y Rec. Mat."/>
      <sheetName val="Ced C. V. de E. Elec.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5">
          <cell r="L35">
            <v>1</v>
          </cell>
          <cell r="N35">
            <v>0</v>
          </cell>
        </row>
      </sheetData>
      <sheetData sheetId="7">
        <row r="6">
          <cell r="I6">
            <v>42309</v>
          </cell>
        </row>
        <row r="7">
          <cell r="I7">
            <v>42461</v>
          </cell>
        </row>
        <row r="8">
          <cell r="I8">
            <v>42948</v>
          </cell>
        </row>
        <row r="9">
          <cell r="H9">
            <v>30</v>
          </cell>
        </row>
        <row r="10">
          <cell r="I10">
            <v>53904</v>
          </cell>
        </row>
        <row r="17">
          <cell r="I17">
            <v>54139453.883161515</v>
          </cell>
        </row>
        <row r="18">
          <cell r="I18">
            <v>364754483.45933568</v>
          </cell>
        </row>
        <row r="19">
          <cell r="I19">
            <v>128856408.90842006</v>
          </cell>
        </row>
        <row r="24">
          <cell r="I24">
            <v>57751291.669560581</v>
          </cell>
        </row>
        <row r="25">
          <cell r="I25">
            <v>0</v>
          </cell>
        </row>
        <row r="26">
          <cell r="I26">
            <v>608001637.92047787</v>
          </cell>
        </row>
        <row r="30">
          <cell r="H30">
            <v>0.25</v>
          </cell>
          <cell r="I30">
            <v>0.75</v>
          </cell>
        </row>
        <row r="31">
          <cell r="H31">
            <v>18</v>
          </cell>
        </row>
        <row r="36">
          <cell r="I36">
            <v>5.0000000000000001E-3</v>
          </cell>
        </row>
        <row r="38">
          <cell r="I38">
            <v>6.1200000000000004E-2</v>
          </cell>
        </row>
        <row r="64">
          <cell r="I64">
            <v>0.16</v>
          </cell>
          <cell r="K64">
            <v>1</v>
          </cell>
        </row>
        <row r="66">
          <cell r="I66">
            <v>12</v>
          </cell>
        </row>
        <row r="68">
          <cell r="I68">
            <v>0.16</v>
          </cell>
        </row>
        <row r="80">
          <cell r="I80">
            <v>6.9211999999999996E-2</v>
          </cell>
        </row>
        <row r="88">
          <cell r="L88">
            <v>7883999.9999999991</v>
          </cell>
        </row>
        <row r="108">
          <cell r="I108">
            <v>0</v>
          </cell>
          <cell r="L108">
            <v>5</v>
          </cell>
        </row>
        <row r="124">
          <cell r="I124">
            <v>50</v>
          </cell>
        </row>
        <row r="125">
          <cell r="I125">
            <v>15</v>
          </cell>
        </row>
        <row r="126">
          <cell r="I126">
            <v>10</v>
          </cell>
        </row>
        <row r="128">
          <cell r="I128">
            <v>30</v>
          </cell>
        </row>
        <row r="129">
          <cell r="I129">
            <v>45</v>
          </cell>
        </row>
      </sheetData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>
        <row r="50">
          <cell r="D50">
            <v>0.05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>
        <row r="18">
          <cell r="H18">
            <v>127840</v>
          </cell>
        </row>
      </sheetData>
      <sheetData sheetId="36">
        <row r="22">
          <cell r="B22">
            <v>480855.80000000016</v>
          </cell>
        </row>
      </sheetData>
      <sheetData sheetId="37">
        <row r="104">
          <cell r="J104">
            <v>11105.555555555555</v>
          </cell>
        </row>
      </sheetData>
      <sheetData sheetId="38">
        <row r="26">
          <cell r="D26">
            <v>682675.8</v>
          </cell>
        </row>
      </sheetData>
      <sheetData sheetId="39">
        <row r="53">
          <cell r="E53">
            <v>598365.34000000008</v>
          </cell>
        </row>
      </sheetData>
      <sheetData sheetId="40">
        <row r="29">
          <cell r="E29">
            <v>22000</v>
          </cell>
        </row>
      </sheetData>
      <sheetData sheetId="41">
        <row r="33">
          <cell r="C33">
            <v>121500</v>
          </cell>
        </row>
      </sheetData>
      <sheetData sheetId="42">
        <row r="112">
          <cell r="J112">
            <v>3559.1666666666665</v>
          </cell>
        </row>
      </sheetData>
      <sheetData sheetId="43">
        <row r="109">
          <cell r="J109">
            <v>346186.11111111112</v>
          </cell>
        </row>
      </sheetData>
      <sheetData sheetId="44">
        <row r="27">
          <cell r="C27">
            <v>78016.666666666657</v>
          </cell>
        </row>
      </sheetData>
      <sheetData sheetId="45">
        <row r="28">
          <cell r="H28">
            <v>4736016.0000000019</v>
          </cell>
        </row>
      </sheetData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_Campos Generales"/>
      <sheetName val="a)TablaFactores"/>
      <sheetName val="b) CapturaDatos"/>
      <sheetName val="c)Horas Extras"/>
      <sheetName val="TABULADOR"/>
      <sheetName val="d)Salarios"/>
      <sheetName val="FASAR 1"/>
      <sheetName val="FASAR 2"/>
      <sheetName val="g) Fsr_FactorJornadaExtra"/>
      <sheetName val="h)Ps_factorJornadaExtra"/>
      <sheetName val="FASAR 3"/>
      <sheetName val="p)Fasar Una TablaJextra"/>
      <sheetName val="q)Fasar Individual_Jnormal"/>
      <sheetName val="r)Fasar Individual_Jextra"/>
    </sheetNames>
    <sheetDataSet>
      <sheetData sheetId="0" refreshError="1"/>
      <sheetData sheetId="1" refreshError="1">
        <row r="6">
          <cell r="P6">
            <v>62.33</v>
          </cell>
        </row>
        <row r="8">
          <cell r="R8">
            <v>2</v>
          </cell>
        </row>
        <row r="9">
          <cell r="D9">
            <v>0.20399999999999999</v>
          </cell>
          <cell r="E9">
            <v>1.0999999999999999E-2</v>
          </cell>
          <cell r="F9">
            <v>7.0000000000000001E-3</v>
          </cell>
          <cell r="G9">
            <v>1.0500000000000001E-2</v>
          </cell>
          <cell r="H9">
            <v>1.7500000000000002E-2</v>
          </cell>
          <cell r="I9">
            <v>0.02</v>
          </cell>
          <cell r="J9">
            <v>3.15E-2</v>
          </cell>
          <cell r="K9">
            <v>0.01</v>
          </cell>
          <cell r="L9">
            <v>0.05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_Campos Generales"/>
      <sheetName val="a)TablaFactores"/>
      <sheetName val="b) CapturaDatos"/>
      <sheetName val="c)Horas Extras"/>
      <sheetName val="TABULADOR"/>
      <sheetName val="d)Salarios"/>
      <sheetName val="FASAR 1"/>
      <sheetName val="FASAR 2"/>
      <sheetName val="g) Fsr_FactorJornadaExtra"/>
      <sheetName val="h)Ps_factorJornadaExtra"/>
      <sheetName val="FASAR 3"/>
      <sheetName val="p)Fasar Una TablaJextra"/>
      <sheetName val="q)Fasar Individual_Jnormal"/>
      <sheetName val="r)Fasar Individual_Jextra"/>
    </sheetNames>
    <sheetDataSet>
      <sheetData sheetId="0" refreshError="1"/>
      <sheetData sheetId="1" refreshError="1">
        <row r="6">
          <cell r="P6">
            <v>62.33</v>
          </cell>
        </row>
        <row r="8">
          <cell r="R8">
            <v>2</v>
          </cell>
        </row>
        <row r="9">
          <cell r="D9">
            <v>0.20399999999999999</v>
          </cell>
          <cell r="E9">
            <v>1.0999999999999999E-2</v>
          </cell>
          <cell r="F9">
            <v>7.0000000000000001E-3</v>
          </cell>
          <cell r="G9">
            <v>1.0500000000000001E-2</v>
          </cell>
          <cell r="H9">
            <v>1.7500000000000002E-2</v>
          </cell>
          <cell r="I9">
            <v>0.02</v>
          </cell>
          <cell r="J9">
            <v>3.15E-2</v>
          </cell>
          <cell r="K9">
            <v>0.01</v>
          </cell>
          <cell r="L9">
            <v>0.05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J35"/>
  <sheetViews>
    <sheetView view="pageBreakPreview" topLeftCell="A8" zoomScale="80" zoomScaleSheetLayoutView="80" workbookViewId="0">
      <selection activeCell="E28" sqref="E28"/>
    </sheetView>
  </sheetViews>
  <sheetFormatPr baseColWidth="10" defaultColWidth="8.7109375" defaultRowHeight="15" x14ac:dyDescent="0.25"/>
  <cols>
    <col min="1" max="1" width="45.7109375" style="23" customWidth="1"/>
    <col min="2" max="2" width="8.7109375" style="23"/>
    <col min="3" max="3" width="14.5703125" style="23" customWidth="1"/>
    <col min="4" max="4" width="14.140625" style="23" customWidth="1"/>
    <col min="5" max="5" width="14.7109375" style="23" customWidth="1"/>
    <col min="6" max="10" width="12.7109375" style="23" customWidth="1"/>
    <col min="11" max="16384" width="8.7109375" style="23"/>
  </cols>
  <sheetData>
    <row r="4" spans="1:10" ht="28.5" x14ac:dyDescent="0.45">
      <c r="A4" s="219" t="s">
        <v>29</v>
      </c>
      <c r="B4" s="219"/>
      <c r="C4" s="219"/>
      <c r="D4" s="219"/>
      <c r="E4" s="219"/>
      <c r="F4" s="219"/>
      <c r="G4" s="219"/>
      <c r="H4" s="219"/>
      <c r="I4" s="219"/>
      <c r="J4" s="219"/>
    </row>
    <row r="5" spans="1:10" ht="23.25" x14ac:dyDescent="0.35">
      <c r="A5" s="220" t="s">
        <v>40</v>
      </c>
      <c r="B5" s="220"/>
      <c r="C5" s="220"/>
      <c r="D5" s="220"/>
      <c r="E5" s="220"/>
      <c r="F5" s="220"/>
      <c r="G5" s="220"/>
      <c r="H5" s="220"/>
      <c r="I5" s="220"/>
      <c r="J5" s="220"/>
    </row>
    <row r="6" spans="1:10" s="35" customFormat="1" ht="12.75" x14ac:dyDescent="0.2">
      <c r="E6" s="221"/>
      <c r="F6" s="221"/>
      <c r="G6" s="221"/>
      <c r="H6" s="221"/>
      <c r="I6" s="221"/>
      <c r="J6" s="221"/>
    </row>
    <row r="7" spans="1:10" s="35" customFormat="1" ht="39" customHeight="1" x14ac:dyDescent="0.2">
      <c r="A7" s="7" t="s">
        <v>12</v>
      </c>
      <c r="B7" s="9" t="s">
        <v>16</v>
      </c>
      <c r="C7" s="226"/>
      <c r="D7" s="226"/>
      <c r="E7" s="226"/>
      <c r="F7" s="226"/>
      <c r="G7" s="226"/>
      <c r="H7" s="226"/>
      <c r="I7" s="226"/>
      <c r="J7" s="226"/>
    </row>
    <row r="8" spans="1:10" s="35" customFormat="1" ht="24.6" customHeight="1" x14ac:dyDescent="0.2">
      <c r="A8" s="7" t="s">
        <v>13</v>
      </c>
      <c r="B8" s="7"/>
      <c r="C8" s="226"/>
      <c r="D8" s="226"/>
      <c r="E8" s="226"/>
      <c r="F8" s="226"/>
      <c r="G8" s="226"/>
      <c r="H8" s="226"/>
      <c r="I8" s="226"/>
      <c r="J8" s="226"/>
    </row>
    <row r="9" spans="1:10" s="35" customFormat="1" ht="14.65" customHeight="1" x14ac:dyDescent="0.2">
      <c r="A9" s="7"/>
      <c r="B9" s="9"/>
      <c r="C9" s="9"/>
      <c r="D9" s="9"/>
      <c r="E9" s="9"/>
      <c r="F9" s="9"/>
      <c r="G9" s="9"/>
      <c r="H9" s="19"/>
      <c r="I9" s="19"/>
      <c r="J9" s="19"/>
    </row>
    <row r="10" spans="1:10" s="35" customFormat="1" ht="13.15" customHeight="1" x14ac:dyDescent="0.2">
      <c r="A10" s="9"/>
      <c r="B10" s="9"/>
      <c r="C10" s="225" t="s">
        <v>2</v>
      </c>
      <c r="D10" s="225"/>
      <c r="E10" s="225"/>
      <c r="F10" s="225"/>
      <c r="G10" s="225"/>
      <c r="H10" s="225"/>
      <c r="I10" s="225"/>
      <c r="J10" s="225"/>
    </row>
    <row r="11" spans="1:10" s="35" customFormat="1" ht="12.75" x14ac:dyDescent="0.2">
      <c r="A11" s="24"/>
      <c r="B11" s="24"/>
      <c r="C11" s="24"/>
      <c r="D11" s="221" t="s">
        <v>16</v>
      </c>
      <c r="E11" s="221"/>
      <c r="F11" s="221"/>
      <c r="G11" s="221"/>
      <c r="H11" s="221"/>
      <c r="I11" s="221"/>
      <c r="J11" s="221"/>
    </row>
    <row r="12" spans="1:10" s="35" customFormat="1" ht="39" customHeight="1" x14ac:dyDescent="0.2">
      <c r="A12" s="24"/>
      <c r="B12" s="24"/>
      <c r="C12" s="24"/>
      <c r="D12" s="34"/>
      <c r="E12" s="34"/>
      <c r="F12" s="117" t="s">
        <v>3</v>
      </c>
      <c r="H12" s="24"/>
    </row>
    <row r="13" spans="1:10" s="35" customFormat="1" ht="12.75" x14ac:dyDescent="0.2">
      <c r="A13" s="25"/>
      <c r="B13" s="34"/>
      <c r="C13" s="222" t="s">
        <v>5</v>
      </c>
      <c r="D13" s="223"/>
      <c r="E13" s="224"/>
      <c r="F13" s="82">
        <v>1</v>
      </c>
      <c r="H13" s="24"/>
    </row>
    <row r="14" spans="1:10" s="35" customFormat="1" ht="12.75" x14ac:dyDescent="0.2">
      <c r="A14" s="25"/>
      <c r="B14" s="34"/>
      <c r="C14" s="24"/>
      <c r="D14" s="36"/>
      <c r="E14" s="34"/>
      <c r="F14" s="26"/>
      <c r="G14" s="27"/>
      <c r="H14" s="28"/>
      <c r="I14" s="29"/>
      <c r="J14" s="24"/>
    </row>
    <row r="15" spans="1:10" s="35" customFormat="1" ht="12.75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</row>
    <row r="16" spans="1:10" s="35" customFormat="1" ht="13.5" thickBot="1" x14ac:dyDescent="0.25">
      <c r="A16" s="2" t="s">
        <v>45</v>
      </c>
      <c r="B16" s="24"/>
      <c r="C16" s="24"/>
      <c r="D16" s="94">
        <v>44256</v>
      </c>
      <c r="E16" s="94">
        <v>44287</v>
      </c>
      <c r="F16" s="94">
        <v>44317</v>
      </c>
    </row>
    <row r="17" spans="1:6" s="35" customFormat="1" ht="12.75" x14ac:dyDescent="0.2">
      <c r="A17" s="38" t="s">
        <v>6</v>
      </c>
      <c r="B17" s="24"/>
      <c r="C17" s="3" t="s">
        <v>1</v>
      </c>
      <c r="D17" s="86" t="str">
        <f>'F1 - Inv Total b'!D18</f>
        <v>mes 1</v>
      </c>
      <c r="E17" s="86" t="str">
        <f>'F1 - Inv Total b'!E18</f>
        <v>mes 2</v>
      </c>
      <c r="F17" s="86" t="str">
        <f>'F1 - Inv Total b'!F18</f>
        <v>mes 3</v>
      </c>
    </row>
    <row r="18" spans="1:6" s="35" customFormat="1" ht="12.75" x14ac:dyDescent="0.2">
      <c r="A18" s="1"/>
      <c r="B18" s="24"/>
      <c r="C18" s="30"/>
      <c r="D18" s="115" t="s">
        <v>47</v>
      </c>
      <c r="E18" s="14"/>
      <c r="F18" s="14"/>
    </row>
    <row r="19" spans="1:6" s="35" customFormat="1" ht="12.75" x14ac:dyDescent="0.2">
      <c r="A19" s="38" t="s">
        <v>7</v>
      </c>
      <c r="B19" s="24"/>
      <c r="C19" s="31"/>
      <c r="D19" s="24"/>
      <c r="E19" s="24"/>
      <c r="F19" s="24"/>
    </row>
    <row r="20" spans="1:6" s="35" customFormat="1" ht="12.75" x14ac:dyDescent="0.2">
      <c r="A20" s="68" t="s">
        <v>48</v>
      </c>
      <c r="B20" s="24"/>
      <c r="C20" s="69">
        <f>SUM(D20:F20)</f>
        <v>4073802209.8187103</v>
      </c>
      <c r="D20" s="62">
        <f>'F1 - Inv Total b'!D48</f>
        <v>1161833367.6153107</v>
      </c>
      <c r="E20" s="62">
        <f>'F1 - Inv Total b'!E48</f>
        <v>2325510481.6357336</v>
      </c>
      <c r="F20" s="62">
        <f>'F1 - Inv Total b'!F48</f>
        <v>586458360.56766605</v>
      </c>
    </row>
    <row r="21" spans="1:6" s="35" customFormat="1" ht="12.75" x14ac:dyDescent="0.2">
      <c r="A21" s="67" t="s">
        <v>1</v>
      </c>
      <c r="B21" s="24"/>
      <c r="C21" s="70">
        <f>SUM(D21:F21)</f>
        <v>4073802209.8187103</v>
      </c>
      <c r="D21" s="63">
        <f>D20</f>
        <v>1161833367.6153107</v>
      </c>
      <c r="E21" s="63">
        <f t="shared" ref="E21:F21" si="0">E20</f>
        <v>2325510481.6357336</v>
      </c>
      <c r="F21" s="63">
        <f t="shared" si="0"/>
        <v>586458360.56766605</v>
      </c>
    </row>
    <row r="22" spans="1:6" s="35" customFormat="1" ht="12.75" x14ac:dyDescent="0.2">
      <c r="A22" s="1"/>
      <c r="B22" s="24"/>
      <c r="C22" s="32"/>
      <c r="D22" s="87"/>
      <c r="E22" s="88"/>
      <c r="F22" s="88"/>
    </row>
    <row r="23" spans="1:6" s="35" customFormat="1" ht="12.75" x14ac:dyDescent="0.2">
      <c r="A23" s="38" t="s">
        <v>8</v>
      </c>
      <c r="B23" s="24"/>
      <c r="C23" s="30"/>
      <c r="D23" s="24"/>
      <c r="E23" s="24"/>
      <c r="F23" s="24"/>
    </row>
    <row r="24" spans="1:6" s="35" customFormat="1" ht="12.75" x14ac:dyDescent="0.2">
      <c r="A24" s="68" t="s">
        <v>9</v>
      </c>
      <c r="B24" s="24"/>
      <c r="C24" s="69">
        <f>SUM(D24:F24)</f>
        <v>4073802209.8187103</v>
      </c>
      <c r="D24" s="64">
        <f>(D20*$F$13)</f>
        <v>1161833367.6153107</v>
      </c>
      <c r="E24" s="64">
        <f>(E20*$F$13)</f>
        <v>2325510481.6357336</v>
      </c>
      <c r="F24" s="64">
        <f>(F20*$F$13)</f>
        <v>586458360.56766605</v>
      </c>
    </row>
    <row r="25" spans="1:6" s="35" customFormat="1" ht="12.75" x14ac:dyDescent="0.2">
      <c r="A25" s="67" t="s">
        <v>1</v>
      </c>
      <c r="B25" s="24"/>
      <c r="C25" s="70">
        <f>SUM(D25:F25)</f>
        <v>4073802209.8187103</v>
      </c>
      <c r="D25" s="63">
        <f>D24</f>
        <v>1161833367.6153107</v>
      </c>
      <c r="E25" s="63">
        <f t="shared" ref="E25:F25" si="1">E24</f>
        <v>2325510481.6357336</v>
      </c>
      <c r="F25" s="63">
        <f t="shared" si="1"/>
        <v>586458360.56766605</v>
      </c>
    </row>
    <row r="26" spans="1:6" s="35" customFormat="1" ht="12.75" x14ac:dyDescent="0.2">
      <c r="A26" s="4"/>
      <c r="B26" s="24"/>
      <c r="C26" s="33"/>
      <c r="D26" s="34"/>
      <c r="E26" s="89"/>
      <c r="F26" s="89"/>
    </row>
    <row r="27" spans="1:6" s="35" customFormat="1" ht="12.75" x14ac:dyDescent="0.2">
      <c r="A27" s="38" t="s">
        <v>41</v>
      </c>
      <c r="B27" s="24"/>
      <c r="C27" s="30"/>
      <c r="D27" s="24"/>
      <c r="E27" s="24"/>
      <c r="F27" s="24"/>
    </row>
    <row r="28" spans="1:6" s="35" customFormat="1" ht="12.75" x14ac:dyDescent="0.2">
      <c r="A28" s="68" t="s">
        <v>9</v>
      </c>
      <c r="B28" s="24"/>
      <c r="C28" s="69">
        <f>SUM(D28:F28)</f>
        <v>70000000</v>
      </c>
      <c r="D28" s="62">
        <f>(IF('F1 - Inv Total b'!D51&gt;0,'F1 - Inv Total b'!D51,0))*$C$32</f>
        <v>70000000</v>
      </c>
      <c r="E28" s="62">
        <f>(IF('F1 - Inv Total b'!E51&gt;0,'F1 - Inv Total b'!E51,0))*$C$32</f>
        <v>0</v>
      </c>
      <c r="F28" s="62">
        <f>(IF('F1 - Inv Total b'!F51&gt;0,'F1 - Inv Total b'!F51,0))*$C$32</f>
        <v>0</v>
      </c>
    </row>
    <row r="29" spans="1:6" s="35" customFormat="1" ht="12.75" x14ac:dyDescent="0.2">
      <c r="A29" s="67" t="s">
        <v>1</v>
      </c>
      <c r="B29" s="24"/>
      <c r="C29" s="69">
        <f>SUM(D29:F29)</f>
        <v>70000000</v>
      </c>
      <c r="D29" s="63">
        <f>D28</f>
        <v>70000000</v>
      </c>
      <c r="E29" s="63">
        <f t="shared" ref="E29:F29" si="2">E28</f>
        <v>0</v>
      </c>
      <c r="F29" s="63">
        <f t="shared" si="2"/>
        <v>0</v>
      </c>
    </row>
    <row r="30" spans="1:6" s="35" customFormat="1" ht="12.75" x14ac:dyDescent="0.2">
      <c r="A30" s="4"/>
      <c r="B30" s="24"/>
      <c r="C30" s="33"/>
      <c r="D30" s="34"/>
      <c r="E30" s="89"/>
      <c r="F30" s="89"/>
    </row>
    <row r="31" spans="1:6" s="35" customFormat="1" ht="12.75" x14ac:dyDescent="0.2">
      <c r="A31" s="38" t="s">
        <v>10</v>
      </c>
      <c r="B31" s="24"/>
      <c r="C31" s="30"/>
      <c r="D31" s="24"/>
      <c r="E31" s="24"/>
      <c r="F31" s="24"/>
    </row>
    <row r="32" spans="1:6" s="35" customFormat="1" ht="12.75" x14ac:dyDescent="0.2">
      <c r="A32" s="66" t="s">
        <v>9</v>
      </c>
      <c r="B32" s="24"/>
      <c r="C32" s="71">
        <f>IFERROR(C24/C21,0)</f>
        <v>1</v>
      </c>
      <c r="D32" s="65">
        <f>IFERROR(D24/D21,0)</f>
        <v>1</v>
      </c>
      <c r="E32" s="65">
        <f>IFERROR(E24/E21,0)</f>
        <v>1</v>
      </c>
      <c r="F32" s="65">
        <f>IFERROR(F24/F21,0)</f>
        <v>1</v>
      </c>
    </row>
    <row r="33" spans="1:10" s="35" customFormat="1" ht="13.5" thickBot="1" x14ac:dyDescent="0.25">
      <c r="A33" s="67" t="s">
        <v>1</v>
      </c>
      <c r="B33" s="24"/>
      <c r="C33" s="72">
        <f>C32</f>
        <v>1</v>
      </c>
      <c r="D33" s="73">
        <f>D32</f>
        <v>1</v>
      </c>
      <c r="E33" s="73">
        <f t="shared" ref="E33:F33" si="3">E32</f>
        <v>1</v>
      </c>
      <c r="F33" s="73">
        <f t="shared" si="3"/>
        <v>1</v>
      </c>
    </row>
    <row r="34" spans="1:10" s="35" customFormat="1" ht="12.75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</row>
    <row r="35" spans="1:10" s="35" customFormat="1" ht="12.75" x14ac:dyDescent="0.2"/>
  </sheetData>
  <mergeCells count="8">
    <mergeCell ref="A4:J4"/>
    <mergeCell ref="A5:J5"/>
    <mergeCell ref="E6:J6"/>
    <mergeCell ref="D11:J11"/>
    <mergeCell ref="C13:E13"/>
    <mergeCell ref="C10:J10"/>
    <mergeCell ref="C7:J7"/>
    <mergeCell ref="C8:J8"/>
  </mergeCells>
  <dataValidations count="1">
    <dataValidation type="decimal" operator="greaterThanOrEqual" allowBlank="1" showInputMessage="1" showErrorMessage="1" error="El capital en riesgo no puede ser menor a 20%" sqref="F13" xr:uid="{00000000-0002-0000-0000-000000000000}">
      <formula1>0.2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AA91"/>
  <sheetViews>
    <sheetView topLeftCell="A13" zoomScale="90" zoomScaleNormal="90" zoomScaleSheetLayoutView="100" zoomScalePageLayoutView="150" workbookViewId="0">
      <selection activeCell="C46" sqref="C46"/>
    </sheetView>
  </sheetViews>
  <sheetFormatPr baseColWidth="10" defaultColWidth="8.7109375" defaultRowHeight="15" x14ac:dyDescent="0.25"/>
  <cols>
    <col min="1" max="1" width="3.42578125" style="6" bestFit="1" customWidth="1"/>
    <col min="2" max="2" width="70.140625" style="6" bestFit="1" customWidth="1"/>
    <col min="3" max="3" width="18.5703125" style="6" bestFit="1" customWidth="1"/>
    <col min="4" max="4" width="18.7109375" style="6" bestFit="1" customWidth="1"/>
    <col min="5" max="5" width="18.5703125" style="6" bestFit="1" customWidth="1"/>
    <col min="6" max="6" width="16.7109375" style="6" customWidth="1"/>
    <col min="7" max="27" width="16.7109375" style="6" bestFit="1" customWidth="1"/>
    <col min="28" max="16384" width="8.7109375" style="6"/>
  </cols>
  <sheetData>
    <row r="6" spans="2:11" ht="28.5" x14ac:dyDescent="0.25">
      <c r="B6" s="228" t="s">
        <v>53</v>
      </c>
      <c r="C6" s="228"/>
      <c r="D6" s="228"/>
      <c r="E6" s="228"/>
      <c r="F6" s="228"/>
    </row>
    <row r="7" spans="2:11" ht="23.25" x14ac:dyDescent="0.25">
      <c r="B7" s="229" t="s">
        <v>54</v>
      </c>
      <c r="C7" s="229"/>
      <c r="D7" s="229"/>
      <c r="E7" s="229"/>
      <c r="F7" s="229"/>
    </row>
    <row r="8" spans="2:11" ht="23.25" x14ac:dyDescent="0.25">
      <c r="B8" s="95"/>
      <c r="C8" s="95"/>
      <c r="D8" s="95"/>
      <c r="E8" s="95"/>
      <c r="F8" s="95"/>
      <c r="K8" s="6" t="s">
        <v>16</v>
      </c>
    </row>
    <row r="9" spans="2:11" ht="46.9" customHeight="1" x14ac:dyDescent="0.25">
      <c r="B9" s="230" t="s">
        <v>55</v>
      </c>
      <c r="C9" s="230"/>
      <c r="D9" s="230"/>
      <c r="E9" s="230"/>
      <c r="F9" s="230"/>
      <c r="G9" s="96"/>
      <c r="H9" s="96"/>
      <c r="I9" s="96"/>
    </row>
    <row r="10" spans="2:11" x14ac:dyDescent="0.25">
      <c r="B10" s="96"/>
      <c r="C10" s="96"/>
      <c r="D10" s="96"/>
      <c r="E10" s="96"/>
      <c r="F10" s="96"/>
      <c r="G10" s="96"/>
      <c r="H10" s="96"/>
      <c r="I10" s="96"/>
    </row>
    <row r="11" spans="2:11" s="18" customFormat="1" ht="43.9" customHeight="1" x14ac:dyDescent="0.25">
      <c r="B11" s="7" t="s">
        <v>12</v>
      </c>
      <c r="C11" s="226" t="s">
        <v>16</v>
      </c>
      <c r="D11" s="226"/>
      <c r="E11" s="226"/>
      <c r="F11" s="226"/>
    </row>
    <row r="12" spans="2:11" s="18" customFormat="1" ht="28.15" customHeight="1" x14ac:dyDescent="0.25">
      <c r="B12" s="19" t="s">
        <v>13</v>
      </c>
      <c r="C12" s="226" t="s">
        <v>16</v>
      </c>
      <c r="D12" s="226"/>
      <c r="E12" s="226"/>
      <c r="F12" s="226"/>
    </row>
    <row r="13" spans="2:11" s="18" customFormat="1" ht="12.75" x14ac:dyDescent="0.25">
      <c r="B13" s="19" t="s">
        <v>16</v>
      </c>
      <c r="C13" s="19"/>
      <c r="D13" s="9"/>
      <c r="E13" s="9"/>
      <c r="F13" s="9"/>
    </row>
    <row r="14" spans="2:11" s="18" customFormat="1" ht="34.15" customHeight="1" x14ac:dyDescent="0.25">
      <c r="B14" s="9"/>
      <c r="C14" s="227" t="s">
        <v>56</v>
      </c>
      <c r="D14" s="227"/>
      <c r="E14" s="227"/>
      <c r="F14" s="227"/>
    </row>
    <row r="15" spans="2:11" s="18" customFormat="1" ht="13.15" customHeight="1" x14ac:dyDescent="0.25">
      <c r="B15" s="9"/>
      <c r="C15" s="9"/>
      <c r="E15" s="20"/>
      <c r="F15" s="20"/>
    </row>
    <row r="16" spans="2:11" s="18" customFormat="1" ht="12.75" x14ac:dyDescent="0.25">
      <c r="B16" s="9"/>
      <c r="C16" s="9"/>
      <c r="D16" s="7" t="s">
        <v>16</v>
      </c>
      <c r="E16" s="7"/>
      <c r="F16" s="7"/>
    </row>
    <row r="17" spans="1:27" s="18" customFormat="1" ht="12.75" x14ac:dyDescent="0.25">
      <c r="B17" s="21" t="s">
        <v>49</v>
      </c>
      <c r="C17" s="9"/>
      <c r="D17" s="94">
        <v>44774</v>
      </c>
      <c r="E17" s="94">
        <v>44805</v>
      </c>
      <c r="F17" s="94">
        <v>44835</v>
      </c>
      <c r="G17" s="94">
        <v>44866</v>
      </c>
      <c r="H17" s="94">
        <v>44896</v>
      </c>
      <c r="I17" s="94">
        <v>44927</v>
      </c>
      <c r="J17" s="94">
        <v>44958</v>
      </c>
      <c r="K17" s="94">
        <v>44986</v>
      </c>
      <c r="L17" s="94">
        <v>45017</v>
      </c>
      <c r="M17" s="94">
        <v>45047</v>
      </c>
      <c r="N17" s="94">
        <v>45078</v>
      </c>
      <c r="O17" s="94">
        <v>45108</v>
      </c>
      <c r="P17" s="94">
        <v>45139</v>
      </c>
      <c r="Q17" s="94">
        <v>45170</v>
      </c>
      <c r="R17" s="94">
        <v>45200</v>
      </c>
      <c r="S17" s="94">
        <v>45231</v>
      </c>
      <c r="T17" s="94">
        <v>45261</v>
      </c>
      <c r="U17" s="94">
        <v>45292</v>
      </c>
      <c r="V17" s="94">
        <v>45323</v>
      </c>
      <c r="W17" s="94">
        <v>45352</v>
      </c>
      <c r="X17" s="94">
        <v>45383</v>
      </c>
      <c r="Y17" s="94">
        <v>45413</v>
      </c>
      <c r="Z17" s="94">
        <v>45444</v>
      </c>
      <c r="AA17" s="94">
        <v>45474</v>
      </c>
    </row>
    <row r="18" spans="1:27" s="18" customFormat="1" ht="12.75" x14ac:dyDescent="0.25">
      <c r="B18" s="37" t="s">
        <v>0</v>
      </c>
      <c r="C18" s="80" t="s">
        <v>1</v>
      </c>
      <c r="D18" s="91" t="s">
        <v>31</v>
      </c>
      <c r="E18" s="91" t="s">
        <v>32</v>
      </c>
      <c r="F18" s="91" t="s">
        <v>33</v>
      </c>
      <c r="G18" s="91" t="s">
        <v>57</v>
      </c>
      <c r="H18" s="91" t="s">
        <v>58</v>
      </c>
      <c r="I18" s="91" t="s">
        <v>59</v>
      </c>
      <c r="J18" s="91" t="s">
        <v>60</v>
      </c>
      <c r="K18" s="91" t="s">
        <v>61</v>
      </c>
      <c r="L18" s="91" t="s">
        <v>62</v>
      </c>
      <c r="M18" s="91" t="s">
        <v>63</v>
      </c>
      <c r="N18" s="91" t="s">
        <v>64</v>
      </c>
      <c r="O18" s="91" t="s">
        <v>65</v>
      </c>
      <c r="P18" s="91" t="s">
        <v>66</v>
      </c>
      <c r="Q18" s="91" t="s">
        <v>67</v>
      </c>
      <c r="R18" s="91" t="s">
        <v>68</v>
      </c>
      <c r="S18" s="91" t="s">
        <v>69</v>
      </c>
      <c r="T18" s="91" t="s">
        <v>70</v>
      </c>
      <c r="U18" s="91" t="s">
        <v>71</v>
      </c>
      <c r="V18" s="91" t="s">
        <v>72</v>
      </c>
      <c r="W18" s="91" t="s">
        <v>73</v>
      </c>
      <c r="X18" s="91" t="s">
        <v>74</v>
      </c>
      <c r="Y18" s="91" t="s">
        <v>75</v>
      </c>
      <c r="Z18" s="91" t="s">
        <v>76</v>
      </c>
      <c r="AA18" s="91" t="s">
        <v>77</v>
      </c>
    </row>
    <row r="19" spans="1:27" s="18" customFormat="1" ht="16.149999999999999" customHeight="1" x14ac:dyDescent="0.25">
      <c r="B19" s="7"/>
      <c r="C19" s="81"/>
      <c r="D19" s="115" t="s">
        <v>46</v>
      </c>
      <c r="E19" s="14"/>
      <c r="F19" s="14"/>
      <c r="G19" s="9"/>
      <c r="H19" s="114" t="s">
        <v>16</v>
      </c>
    </row>
    <row r="20" spans="1:27" s="18" customFormat="1" ht="12.75" x14ac:dyDescent="0.2">
      <c r="B20" s="59" t="s">
        <v>15</v>
      </c>
      <c r="C20" s="60">
        <f>SUM(D20:AA20)</f>
        <v>0.99999999999999978</v>
      </c>
      <c r="D20" s="79">
        <f>IFERROR(D48/$C$48,0)</f>
        <v>0.1173802942180469</v>
      </c>
      <c r="E20" s="79">
        <f t="shared" ref="E20:F20" si="0">IFERROR(E48/$C$48,0)</f>
        <v>0.23494686256242547</v>
      </c>
      <c r="F20" s="79">
        <f t="shared" si="0"/>
        <v>5.9250023995574316E-2</v>
      </c>
      <c r="G20" s="79">
        <f t="shared" ref="G20:AA20" si="1">IFERROR(G48/$C$48,0)</f>
        <v>5.9346330551029655E-2</v>
      </c>
      <c r="H20" s="79">
        <f t="shared" si="1"/>
        <v>5.9443182302924204E-2</v>
      </c>
      <c r="I20" s="79">
        <f t="shared" si="1"/>
        <v>2.4326494072229414E-2</v>
      </c>
      <c r="J20" s="79">
        <f t="shared" si="1"/>
        <v>2.4368563255731581E-2</v>
      </c>
      <c r="K20" s="79">
        <f t="shared" si="1"/>
        <v>2.4410870595078262E-2</v>
      </c>
      <c r="L20" s="79">
        <f t="shared" si="1"/>
        <v>2.4453417438482113E-2</v>
      </c>
      <c r="M20" s="79">
        <f t="shared" si="1"/>
        <v>2.4496205141788116E-2</v>
      </c>
      <c r="N20" s="79">
        <f t="shared" si="1"/>
        <v>2.4539235068516751E-2</v>
      </c>
      <c r="O20" s="79">
        <f t="shared" si="1"/>
        <v>2.4582508589907459E-2</v>
      </c>
      <c r="P20" s="79">
        <f t="shared" si="1"/>
        <v>2.4626027084962348E-2</v>
      </c>
      <c r="Q20" s="79">
        <f t="shared" si="1"/>
        <v>2.4669791940490116E-2</v>
      </c>
      <c r="R20" s="79">
        <f t="shared" si="1"/>
        <v>2.4713804551150267E-2</v>
      </c>
      <c r="S20" s="79">
        <f t="shared" si="1"/>
        <v>2.4758066319497545E-2</v>
      </c>
      <c r="T20" s="79">
        <f t="shared" si="1"/>
        <v>2.4802578656026624E-2</v>
      </c>
      <c r="U20" s="79">
        <f t="shared" si="1"/>
        <v>2.4847342979217063E-2</v>
      </c>
      <c r="V20" s="79">
        <f t="shared" si="1"/>
        <v>2.4892360715578515E-2</v>
      </c>
      <c r="W20" s="79">
        <f t="shared" si="1"/>
        <v>2.4937633299696168E-2</v>
      </c>
      <c r="X20" s="79">
        <f t="shared" si="1"/>
        <v>2.4983162174276482E-2</v>
      </c>
      <c r="Y20" s="79">
        <f t="shared" si="1"/>
        <v>2.5028948790193142E-2</v>
      </c>
      <c r="Z20" s="79">
        <f t="shared" si="1"/>
        <v>2.507499460653332E-2</v>
      </c>
      <c r="AA20" s="79">
        <f t="shared" si="1"/>
        <v>2.512130109064414E-2</v>
      </c>
    </row>
    <row r="21" spans="1:27" s="18" customFormat="1" ht="12.75" x14ac:dyDescent="0.25">
      <c r="B21" s="59" t="s">
        <v>14</v>
      </c>
      <c r="C21" s="60" t="s">
        <v>16</v>
      </c>
      <c r="D21" s="60">
        <f>D20</f>
        <v>0.1173802942180469</v>
      </c>
      <c r="E21" s="60">
        <f>D21+E20</f>
        <v>0.35232715678047238</v>
      </c>
      <c r="F21" s="60">
        <f>E21+F20</f>
        <v>0.41157718077604671</v>
      </c>
      <c r="G21" s="60">
        <f t="shared" ref="G21:AA21" si="2">F21+G20</f>
        <v>0.47092351132707638</v>
      </c>
      <c r="H21" s="60">
        <f t="shared" si="2"/>
        <v>0.53036669363000055</v>
      </c>
      <c r="I21" s="60">
        <f t="shared" si="2"/>
        <v>0.55469318770222997</v>
      </c>
      <c r="J21" s="60">
        <f t="shared" si="2"/>
        <v>0.57906175095796153</v>
      </c>
      <c r="K21" s="60">
        <f t="shared" si="2"/>
        <v>0.60347262155303982</v>
      </c>
      <c r="L21" s="60">
        <f t="shared" si="2"/>
        <v>0.62792603899152188</v>
      </c>
      <c r="M21" s="60">
        <f t="shared" si="2"/>
        <v>0.65242224413330996</v>
      </c>
      <c r="N21" s="60">
        <f t="shared" si="2"/>
        <v>0.6769614792018267</v>
      </c>
      <c r="O21" s="60">
        <f t="shared" si="2"/>
        <v>0.70154398779173421</v>
      </c>
      <c r="P21" s="60">
        <f t="shared" si="2"/>
        <v>0.72617001487669652</v>
      </c>
      <c r="Q21" s="60">
        <f t="shared" si="2"/>
        <v>0.75083980681718665</v>
      </c>
      <c r="R21" s="60">
        <f t="shared" si="2"/>
        <v>0.77555361136833689</v>
      </c>
      <c r="S21" s="60">
        <f t="shared" si="2"/>
        <v>0.8003116776878344</v>
      </c>
      <c r="T21" s="60">
        <f t="shared" si="2"/>
        <v>0.82511425634386104</v>
      </c>
      <c r="U21" s="60">
        <f t="shared" si="2"/>
        <v>0.84996159932307813</v>
      </c>
      <c r="V21" s="60">
        <f t="shared" si="2"/>
        <v>0.87485396003865668</v>
      </c>
      <c r="W21" s="60">
        <f t="shared" si="2"/>
        <v>0.89979159333835279</v>
      </c>
      <c r="X21" s="60">
        <f t="shared" si="2"/>
        <v>0.92477475551262922</v>
      </c>
      <c r="Y21" s="60">
        <f t="shared" si="2"/>
        <v>0.94980370430282235</v>
      </c>
      <c r="Z21" s="60">
        <f t="shared" si="2"/>
        <v>0.97487869890935563</v>
      </c>
      <c r="AA21" s="60">
        <f t="shared" si="2"/>
        <v>0.99999999999999978</v>
      </c>
    </row>
    <row r="22" spans="1:27" s="18" customFormat="1" ht="12.75" x14ac:dyDescent="0.25">
      <c r="B22" s="11"/>
      <c r="C22" s="12"/>
      <c r="D22" s="5"/>
      <c r="E22" s="5"/>
      <c r="F22" s="5"/>
      <c r="G22" s="9"/>
    </row>
    <row r="23" spans="1:27" s="18" customFormat="1" ht="12.75" x14ac:dyDescent="0.25">
      <c r="A23" s="11"/>
      <c r="C23" s="12"/>
      <c r="D23" s="5"/>
      <c r="E23" s="5"/>
      <c r="F23" s="5"/>
      <c r="G23" s="9"/>
    </row>
    <row r="24" spans="1:27" s="18" customFormat="1" ht="12.75" x14ac:dyDescent="0.25">
      <c r="A24" s="106" t="s">
        <v>35</v>
      </c>
      <c r="B24" s="107" t="s">
        <v>78</v>
      </c>
      <c r="C24" s="121">
        <f>SUM(C25:C26)</f>
        <v>0</v>
      </c>
      <c r="D24" s="121">
        <f t="shared" ref="D24:AA24" si="3">SUM(D25:D26)</f>
        <v>0</v>
      </c>
      <c r="E24" s="140">
        <f t="shared" si="3"/>
        <v>0</v>
      </c>
      <c r="F24" s="140">
        <f t="shared" si="3"/>
        <v>0</v>
      </c>
      <c r="G24" s="140">
        <f t="shared" si="3"/>
        <v>0</v>
      </c>
      <c r="H24" s="140">
        <f t="shared" si="3"/>
        <v>0</v>
      </c>
      <c r="I24" s="140">
        <f t="shared" si="3"/>
        <v>0</v>
      </c>
      <c r="J24" s="140">
        <f t="shared" si="3"/>
        <v>0</v>
      </c>
      <c r="K24" s="140">
        <f t="shared" si="3"/>
        <v>0</v>
      </c>
      <c r="L24" s="140">
        <f t="shared" si="3"/>
        <v>0</v>
      </c>
      <c r="M24" s="140">
        <f t="shared" si="3"/>
        <v>0</v>
      </c>
      <c r="N24" s="140">
        <f t="shared" si="3"/>
        <v>0</v>
      </c>
      <c r="O24" s="140">
        <f t="shared" si="3"/>
        <v>0</v>
      </c>
      <c r="P24" s="140">
        <f t="shared" si="3"/>
        <v>0</v>
      </c>
      <c r="Q24" s="140">
        <f t="shared" si="3"/>
        <v>0</v>
      </c>
      <c r="R24" s="140">
        <f t="shared" si="3"/>
        <v>0</v>
      </c>
      <c r="S24" s="140">
        <f t="shared" si="3"/>
        <v>0</v>
      </c>
      <c r="T24" s="140">
        <f t="shared" si="3"/>
        <v>0</v>
      </c>
      <c r="U24" s="140">
        <f t="shared" si="3"/>
        <v>0</v>
      </c>
      <c r="V24" s="140">
        <f t="shared" si="3"/>
        <v>0</v>
      </c>
      <c r="W24" s="140">
        <f t="shared" si="3"/>
        <v>0</v>
      </c>
      <c r="X24" s="140">
        <f t="shared" si="3"/>
        <v>0</v>
      </c>
      <c r="Y24" s="140">
        <f t="shared" si="3"/>
        <v>0</v>
      </c>
      <c r="Z24" s="140">
        <f t="shared" si="3"/>
        <v>0</v>
      </c>
      <c r="AA24" s="140">
        <f t="shared" si="3"/>
        <v>0</v>
      </c>
    </row>
    <row r="25" spans="1:27" s="18" customFormat="1" ht="12.75" x14ac:dyDescent="0.25">
      <c r="A25" s="104"/>
      <c r="B25" s="105"/>
      <c r="C25" s="122">
        <f>SUM(D25:AA25)</f>
        <v>0</v>
      </c>
      <c r="D25" s="122">
        <f t="shared" ref="D25:X25" si="4">SUM(E25:G25)</f>
        <v>0</v>
      </c>
      <c r="E25" s="141">
        <f t="shared" si="4"/>
        <v>0</v>
      </c>
      <c r="F25" s="141">
        <f t="shared" si="4"/>
        <v>0</v>
      </c>
      <c r="G25" s="141">
        <f t="shared" si="4"/>
        <v>0</v>
      </c>
      <c r="H25" s="141">
        <f t="shared" si="4"/>
        <v>0</v>
      </c>
      <c r="I25" s="141">
        <f t="shared" si="4"/>
        <v>0</v>
      </c>
      <c r="J25" s="141">
        <f t="shared" si="4"/>
        <v>0</v>
      </c>
      <c r="K25" s="141">
        <f t="shared" si="4"/>
        <v>0</v>
      </c>
      <c r="L25" s="141">
        <f t="shared" si="4"/>
        <v>0</v>
      </c>
      <c r="M25" s="141">
        <f t="shared" si="4"/>
        <v>0</v>
      </c>
      <c r="N25" s="141">
        <f t="shared" si="4"/>
        <v>0</v>
      </c>
      <c r="O25" s="141">
        <f t="shared" si="4"/>
        <v>0</v>
      </c>
      <c r="P25" s="141">
        <f t="shared" si="4"/>
        <v>0</v>
      </c>
      <c r="Q25" s="141">
        <f t="shared" si="4"/>
        <v>0</v>
      </c>
      <c r="R25" s="141">
        <f t="shared" si="4"/>
        <v>0</v>
      </c>
      <c r="S25" s="141">
        <f t="shared" si="4"/>
        <v>0</v>
      </c>
      <c r="T25" s="141">
        <f t="shared" si="4"/>
        <v>0</v>
      </c>
      <c r="U25" s="141">
        <f t="shared" si="4"/>
        <v>0</v>
      </c>
      <c r="V25" s="141">
        <f t="shared" si="4"/>
        <v>0</v>
      </c>
      <c r="W25" s="141">
        <f t="shared" si="4"/>
        <v>0</v>
      </c>
      <c r="X25" s="141">
        <f t="shared" si="4"/>
        <v>0</v>
      </c>
      <c r="Y25" s="141">
        <f>SUM(Z25:AA25)</f>
        <v>0</v>
      </c>
      <c r="Z25" s="141">
        <f>SUM(AA25:AA25)</f>
        <v>0</v>
      </c>
      <c r="AA25" s="141">
        <f>SUM(AB25:AB25)</f>
        <v>0</v>
      </c>
    </row>
    <row r="26" spans="1:27" s="18" customFormat="1" ht="12.75" x14ac:dyDescent="0.25">
      <c r="A26" s="104"/>
      <c r="B26" s="105"/>
      <c r="C26" s="122">
        <f t="shared" ref="C26:C48" si="5">SUM(D26:AA26)</f>
        <v>0</v>
      </c>
      <c r="D26" s="122">
        <f t="shared" ref="D26:X26" si="6">SUM(E26:G26)</f>
        <v>0</v>
      </c>
      <c r="E26" s="141">
        <f t="shared" si="6"/>
        <v>0</v>
      </c>
      <c r="F26" s="141">
        <f t="shared" si="6"/>
        <v>0</v>
      </c>
      <c r="G26" s="141">
        <f t="shared" si="6"/>
        <v>0</v>
      </c>
      <c r="H26" s="141">
        <f t="shared" si="6"/>
        <v>0</v>
      </c>
      <c r="I26" s="141">
        <f t="shared" si="6"/>
        <v>0</v>
      </c>
      <c r="J26" s="141">
        <f t="shared" si="6"/>
        <v>0</v>
      </c>
      <c r="K26" s="141">
        <f t="shared" si="6"/>
        <v>0</v>
      </c>
      <c r="L26" s="141">
        <f t="shared" si="6"/>
        <v>0</v>
      </c>
      <c r="M26" s="141">
        <f t="shared" si="6"/>
        <v>0</v>
      </c>
      <c r="N26" s="141">
        <f t="shared" si="6"/>
        <v>0</v>
      </c>
      <c r="O26" s="141">
        <f t="shared" si="6"/>
        <v>0</v>
      </c>
      <c r="P26" s="141">
        <f t="shared" si="6"/>
        <v>0</v>
      </c>
      <c r="Q26" s="141">
        <f t="shared" si="6"/>
        <v>0</v>
      </c>
      <c r="R26" s="141">
        <f t="shared" si="6"/>
        <v>0</v>
      </c>
      <c r="S26" s="141">
        <f t="shared" si="6"/>
        <v>0</v>
      </c>
      <c r="T26" s="141">
        <f t="shared" si="6"/>
        <v>0</v>
      </c>
      <c r="U26" s="141">
        <f t="shared" si="6"/>
        <v>0</v>
      </c>
      <c r="V26" s="141">
        <f t="shared" si="6"/>
        <v>0</v>
      </c>
      <c r="W26" s="141">
        <f t="shared" si="6"/>
        <v>0</v>
      </c>
      <c r="X26" s="141">
        <f t="shared" si="6"/>
        <v>0</v>
      </c>
      <c r="Y26" s="141">
        <f>SUM(Z26:AA26)</f>
        <v>0</v>
      </c>
      <c r="Z26" s="141">
        <f>SUM(AA26:AA26)</f>
        <v>0</v>
      </c>
      <c r="AA26" s="141">
        <f>SUM(AB26:AB26)</f>
        <v>0</v>
      </c>
    </row>
    <row r="27" spans="1:27" s="18" customFormat="1" ht="12.75" x14ac:dyDescent="0.25">
      <c r="A27" s="106" t="s">
        <v>36</v>
      </c>
      <c r="B27" s="107" t="s">
        <v>79</v>
      </c>
      <c r="C27" s="121">
        <f t="shared" si="5"/>
        <v>0</v>
      </c>
      <c r="D27" s="121">
        <f t="shared" ref="D27:AA27" si="7">SUM(D28:D29)</f>
        <v>0</v>
      </c>
      <c r="E27" s="140">
        <f t="shared" si="7"/>
        <v>0</v>
      </c>
      <c r="F27" s="140">
        <f t="shared" si="7"/>
        <v>0</v>
      </c>
      <c r="G27" s="140">
        <f t="shared" si="7"/>
        <v>0</v>
      </c>
      <c r="H27" s="140">
        <f t="shared" si="7"/>
        <v>0</v>
      </c>
      <c r="I27" s="140">
        <f t="shared" si="7"/>
        <v>0</v>
      </c>
      <c r="J27" s="140">
        <f t="shared" si="7"/>
        <v>0</v>
      </c>
      <c r="K27" s="140">
        <f t="shared" si="7"/>
        <v>0</v>
      </c>
      <c r="L27" s="140">
        <f t="shared" si="7"/>
        <v>0</v>
      </c>
      <c r="M27" s="140">
        <f t="shared" si="7"/>
        <v>0</v>
      </c>
      <c r="N27" s="140">
        <f t="shared" si="7"/>
        <v>0</v>
      </c>
      <c r="O27" s="140">
        <f t="shared" si="7"/>
        <v>0</v>
      </c>
      <c r="P27" s="140">
        <f t="shared" si="7"/>
        <v>0</v>
      </c>
      <c r="Q27" s="140">
        <f t="shared" si="7"/>
        <v>0</v>
      </c>
      <c r="R27" s="140">
        <f t="shared" si="7"/>
        <v>0</v>
      </c>
      <c r="S27" s="140">
        <f t="shared" si="7"/>
        <v>0</v>
      </c>
      <c r="T27" s="140">
        <f t="shared" si="7"/>
        <v>0</v>
      </c>
      <c r="U27" s="140">
        <f t="shared" si="7"/>
        <v>0</v>
      </c>
      <c r="V27" s="140">
        <f t="shared" si="7"/>
        <v>0</v>
      </c>
      <c r="W27" s="140">
        <f t="shared" si="7"/>
        <v>0</v>
      </c>
      <c r="X27" s="140">
        <f t="shared" si="7"/>
        <v>0</v>
      </c>
      <c r="Y27" s="140">
        <f t="shared" si="7"/>
        <v>0</v>
      </c>
      <c r="Z27" s="140">
        <f t="shared" si="7"/>
        <v>0</v>
      </c>
      <c r="AA27" s="140">
        <f t="shared" si="7"/>
        <v>0</v>
      </c>
    </row>
    <row r="28" spans="1:27" s="18" customFormat="1" ht="12.75" x14ac:dyDescent="0.25">
      <c r="A28" s="104"/>
      <c r="B28" s="105"/>
      <c r="C28" s="122">
        <f t="shared" si="5"/>
        <v>0</v>
      </c>
      <c r="D28" s="122">
        <f t="shared" ref="D28:X28" si="8">SUM(E28:G28)</f>
        <v>0</v>
      </c>
      <c r="E28" s="141">
        <f t="shared" si="8"/>
        <v>0</v>
      </c>
      <c r="F28" s="141">
        <f t="shared" si="8"/>
        <v>0</v>
      </c>
      <c r="G28" s="141">
        <f t="shared" si="8"/>
        <v>0</v>
      </c>
      <c r="H28" s="141">
        <f t="shared" si="8"/>
        <v>0</v>
      </c>
      <c r="I28" s="141">
        <f t="shared" si="8"/>
        <v>0</v>
      </c>
      <c r="J28" s="141">
        <f t="shared" si="8"/>
        <v>0</v>
      </c>
      <c r="K28" s="141">
        <f t="shared" si="8"/>
        <v>0</v>
      </c>
      <c r="L28" s="141">
        <f t="shared" si="8"/>
        <v>0</v>
      </c>
      <c r="M28" s="141">
        <f t="shared" si="8"/>
        <v>0</v>
      </c>
      <c r="N28" s="141">
        <f t="shared" si="8"/>
        <v>0</v>
      </c>
      <c r="O28" s="141">
        <f t="shared" si="8"/>
        <v>0</v>
      </c>
      <c r="P28" s="141">
        <f t="shared" si="8"/>
        <v>0</v>
      </c>
      <c r="Q28" s="141">
        <f t="shared" si="8"/>
        <v>0</v>
      </c>
      <c r="R28" s="141">
        <f t="shared" si="8"/>
        <v>0</v>
      </c>
      <c r="S28" s="141">
        <f t="shared" si="8"/>
        <v>0</v>
      </c>
      <c r="T28" s="141">
        <f t="shared" si="8"/>
        <v>0</v>
      </c>
      <c r="U28" s="141">
        <f t="shared" si="8"/>
        <v>0</v>
      </c>
      <c r="V28" s="141">
        <f t="shared" si="8"/>
        <v>0</v>
      </c>
      <c r="W28" s="141">
        <f t="shared" si="8"/>
        <v>0</v>
      </c>
      <c r="X28" s="141">
        <f t="shared" si="8"/>
        <v>0</v>
      </c>
      <c r="Y28" s="141">
        <f>SUM(Z28:AA28)</f>
        <v>0</v>
      </c>
      <c r="Z28" s="141">
        <f>SUM(AA28:AA28)</f>
        <v>0</v>
      </c>
      <c r="AA28" s="141">
        <f>SUM(AB28:AB28)</f>
        <v>0</v>
      </c>
    </row>
    <row r="29" spans="1:27" s="18" customFormat="1" ht="12.75" x14ac:dyDescent="0.25">
      <c r="A29" s="104"/>
      <c r="B29" s="105"/>
      <c r="C29" s="122">
        <f t="shared" si="5"/>
        <v>0</v>
      </c>
      <c r="D29" s="122">
        <f t="shared" ref="D29:X29" si="9">SUM(E29:G29)</f>
        <v>0</v>
      </c>
      <c r="E29" s="141">
        <f t="shared" si="9"/>
        <v>0</v>
      </c>
      <c r="F29" s="141">
        <f t="shared" si="9"/>
        <v>0</v>
      </c>
      <c r="G29" s="141">
        <f t="shared" si="9"/>
        <v>0</v>
      </c>
      <c r="H29" s="141">
        <f t="shared" si="9"/>
        <v>0</v>
      </c>
      <c r="I29" s="141">
        <f t="shared" si="9"/>
        <v>0</v>
      </c>
      <c r="J29" s="141">
        <f t="shared" si="9"/>
        <v>0</v>
      </c>
      <c r="K29" s="141">
        <f t="shared" si="9"/>
        <v>0</v>
      </c>
      <c r="L29" s="141">
        <f t="shared" si="9"/>
        <v>0</v>
      </c>
      <c r="M29" s="141">
        <f t="shared" si="9"/>
        <v>0</v>
      </c>
      <c r="N29" s="141">
        <f t="shared" si="9"/>
        <v>0</v>
      </c>
      <c r="O29" s="141">
        <f t="shared" si="9"/>
        <v>0</v>
      </c>
      <c r="P29" s="141">
        <f t="shared" si="9"/>
        <v>0</v>
      </c>
      <c r="Q29" s="141">
        <f t="shared" si="9"/>
        <v>0</v>
      </c>
      <c r="R29" s="141">
        <f t="shared" si="9"/>
        <v>0</v>
      </c>
      <c r="S29" s="141">
        <f t="shared" si="9"/>
        <v>0</v>
      </c>
      <c r="T29" s="141">
        <f t="shared" si="9"/>
        <v>0</v>
      </c>
      <c r="U29" s="141">
        <f t="shared" si="9"/>
        <v>0</v>
      </c>
      <c r="V29" s="141">
        <f t="shared" si="9"/>
        <v>0</v>
      </c>
      <c r="W29" s="141">
        <f t="shared" si="9"/>
        <v>0</v>
      </c>
      <c r="X29" s="141">
        <f t="shared" si="9"/>
        <v>0</v>
      </c>
      <c r="Y29" s="141">
        <f>SUM(Z29:AA29)</f>
        <v>0</v>
      </c>
      <c r="Z29" s="141">
        <f>SUM(AA29:AA29)</f>
        <v>0</v>
      </c>
      <c r="AA29" s="141">
        <f>SUM(AB29:AB29)</f>
        <v>0</v>
      </c>
    </row>
    <row r="30" spans="1:27" s="18" customFormat="1" ht="12.75" x14ac:dyDescent="0.25">
      <c r="A30" s="106" t="s">
        <v>37</v>
      </c>
      <c r="B30" s="107" t="s">
        <v>80</v>
      </c>
      <c r="C30" s="121">
        <f t="shared" si="5"/>
        <v>0</v>
      </c>
      <c r="D30" s="121">
        <f t="shared" ref="D30:AA30" si="10">SUM(D31:D32)</f>
        <v>0</v>
      </c>
      <c r="E30" s="140">
        <f t="shared" si="10"/>
        <v>0</v>
      </c>
      <c r="F30" s="140">
        <f t="shared" si="10"/>
        <v>0</v>
      </c>
      <c r="G30" s="140">
        <f t="shared" si="10"/>
        <v>0</v>
      </c>
      <c r="H30" s="140">
        <f t="shared" si="10"/>
        <v>0</v>
      </c>
      <c r="I30" s="140">
        <f t="shared" si="10"/>
        <v>0</v>
      </c>
      <c r="J30" s="140">
        <f t="shared" si="10"/>
        <v>0</v>
      </c>
      <c r="K30" s="140">
        <f t="shared" si="10"/>
        <v>0</v>
      </c>
      <c r="L30" s="140">
        <f t="shared" si="10"/>
        <v>0</v>
      </c>
      <c r="M30" s="140">
        <f t="shared" si="10"/>
        <v>0</v>
      </c>
      <c r="N30" s="140">
        <f t="shared" si="10"/>
        <v>0</v>
      </c>
      <c r="O30" s="140">
        <f t="shared" si="10"/>
        <v>0</v>
      </c>
      <c r="P30" s="140">
        <f t="shared" si="10"/>
        <v>0</v>
      </c>
      <c r="Q30" s="140">
        <f t="shared" si="10"/>
        <v>0</v>
      </c>
      <c r="R30" s="140">
        <f t="shared" si="10"/>
        <v>0</v>
      </c>
      <c r="S30" s="140">
        <f t="shared" si="10"/>
        <v>0</v>
      </c>
      <c r="T30" s="140">
        <f t="shared" si="10"/>
        <v>0</v>
      </c>
      <c r="U30" s="140">
        <f t="shared" si="10"/>
        <v>0</v>
      </c>
      <c r="V30" s="140">
        <f t="shared" si="10"/>
        <v>0</v>
      </c>
      <c r="W30" s="140">
        <f t="shared" si="10"/>
        <v>0</v>
      </c>
      <c r="X30" s="140">
        <f t="shared" si="10"/>
        <v>0</v>
      </c>
      <c r="Y30" s="140">
        <f t="shared" si="10"/>
        <v>0</v>
      </c>
      <c r="Z30" s="140">
        <f t="shared" si="10"/>
        <v>0</v>
      </c>
      <c r="AA30" s="140">
        <f t="shared" si="10"/>
        <v>0</v>
      </c>
    </row>
    <row r="31" spans="1:27" s="18" customFormat="1" ht="12.75" x14ac:dyDescent="0.25">
      <c r="A31" s="104"/>
      <c r="B31" s="105"/>
      <c r="C31" s="122">
        <f t="shared" si="5"/>
        <v>0</v>
      </c>
      <c r="D31" s="122">
        <f t="shared" ref="D31:X31" si="11">SUM(E31:G31)</f>
        <v>0</v>
      </c>
      <c r="E31" s="141">
        <f t="shared" si="11"/>
        <v>0</v>
      </c>
      <c r="F31" s="141">
        <f t="shared" si="11"/>
        <v>0</v>
      </c>
      <c r="G31" s="141">
        <f t="shared" si="11"/>
        <v>0</v>
      </c>
      <c r="H31" s="141">
        <f t="shared" si="11"/>
        <v>0</v>
      </c>
      <c r="I31" s="141">
        <f t="shared" si="11"/>
        <v>0</v>
      </c>
      <c r="J31" s="141">
        <f t="shared" si="11"/>
        <v>0</v>
      </c>
      <c r="K31" s="141">
        <f t="shared" si="11"/>
        <v>0</v>
      </c>
      <c r="L31" s="141">
        <f t="shared" si="11"/>
        <v>0</v>
      </c>
      <c r="M31" s="141">
        <f t="shared" si="11"/>
        <v>0</v>
      </c>
      <c r="N31" s="141">
        <f t="shared" si="11"/>
        <v>0</v>
      </c>
      <c r="O31" s="141">
        <f t="shared" si="11"/>
        <v>0</v>
      </c>
      <c r="P31" s="141">
        <f t="shared" si="11"/>
        <v>0</v>
      </c>
      <c r="Q31" s="141">
        <f t="shared" si="11"/>
        <v>0</v>
      </c>
      <c r="R31" s="141">
        <f t="shared" si="11"/>
        <v>0</v>
      </c>
      <c r="S31" s="141">
        <f t="shared" si="11"/>
        <v>0</v>
      </c>
      <c r="T31" s="141">
        <f t="shared" si="11"/>
        <v>0</v>
      </c>
      <c r="U31" s="141">
        <f t="shared" si="11"/>
        <v>0</v>
      </c>
      <c r="V31" s="141">
        <f t="shared" si="11"/>
        <v>0</v>
      </c>
      <c r="W31" s="141">
        <f t="shared" si="11"/>
        <v>0</v>
      </c>
      <c r="X31" s="141">
        <f t="shared" si="11"/>
        <v>0</v>
      </c>
      <c r="Y31" s="141">
        <f>SUM(Z31:AA31)</f>
        <v>0</v>
      </c>
      <c r="Z31" s="141">
        <f>SUM(AA31:AA31)</f>
        <v>0</v>
      </c>
      <c r="AA31" s="141">
        <f>SUM(AB31:AB31)</f>
        <v>0</v>
      </c>
    </row>
    <row r="32" spans="1:27" s="18" customFormat="1" ht="12.75" x14ac:dyDescent="0.25">
      <c r="A32" s="104"/>
      <c r="B32" s="105"/>
      <c r="C32" s="122">
        <f t="shared" si="5"/>
        <v>0</v>
      </c>
      <c r="D32" s="122">
        <f t="shared" ref="D32:X32" si="12">SUM(E32:G32)</f>
        <v>0</v>
      </c>
      <c r="E32" s="141">
        <f t="shared" si="12"/>
        <v>0</v>
      </c>
      <c r="F32" s="141">
        <f t="shared" si="12"/>
        <v>0</v>
      </c>
      <c r="G32" s="141">
        <f t="shared" si="12"/>
        <v>0</v>
      </c>
      <c r="H32" s="141">
        <f t="shared" si="12"/>
        <v>0</v>
      </c>
      <c r="I32" s="141">
        <f t="shared" si="12"/>
        <v>0</v>
      </c>
      <c r="J32" s="141">
        <f t="shared" si="12"/>
        <v>0</v>
      </c>
      <c r="K32" s="141">
        <f t="shared" si="12"/>
        <v>0</v>
      </c>
      <c r="L32" s="141">
        <f t="shared" si="12"/>
        <v>0</v>
      </c>
      <c r="M32" s="141">
        <f t="shared" si="12"/>
        <v>0</v>
      </c>
      <c r="N32" s="141">
        <f t="shared" si="12"/>
        <v>0</v>
      </c>
      <c r="O32" s="141">
        <f t="shared" si="12"/>
        <v>0</v>
      </c>
      <c r="P32" s="141">
        <f t="shared" si="12"/>
        <v>0</v>
      </c>
      <c r="Q32" s="141">
        <f t="shared" si="12"/>
        <v>0</v>
      </c>
      <c r="R32" s="141">
        <f t="shared" si="12"/>
        <v>0</v>
      </c>
      <c r="S32" s="141">
        <f t="shared" si="12"/>
        <v>0</v>
      </c>
      <c r="T32" s="141">
        <f t="shared" si="12"/>
        <v>0</v>
      </c>
      <c r="U32" s="141">
        <f t="shared" si="12"/>
        <v>0</v>
      </c>
      <c r="V32" s="141">
        <f t="shared" si="12"/>
        <v>0</v>
      </c>
      <c r="W32" s="141">
        <f t="shared" si="12"/>
        <v>0</v>
      </c>
      <c r="X32" s="141">
        <f t="shared" si="12"/>
        <v>0</v>
      </c>
      <c r="Y32" s="141">
        <f>SUM(Z32:AA32)</f>
        <v>0</v>
      </c>
      <c r="Z32" s="141">
        <f>SUM(AA32:AA32)</f>
        <v>0</v>
      </c>
      <c r="AA32" s="141">
        <f>SUM(AB32:AB32)</f>
        <v>0</v>
      </c>
    </row>
    <row r="33" spans="1:27" s="18" customFormat="1" ht="12.75" x14ac:dyDescent="0.25">
      <c r="A33" s="106" t="s">
        <v>38</v>
      </c>
      <c r="B33" s="107" t="s">
        <v>81</v>
      </c>
      <c r="C33" s="121">
        <f t="shared" si="5"/>
        <v>0</v>
      </c>
      <c r="D33" s="121">
        <f t="shared" ref="D33:AA33" si="13">SUM(D34:D35)</f>
        <v>0</v>
      </c>
      <c r="E33" s="140">
        <f t="shared" si="13"/>
        <v>0</v>
      </c>
      <c r="F33" s="140">
        <f t="shared" si="13"/>
        <v>0</v>
      </c>
      <c r="G33" s="140">
        <f t="shared" si="13"/>
        <v>0</v>
      </c>
      <c r="H33" s="140">
        <f t="shared" si="13"/>
        <v>0</v>
      </c>
      <c r="I33" s="140">
        <f t="shared" si="13"/>
        <v>0</v>
      </c>
      <c r="J33" s="140">
        <f t="shared" si="13"/>
        <v>0</v>
      </c>
      <c r="K33" s="140">
        <f t="shared" si="13"/>
        <v>0</v>
      </c>
      <c r="L33" s="140">
        <f t="shared" si="13"/>
        <v>0</v>
      </c>
      <c r="M33" s="140">
        <f t="shared" si="13"/>
        <v>0</v>
      </c>
      <c r="N33" s="140">
        <f t="shared" si="13"/>
        <v>0</v>
      </c>
      <c r="O33" s="140">
        <f t="shared" si="13"/>
        <v>0</v>
      </c>
      <c r="P33" s="140">
        <f t="shared" si="13"/>
        <v>0</v>
      </c>
      <c r="Q33" s="140">
        <f t="shared" si="13"/>
        <v>0</v>
      </c>
      <c r="R33" s="140">
        <f t="shared" si="13"/>
        <v>0</v>
      </c>
      <c r="S33" s="140">
        <f t="shared" si="13"/>
        <v>0</v>
      </c>
      <c r="T33" s="140">
        <f t="shared" si="13"/>
        <v>0</v>
      </c>
      <c r="U33" s="140">
        <f t="shared" si="13"/>
        <v>0</v>
      </c>
      <c r="V33" s="140">
        <f t="shared" si="13"/>
        <v>0</v>
      </c>
      <c r="W33" s="140">
        <f t="shared" si="13"/>
        <v>0</v>
      </c>
      <c r="X33" s="140">
        <f t="shared" si="13"/>
        <v>0</v>
      </c>
      <c r="Y33" s="140">
        <f t="shared" si="13"/>
        <v>0</v>
      </c>
      <c r="Z33" s="140">
        <f t="shared" si="13"/>
        <v>0</v>
      </c>
      <c r="AA33" s="140">
        <f t="shared" si="13"/>
        <v>0</v>
      </c>
    </row>
    <row r="34" spans="1:27" s="18" customFormat="1" ht="12.75" x14ac:dyDescent="0.25">
      <c r="A34" s="104"/>
      <c r="B34" s="105"/>
      <c r="C34" s="122">
        <f t="shared" si="5"/>
        <v>0</v>
      </c>
      <c r="D34" s="122">
        <f t="shared" ref="D34:D35" si="14">SUM(E34:G34)</f>
        <v>0</v>
      </c>
      <c r="E34" s="141">
        <f t="shared" ref="E34:E35" si="15">SUM(F34:H34)</f>
        <v>0</v>
      </c>
      <c r="F34" s="141">
        <f t="shared" ref="F34:F35" si="16">SUM(G34:I34)</f>
        <v>0</v>
      </c>
      <c r="G34" s="141">
        <f t="shared" ref="G34:G35" si="17">SUM(H34:J34)</f>
        <v>0</v>
      </c>
      <c r="H34" s="141">
        <f t="shared" ref="H34:H35" si="18">SUM(I34:K34)</f>
        <v>0</v>
      </c>
      <c r="I34" s="141">
        <f t="shared" ref="I34:I35" si="19">SUM(J34:L34)</f>
        <v>0</v>
      </c>
      <c r="J34" s="141">
        <f t="shared" ref="J34:J35" si="20">SUM(K34:M34)</f>
        <v>0</v>
      </c>
      <c r="K34" s="141">
        <f t="shared" ref="K34:K35" si="21">SUM(L34:N34)</f>
        <v>0</v>
      </c>
      <c r="L34" s="141">
        <f t="shared" ref="L34:L35" si="22">SUM(M34:O34)</f>
        <v>0</v>
      </c>
      <c r="M34" s="141">
        <f t="shared" ref="M34:M35" si="23">SUM(N34:P34)</f>
        <v>0</v>
      </c>
      <c r="N34" s="141">
        <f t="shared" ref="N34:N35" si="24">SUM(O34:Q34)</f>
        <v>0</v>
      </c>
      <c r="O34" s="141">
        <f t="shared" ref="O34:O35" si="25">SUM(P34:R34)</f>
        <v>0</v>
      </c>
      <c r="P34" s="141">
        <f t="shared" ref="P34:P35" si="26">SUM(Q34:S34)</f>
        <v>0</v>
      </c>
      <c r="Q34" s="141">
        <f t="shared" ref="Q34:Q35" si="27">SUM(R34:T34)</f>
        <v>0</v>
      </c>
      <c r="R34" s="141">
        <f t="shared" ref="R34:R35" si="28">SUM(S34:U34)</f>
        <v>0</v>
      </c>
      <c r="S34" s="141">
        <f t="shared" ref="S34:S35" si="29">SUM(T34:V34)</f>
        <v>0</v>
      </c>
      <c r="T34" s="141">
        <f t="shared" ref="T34:T35" si="30">SUM(U34:W34)</f>
        <v>0</v>
      </c>
      <c r="U34" s="141">
        <f t="shared" ref="U34:U35" si="31">SUM(V34:X34)</f>
        <v>0</v>
      </c>
      <c r="V34" s="141">
        <f t="shared" ref="V34:V35" si="32">SUM(W34:Y34)</f>
        <v>0</v>
      </c>
      <c r="W34" s="141">
        <f t="shared" ref="W34:W35" si="33">SUM(X34:Z34)</f>
        <v>0</v>
      </c>
      <c r="X34" s="141">
        <f t="shared" ref="X34:X35" si="34">SUM(Y34:AA34)</f>
        <v>0</v>
      </c>
      <c r="Y34" s="141">
        <f>SUM(Z34:AA34)</f>
        <v>0</v>
      </c>
      <c r="Z34" s="141">
        <f>SUM(AA34:AA34)</f>
        <v>0</v>
      </c>
      <c r="AA34" s="141">
        <f>SUM(AB34:AB34)</f>
        <v>0</v>
      </c>
    </row>
    <row r="35" spans="1:27" s="18" customFormat="1" ht="12.75" x14ac:dyDescent="0.25">
      <c r="A35" s="104"/>
      <c r="B35" s="105"/>
      <c r="C35" s="122">
        <f t="shared" si="5"/>
        <v>0</v>
      </c>
      <c r="D35" s="122">
        <f t="shared" si="14"/>
        <v>0</v>
      </c>
      <c r="E35" s="141">
        <f t="shared" si="15"/>
        <v>0</v>
      </c>
      <c r="F35" s="141">
        <f t="shared" si="16"/>
        <v>0</v>
      </c>
      <c r="G35" s="141">
        <f t="shared" si="17"/>
        <v>0</v>
      </c>
      <c r="H35" s="141">
        <f t="shared" si="18"/>
        <v>0</v>
      </c>
      <c r="I35" s="141">
        <f t="shared" si="19"/>
        <v>0</v>
      </c>
      <c r="J35" s="141">
        <f t="shared" si="20"/>
        <v>0</v>
      </c>
      <c r="K35" s="141">
        <f t="shared" si="21"/>
        <v>0</v>
      </c>
      <c r="L35" s="141">
        <f t="shared" si="22"/>
        <v>0</v>
      </c>
      <c r="M35" s="141">
        <f t="shared" si="23"/>
        <v>0</v>
      </c>
      <c r="N35" s="141">
        <f t="shared" si="24"/>
        <v>0</v>
      </c>
      <c r="O35" s="141">
        <f t="shared" si="25"/>
        <v>0</v>
      </c>
      <c r="P35" s="141">
        <f t="shared" si="26"/>
        <v>0</v>
      </c>
      <c r="Q35" s="141">
        <f t="shared" si="27"/>
        <v>0</v>
      </c>
      <c r="R35" s="141">
        <f t="shared" si="28"/>
        <v>0</v>
      </c>
      <c r="S35" s="141">
        <f t="shared" si="29"/>
        <v>0</v>
      </c>
      <c r="T35" s="141">
        <f t="shared" si="30"/>
        <v>0</v>
      </c>
      <c r="U35" s="141">
        <f t="shared" si="31"/>
        <v>0</v>
      </c>
      <c r="V35" s="141">
        <f t="shared" si="32"/>
        <v>0</v>
      </c>
      <c r="W35" s="141">
        <f t="shared" si="33"/>
        <v>0</v>
      </c>
      <c r="X35" s="141">
        <f t="shared" si="34"/>
        <v>0</v>
      </c>
      <c r="Y35" s="141">
        <f>SUM(Z35:AA35)</f>
        <v>0</v>
      </c>
      <c r="Z35" s="141">
        <f>SUM(AA35:AA35)</f>
        <v>0</v>
      </c>
      <c r="AA35" s="141">
        <f>SUM(AB35:AB35)</f>
        <v>0</v>
      </c>
    </row>
    <row r="36" spans="1:27" x14ac:dyDescent="0.25">
      <c r="B36" s="101"/>
      <c r="C36" s="90">
        <f t="shared" si="5"/>
        <v>0</v>
      </c>
      <c r="D36" s="90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</row>
    <row r="37" spans="1:27" x14ac:dyDescent="0.25">
      <c r="A37" s="126"/>
      <c r="B37" s="127" t="s">
        <v>82</v>
      </c>
      <c r="C37" s="128">
        <f t="shared" si="5"/>
        <v>0</v>
      </c>
      <c r="D37" s="128">
        <f t="shared" ref="D37:AA37" si="35">SUM(D24+D27+D30+D33)</f>
        <v>0</v>
      </c>
      <c r="E37" s="134">
        <f t="shared" si="35"/>
        <v>0</v>
      </c>
      <c r="F37" s="134">
        <f t="shared" si="35"/>
        <v>0</v>
      </c>
      <c r="G37" s="134">
        <f t="shared" si="35"/>
        <v>0</v>
      </c>
      <c r="H37" s="134">
        <f t="shared" si="35"/>
        <v>0</v>
      </c>
      <c r="I37" s="134">
        <f t="shared" si="35"/>
        <v>0</v>
      </c>
      <c r="J37" s="134">
        <f t="shared" si="35"/>
        <v>0</v>
      </c>
      <c r="K37" s="134">
        <f t="shared" si="35"/>
        <v>0</v>
      </c>
      <c r="L37" s="134">
        <f t="shared" si="35"/>
        <v>0</v>
      </c>
      <c r="M37" s="134">
        <f t="shared" si="35"/>
        <v>0</v>
      </c>
      <c r="N37" s="134">
        <f t="shared" si="35"/>
        <v>0</v>
      </c>
      <c r="O37" s="134">
        <f t="shared" si="35"/>
        <v>0</v>
      </c>
      <c r="P37" s="134">
        <f t="shared" si="35"/>
        <v>0</v>
      </c>
      <c r="Q37" s="134">
        <f t="shared" si="35"/>
        <v>0</v>
      </c>
      <c r="R37" s="134">
        <f t="shared" si="35"/>
        <v>0</v>
      </c>
      <c r="S37" s="134">
        <f t="shared" si="35"/>
        <v>0</v>
      </c>
      <c r="T37" s="134">
        <f t="shared" si="35"/>
        <v>0</v>
      </c>
      <c r="U37" s="134">
        <f t="shared" si="35"/>
        <v>0</v>
      </c>
      <c r="V37" s="134">
        <f t="shared" si="35"/>
        <v>0</v>
      </c>
      <c r="W37" s="134">
        <f t="shared" si="35"/>
        <v>0</v>
      </c>
      <c r="X37" s="134">
        <f t="shared" si="35"/>
        <v>0</v>
      </c>
      <c r="Y37" s="134">
        <f t="shared" si="35"/>
        <v>0</v>
      </c>
      <c r="Z37" s="134">
        <f t="shared" si="35"/>
        <v>0</v>
      </c>
      <c r="AA37" s="134">
        <f t="shared" si="35"/>
        <v>0</v>
      </c>
    </row>
    <row r="38" spans="1:27" x14ac:dyDescent="0.25">
      <c r="B38" s="124"/>
      <c r="C38" s="125" t="s">
        <v>16</v>
      </c>
      <c r="D38" s="125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</row>
    <row r="39" spans="1:27" x14ac:dyDescent="0.25">
      <c r="A39" s="106" t="s">
        <v>39</v>
      </c>
      <c r="B39" s="107" t="s">
        <v>83</v>
      </c>
      <c r="C39" s="132">
        <f t="shared" si="5"/>
        <v>8300000000</v>
      </c>
      <c r="D39" s="132">
        <v>1000000000</v>
      </c>
      <c r="E39" s="132">
        <v>2000000000</v>
      </c>
      <c r="F39" s="132">
        <v>500000000</v>
      </c>
      <c r="G39" s="132">
        <f t="shared" ref="G39:H39" si="36">F39</f>
        <v>500000000</v>
      </c>
      <c r="H39" s="132">
        <f t="shared" si="36"/>
        <v>500000000</v>
      </c>
      <c r="I39" s="132">
        <v>200000000</v>
      </c>
      <c r="J39" s="132">
        <f>I39</f>
        <v>200000000</v>
      </c>
      <c r="K39" s="132">
        <f t="shared" ref="K39:AA39" si="37">J39</f>
        <v>200000000</v>
      </c>
      <c r="L39" s="132">
        <f t="shared" si="37"/>
        <v>200000000</v>
      </c>
      <c r="M39" s="132">
        <f t="shared" si="37"/>
        <v>200000000</v>
      </c>
      <c r="N39" s="132">
        <f t="shared" si="37"/>
        <v>200000000</v>
      </c>
      <c r="O39" s="132">
        <f t="shared" si="37"/>
        <v>200000000</v>
      </c>
      <c r="P39" s="132">
        <f t="shared" si="37"/>
        <v>200000000</v>
      </c>
      <c r="Q39" s="132">
        <f t="shared" si="37"/>
        <v>200000000</v>
      </c>
      <c r="R39" s="132">
        <f t="shared" si="37"/>
        <v>200000000</v>
      </c>
      <c r="S39" s="132">
        <f t="shared" si="37"/>
        <v>200000000</v>
      </c>
      <c r="T39" s="132">
        <f t="shared" si="37"/>
        <v>200000000</v>
      </c>
      <c r="U39" s="132">
        <f t="shared" si="37"/>
        <v>200000000</v>
      </c>
      <c r="V39" s="132">
        <f t="shared" si="37"/>
        <v>200000000</v>
      </c>
      <c r="W39" s="132">
        <f t="shared" si="37"/>
        <v>200000000</v>
      </c>
      <c r="X39" s="132">
        <f t="shared" si="37"/>
        <v>200000000</v>
      </c>
      <c r="Y39" s="132">
        <f t="shared" si="37"/>
        <v>200000000</v>
      </c>
      <c r="Z39" s="132">
        <f t="shared" si="37"/>
        <v>200000000</v>
      </c>
      <c r="AA39" s="132">
        <f t="shared" si="37"/>
        <v>200000000</v>
      </c>
    </row>
    <row r="40" spans="1:27" x14ac:dyDescent="0.25">
      <c r="B40" s="124"/>
      <c r="C40" s="133" t="s">
        <v>16</v>
      </c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</row>
    <row r="41" spans="1:27" x14ac:dyDescent="0.25">
      <c r="B41" s="124"/>
      <c r="C41" s="133" t="s">
        <v>16</v>
      </c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</row>
    <row r="42" spans="1:27" x14ac:dyDescent="0.25">
      <c r="A42" s="126"/>
      <c r="B42" s="127" t="s">
        <v>90</v>
      </c>
      <c r="C42" s="134">
        <f t="shared" si="5"/>
        <v>8300000000</v>
      </c>
      <c r="D42" s="134">
        <f t="shared" ref="D42:AA42" si="38">D39</f>
        <v>1000000000</v>
      </c>
      <c r="E42" s="134">
        <f t="shared" si="38"/>
        <v>2000000000</v>
      </c>
      <c r="F42" s="134">
        <f t="shared" si="38"/>
        <v>500000000</v>
      </c>
      <c r="G42" s="134">
        <f t="shared" si="38"/>
        <v>500000000</v>
      </c>
      <c r="H42" s="134">
        <f t="shared" si="38"/>
        <v>500000000</v>
      </c>
      <c r="I42" s="134">
        <f t="shared" si="38"/>
        <v>200000000</v>
      </c>
      <c r="J42" s="134">
        <f t="shared" si="38"/>
        <v>200000000</v>
      </c>
      <c r="K42" s="134">
        <f t="shared" si="38"/>
        <v>200000000</v>
      </c>
      <c r="L42" s="134">
        <f t="shared" si="38"/>
        <v>200000000</v>
      </c>
      <c r="M42" s="134">
        <f t="shared" si="38"/>
        <v>200000000</v>
      </c>
      <c r="N42" s="134">
        <f t="shared" si="38"/>
        <v>200000000</v>
      </c>
      <c r="O42" s="134">
        <f t="shared" si="38"/>
        <v>200000000</v>
      </c>
      <c r="P42" s="134">
        <f t="shared" si="38"/>
        <v>200000000</v>
      </c>
      <c r="Q42" s="134">
        <f t="shared" si="38"/>
        <v>200000000</v>
      </c>
      <c r="R42" s="134">
        <f t="shared" si="38"/>
        <v>200000000</v>
      </c>
      <c r="S42" s="134">
        <f t="shared" si="38"/>
        <v>200000000</v>
      </c>
      <c r="T42" s="134">
        <f t="shared" si="38"/>
        <v>200000000</v>
      </c>
      <c r="U42" s="134">
        <f t="shared" si="38"/>
        <v>200000000</v>
      </c>
      <c r="V42" s="134">
        <f t="shared" si="38"/>
        <v>200000000</v>
      </c>
      <c r="W42" s="134">
        <f t="shared" si="38"/>
        <v>200000000</v>
      </c>
      <c r="X42" s="134">
        <f t="shared" si="38"/>
        <v>200000000</v>
      </c>
      <c r="Y42" s="134">
        <f t="shared" si="38"/>
        <v>200000000</v>
      </c>
      <c r="Z42" s="134">
        <f t="shared" si="38"/>
        <v>200000000</v>
      </c>
      <c r="AA42" s="134">
        <f t="shared" si="38"/>
        <v>200000000</v>
      </c>
    </row>
    <row r="43" spans="1:27" x14ac:dyDescent="0.25">
      <c r="B43" s="124"/>
      <c r="C43" s="133" t="s">
        <v>16</v>
      </c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</row>
    <row r="44" spans="1:27" x14ac:dyDescent="0.25">
      <c r="B44" s="61" t="s">
        <v>84</v>
      </c>
      <c r="C44" s="135">
        <f t="shared" si="5"/>
        <v>1328000000</v>
      </c>
      <c r="D44" s="135">
        <f t="shared" ref="D44:AA44" si="39">(D37+D42)*0.16</f>
        <v>160000000</v>
      </c>
      <c r="E44" s="135">
        <f t="shared" si="39"/>
        <v>320000000</v>
      </c>
      <c r="F44" s="135">
        <f t="shared" si="39"/>
        <v>80000000</v>
      </c>
      <c r="G44" s="135">
        <f t="shared" si="39"/>
        <v>80000000</v>
      </c>
      <c r="H44" s="135">
        <f t="shared" si="39"/>
        <v>80000000</v>
      </c>
      <c r="I44" s="135">
        <f t="shared" si="39"/>
        <v>32000000</v>
      </c>
      <c r="J44" s="135">
        <f t="shared" si="39"/>
        <v>32000000</v>
      </c>
      <c r="K44" s="135">
        <f t="shared" si="39"/>
        <v>32000000</v>
      </c>
      <c r="L44" s="135">
        <f t="shared" si="39"/>
        <v>32000000</v>
      </c>
      <c r="M44" s="135">
        <f t="shared" si="39"/>
        <v>32000000</v>
      </c>
      <c r="N44" s="135">
        <f t="shared" si="39"/>
        <v>32000000</v>
      </c>
      <c r="O44" s="135">
        <f t="shared" si="39"/>
        <v>32000000</v>
      </c>
      <c r="P44" s="135">
        <f t="shared" si="39"/>
        <v>32000000</v>
      </c>
      <c r="Q44" s="135">
        <f t="shared" si="39"/>
        <v>32000000</v>
      </c>
      <c r="R44" s="135">
        <f t="shared" si="39"/>
        <v>32000000</v>
      </c>
      <c r="S44" s="135">
        <f t="shared" si="39"/>
        <v>32000000</v>
      </c>
      <c r="T44" s="135">
        <f t="shared" si="39"/>
        <v>32000000</v>
      </c>
      <c r="U44" s="135">
        <f t="shared" si="39"/>
        <v>32000000</v>
      </c>
      <c r="V44" s="135">
        <f t="shared" si="39"/>
        <v>32000000</v>
      </c>
      <c r="W44" s="135">
        <f t="shared" si="39"/>
        <v>32000000</v>
      </c>
      <c r="X44" s="135">
        <f t="shared" si="39"/>
        <v>32000000</v>
      </c>
      <c r="Y44" s="135">
        <f t="shared" si="39"/>
        <v>32000000</v>
      </c>
      <c r="Z44" s="135">
        <f t="shared" si="39"/>
        <v>32000000</v>
      </c>
      <c r="AA44" s="135">
        <f t="shared" si="39"/>
        <v>32000000</v>
      </c>
    </row>
    <row r="45" spans="1:27" x14ac:dyDescent="0.25">
      <c r="B45" s="123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</row>
    <row r="46" spans="1:27" x14ac:dyDescent="0.25">
      <c r="B46" s="123" t="s">
        <v>91</v>
      </c>
      <c r="C46" s="136">
        <f t="shared" si="5"/>
        <v>270027393.39770681</v>
      </c>
      <c r="D46" s="136">
        <v>1833367.6153105646</v>
      </c>
      <c r="E46" s="136">
        <v>5510481.6357337032</v>
      </c>
      <c r="F46" s="136">
        <v>6458360.5676660277</v>
      </c>
      <c r="G46" s="136">
        <v>7411605.491726785</v>
      </c>
      <c r="H46" s="136">
        <v>8370246.7850776073</v>
      </c>
      <c r="I46" s="136">
        <v>8784304.7122536525</v>
      </c>
      <c r="J46" s="136">
        <v>9200706.6429760288</v>
      </c>
      <c r="K46" s="136">
        <v>9619465.8467712048</v>
      </c>
      <c r="L46" s="136">
        <v>10040595.668285139</v>
      </c>
      <c r="M46" s="136">
        <v>10464109.527708519</v>
      </c>
      <c r="N46" s="136">
        <v>10890020.921204437</v>
      </c>
      <c r="O46" s="136">
        <v>11318343.421338467</v>
      </c>
      <c r="P46" s="136">
        <v>11749090.677511187</v>
      </c>
      <c r="Q46" s="136">
        <v>12182276.416393144</v>
      </c>
      <c r="R46" s="136">
        <v>12617914.442362284</v>
      </c>
      <c r="S46" s="136">
        <v>13056018.637943855</v>
      </c>
      <c r="T46" s="136">
        <v>13496602.964252807</v>
      </c>
      <c r="U46" s="136">
        <v>13939681.461438695</v>
      </c>
      <c r="V46" s="136">
        <v>14385268.249133086</v>
      </c>
      <c r="W46" s="136">
        <v>14833377.526899526</v>
      </c>
      <c r="X46" s="136">
        <v>15284023.574686022</v>
      </c>
      <c r="Y46" s="136">
        <v>15737220.753280126</v>
      </c>
      <c r="Z46" s="136">
        <v>16192983.504766544</v>
      </c>
      <c r="AA46" s="136">
        <v>16651326.352987388</v>
      </c>
    </row>
    <row r="47" spans="1:27" x14ac:dyDescent="0.25">
      <c r="B47" s="100"/>
      <c r="C47" s="137" t="s">
        <v>16</v>
      </c>
      <c r="D47" s="137" t="s">
        <v>16</v>
      </c>
      <c r="E47" s="137" t="s">
        <v>16</v>
      </c>
      <c r="F47" s="137" t="s">
        <v>16</v>
      </c>
      <c r="G47" s="137" t="s">
        <v>16</v>
      </c>
      <c r="H47" s="137" t="s">
        <v>16</v>
      </c>
      <c r="I47" s="137" t="s">
        <v>16</v>
      </c>
      <c r="J47" s="137" t="s">
        <v>16</v>
      </c>
      <c r="K47" s="137" t="s">
        <v>16</v>
      </c>
      <c r="L47" s="137" t="s">
        <v>16</v>
      </c>
      <c r="M47" s="137" t="s">
        <v>16</v>
      </c>
      <c r="N47" s="137" t="s">
        <v>16</v>
      </c>
      <c r="O47" s="137" t="s">
        <v>16</v>
      </c>
      <c r="P47" s="137" t="s">
        <v>16</v>
      </c>
      <c r="Q47" s="137" t="s">
        <v>16</v>
      </c>
      <c r="R47" s="137" t="s">
        <v>16</v>
      </c>
      <c r="S47" s="137" t="s">
        <v>16</v>
      </c>
      <c r="T47" s="137" t="s">
        <v>16</v>
      </c>
      <c r="U47" s="137" t="s">
        <v>16</v>
      </c>
      <c r="V47" s="137" t="s">
        <v>16</v>
      </c>
      <c r="W47" s="137" t="s">
        <v>16</v>
      </c>
      <c r="X47" s="137" t="s">
        <v>16</v>
      </c>
      <c r="Y47" s="137" t="s">
        <v>16</v>
      </c>
      <c r="Z47" s="137" t="s">
        <v>16</v>
      </c>
      <c r="AA47" s="137" t="s">
        <v>16</v>
      </c>
    </row>
    <row r="48" spans="1:27" x14ac:dyDescent="0.25">
      <c r="B48" s="84" t="s">
        <v>92</v>
      </c>
      <c r="C48" s="135">
        <f t="shared" si="5"/>
        <v>9898027393.397707</v>
      </c>
      <c r="D48" s="135">
        <f>D37+D42+D44+D46</f>
        <v>1161833367.6153107</v>
      </c>
      <c r="E48" s="135">
        <f t="shared" ref="E48:AA48" si="40">E37+E42+E44+E46</f>
        <v>2325510481.6357336</v>
      </c>
      <c r="F48" s="135">
        <f t="shared" si="40"/>
        <v>586458360.56766605</v>
      </c>
      <c r="G48" s="135">
        <f t="shared" si="40"/>
        <v>587411605.49172676</v>
      </c>
      <c r="H48" s="135">
        <f t="shared" si="40"/>
        <v>588370246.78507757</v>
      </c>
      <c r="I48" s="135">
        <f t="shared" si="40"/>
        <v>240784304.71225366</v>
      </c>
      <c r="J48" s="135">
        <f t="shared" si="40"/>
        <v>241200706.64297602</v>
      </c>
      <c r="K48" s="135">
        <f t="shared" si="40"/>
        <v>241619465.84677121</v>
      </c>
      <c r="L48" s="135">
        <f t="shared" si="40"/>
        <v>242040595.66828513</v>
      </c>
      <c r="M48" s="135">
        <f t="shared" si="40"/>
        <v>242464109.52770853</v>
      </c>
      <c r="N48" s="135">
        <f t="shared" si="40"/>
        <v>242890020.92120445</v>
      </c>
      <c r="O48" s="135">
        <f t="shared" si="40"/>
        <v>243318343.42133847</v>
      </c>
      <c r="P48" s="135">
        <f t="shared" si="40"/>
        <v>243749090.67751119</v>
      </c>
      <c r="Q48" s="135">
        <f t="shared" si="40"/>
        <v>244182276.41639313</v>
      </c>
      <c r="R48" s="135">
        <f t="shared" si="40"/>
        <v>244617914.44236228</v>
      </c>
      <c r="S48" s="135">
        <f t="shared" si="40"/>
        <v>245056018.63794386</v>
      </c>
      <c r="T48" s="135">
        <f t="shared" si="40"/>
        <v>245496602.9642528</v>
      </c>
      <c r="U48" s="135">
        <f t="shared" si="40"/>
        <v>245939681.46143869</v>
      </c>
      <c r="V48" s="135">
        <f t="shared" si="40"/>
        <v>246385268.24913308</v>
      </c>
      <c r="W48" s="135">
        <f t="shared" si="40"/>
        <v>246833377.52689952</v>
      </c>
      <c r="X48" s="135">
        <f t="shared" si="40"/>
        <v>247284023.57468602</v>
      </c>
      <c r="Y48" s="135">
        <f t="shared" si="40"/>
        <v>247737220.75328013</v>
      </c>
      <c r="Z48" s="135">
        <f t="shared" si="40"/>
        <v>248192983.50476655</v>
      </c>
      <c r="AA48" s="135">
        <f t="shared" si="40"/>
        <v>248651326.35298738</v>
      </c>
    </row>
    <row r="49" spans="2:27" s="102" customFormat="1" x14ac:dyDescent="0.25">
      <c r="B49" s="108"/>
      <c r="C49" s="109"/>
      <c r="D49" s="108"/>
      <c r="E49" s="143"/>
      <c r="F49" s="143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</row>
    <row r="50" spans="2:27" s="102" customFormat="1" hidden="1" x14ac:dyDescent="0.25">
      <c r="B50" s="108" t="s">
        <v>42</v>
      </c>
      <c r="C50" s="110">
        <v>70000000</v>
      </c>
      <c r="D50" s="111">
        <f>C50-D48</f>
        <v>-1091833367.6153107</v>
      </c>
      <c r="E50" s="112">
        <f>D50-E48</f>
        <v>-3417343849.2510443</v>
      </c>
      <c r="F50" s="112">
        <f>E50-F48</f>
        <v>-4003802209.8187103</v>
      </c>
    </row>
    <row r="51" spans="2:27" s="102" customFormat="1" hidden="1" x14ac:dyDescent="0.25">
      <c r="B51" s="108" t="s">
        <v>43</v>
      </c>
      <c r="C51" s="109"/>
      <c r="D51" s="112">
        <f>IF(D48&gt;C50,C50,D48)</f>
        <v>70000000</v>
      </c>
      <c r="E51" s="108">
        <f>IF(E50&gt;0,E48,D50)</f>
        <v>-1091833367.6153107</v>
      </c>
      <c r="F51" s="108">
        <f>IF(F50&gt;0,F48,E50)</f>
        <v>-3417343849.2510443</v>
      </c>
    </row>
    <row r="52" spans="2:27" s="102" customFormat="1" hidden="1" x14ac:dyDescent="0.25">
      <c r="B52" s="108" t="s">
        <v>44</v>
      </c>
      <c r="C52" s="109"/>
      <c r="D52" s="112">
        <f>D51</f>
        <v>70000000</v>
      </c>
      <c r="E52" s="112">
        <f>E51+D52</f>
        <v>-1021833367.6153107</v>
      </c>
      <c r="F52" s="112">
        <f>F51+E52</f>
        <v>-4439177216.8663549</v>
      </c>
      <c r="G52" s="103" t="s">
        <v>16</v>
      </c>
    </row>
    <row r="53" spans="2:27" s="102" customFormat="1" x14ac:dyDescent="0.25">
      <c r="B53" s="108"/>
      <c r="C53" s="109"/>
      <c r="D53" s="108"/>
      <c r="E53" s="108"/>
      <c r="F53" s="108"/>
    </row>
    <row r="54" spans="2:27" s="102" customFormat="1" x14ac:dyDescent="0.25">
      <c r="B54" s="9"/>
      <c r="C54" s="14"/>
      <c r="D54" s="9"/>
      <c r="E54" s="9"/>
      <c r="F54" s="9"/>
    </row>
    <row r="55" spans="2:27" x14ac:dyDescent="0.25">
      <c r="B55" s="9"/>
      <c r="C55" s="14"/>
      <c r="D55" s="9"/>
      <c r="E55" s="9"/>
      <c r="F55" s="9"/>
    </row>
    <row r="56" spans="2:27" x14ac:dyDescent="0.25">
      <c r="B56" s="9"/>
      <c r="C56" s="14"/>
      <c r="D56" s="9"/>
      <c r="E56" s="9"/>
      <c r="F56" s="9"/>
    </row>
    <row r="57" spans="2:27" x14ac:dyDescent="0.25">
      <c r="B57" s="9"/>
      <c r="C57" s="14"/>
      <c r="D57" s="9"/>
      <c r="E57" s="9"/>
      <c r="F57" s="9"/>
    </row>
    <row r="58" spans="2:27" x14ac:dyDescent="0.25">
      <c r="B58" s="9"/>
      <c r="C58" s="14"/>
      <c r="D58" s="9"/>
      <c r="E58" s="9"/>
      <c r="F58" s="9"/>
    </row>
    <row r="59" spans="2:27" x14ac:dyDescent="0.25">
      <c r="B59" s="9"/>
      <c r="C59" s="14"/>
      <c r="D59" s="9"/>
      <c r="E59" s="9"/>
      <c r="F59" s="9"/>
      <c r="H59" s="120" t="s">
        <v>16</v>
      </c>
    </row>
    <row r="60" spans="2:27" x14ac:dyDescent="0.25">
      <c r="B60" s="9"/>
      <c r="C60" s="14"/>
      <c r="D60" s="9"/>
      <c r="E60" s="9"/>
      <c r="F60" s="9"/>
    </row>
    <row r="61" spans="2:27" x14ac:dyDescent="0.25">
      <c r="B61" s="9"/>
      <c r="C61" s="14"/>
      <c r="D61" s="9"/>
      <c r="E61" s="9"/>
      <c r="F61" s="9"/>
    </row>
    <row r="62" spans="2:27" x14ac:dyDescent="0.25">
      <c r="B62" s="9"/>
      <c r="C62" s="14"/>
      <c r="D62" s="9"/>
      <c r="E62" s="9"/>
      <c r="F62" s="9"/>
    </row>
    <row r="63" spans="2:27" x14ac:dyDescent="0.25">
      <c r="B63" s="9"/>
      <c r="C63" s="14"/>
      <c r="D63" s="9"/>
      <c r="E63" s="9"/>
      <c r="F63" s="9"/>
    </row>
    <row r="64" spans="2:27" x14ac:dyDescent="0.25">
      <c r="B64" s="9"/>
      <c r="C64" s="14"/>
      <c r="D64" s="9"/>
      <c r="E64" s="9"/>
      <c r="F64" s="9"/>
    </row>
    <row r="65" spans="2:6" x14ac:dyDescent="0.25">
      <c r="B65" s="9"/>
      <c r="C65" s="14"/>
      <c r="D65" s="9"/>
      <c r="E65" s="9"/>
      <c r="F65" s="9"/>
    </row>
    <row r="66" spans="2:6" x14ac:dyDescent="0.25">
      <c r="B66" s="9"/>
      <c r="C66" s="14"/>
      <c r="D66" s="9"/>
      <c r="E66" s="9"/>
      <c r="F66" s="9"/>
    </row>
    <row r="67" spans="2:6" x14ac:dyDescent="0.25">
      <c r="B67" s="9"/>
      <c r="C67" s="14"/>
      <c r="D67" s="9"/>
      <c r="E67" s="9"/>
      <c r="F67" s="9"/>
    </row>
    <row r="68" spans="2:6" x14ac:dyDescent="0.25">
      <c r="B68" s="9"/>
      <c r="C68" s="14"/>
      <c r="D68" s="9"/>
      <c r="E68" s="9"/>
      <c r="F68" s="9"/>
    </row>
    <row r="69" spans="2:6" x14ac:dyDescent="0.25">
      <c r="B69" s="9"/>
      <c r="C69" s="14"/>
      <c r="D69" s="9"/>
      <c r="E69" s="9"/>
      <c r="F69" s="9"/>
    </row>
    <row r="70" spans="2:6" x14ac:dyDescent="0.25">
      <c r="B70" s="9"/>
      <c r="C70" s="14"/>
      <c r="D70" s="9"/>
      <c r="E70" s="9"/>
      <c r="F70" s="9"/>
    </row>
    <row r="71" spans="2:6" x14ac:dyDescent="0.25">
      <c r="B71" s="9"/>
      <c r="C71" s="14"/>
      <c r="D71" s="9"/>
      <c r="E71" s="9"/>
      <c r="F71" s="9"/>
    </row>
    <row r="72" spans="2:6" x14ac:dyDescent="0.25">
      <c r="B72" s="9"/>
      <c r="C72" s="14"/>
      <c r="D72" s="9"/>
      <c r="E72" s="9"/>
      <c r="F72" s="9"/>
    </row>
    <row r="73" spans="2:6" x14ac:dyDescent="0.25">
      <c r="B73" s="9"/>
      <c r="C73" s="14"/>
      <c r="D73" s="9"/>
      <c r="E73" s="9"/>
      <c r="F73" s="9"/>
    </row>
    <row r="74" spans="2:6" x14ac:dyDescent="0.25">
      <c r="B74" s="9"/>
      <c r="C74" s="14"/>
      <c r="D74" s="9"/>
      <c r="E74" s="9"/>
      <c r="F74" s="9"/>
    </row>
    <row r="75" spans="2:6" x14ac:dyDescent="0.25">
      <c r="B75" s="9"/>
      <c r="C75" s="14"/>
      <c r="D75" s="9"/>
      <c r="E75" s="9"/>
      <c r="F75" s="9"/>
    </row>
    <row r="76" spans="2:6" x14ac:dyDescent="0.25">
      <c r="B76" s="9"/>
      <c r="C76" s="14"/>
      <c r="D76" s="9"/>
      <c r="E76" s="9"/>
      <c r="F76" s="9"/>
    </row>
    <row r="77" spans="2:6" x14ac:dyDescent="0.25">
      <c r="B77" s="9"/>
      <c r="C77" s="14"/>
      <c r="D77" s="9"/>
      <c r="E77" s="9"/>
      <c r="F77" s="9"/>
    </row>
    <row r="78" spans="2:6" x14ac:dyDescent="0.25">
      <c r="B78" s="9"/>
      <c r="C78" s="14"/>
      <c r="D78" s="9"/>
      <c r="E78" s="9"/>
      <c r="F78" s="9"/>
    </row>
    <row r="79" spans="2:6" x14ac:dyDescent="0.25">
      <c r="B79" s="9"/>
      <c r="C79" s="14"/>
      <c r="D79" s="9"/>
      <c r="E79" s="9"/>
      <c r="F79" s="9"/>
    </row>
    <row r="80" spans="2:6" x14ac:dyDescent="0.25">
      <c r="B80" s="9"/>
      <c r="C80" s="14"/>
      <c r="D80" s="9"/>
      <c r="E80" s="9"/>
      <c r="F80" s="9"/>
    </row>
    <row r="81" spans="2:6" x14ac:dyDescent="0.25">
      <c r="B81" s="9"/>
      <c r="C81" s="14"/>
      <c r="D81" s="9"/>
      <c r="E81" s="9"/>
      <c r="F81" s="9"/>
    </row>
    <row r="82" spans="2:6" x14ac:dyDescent="0.25">
      <c r="B82" s="9"/>
      <c r="C82" s="14"/>
      <c r="D82" s="9"/>
      <c r="E82" s="9"/>
      <c r="F82" s="9"/>
    </row>
    <row r="83" spans="2:6" x14ac:dyDescent="0.25">
      <c r="B83" s="9"/>
      <c r="C83" s="14"/>
      <c r="D83" s="9"/>
      <c r="E83" s="9"/>
      <c r="F83" s="9"/>
    </row>
    <row r="84" spans="2:6" x14ac:dyDescent="0.25">
      <c r="B84" s="9"/>
      <c r="C84" s="14"/>
      <c r="D84" s="9"/>
      <c r="E84" s="9"/>
      <c r="F84" s="9"/>
    </row>
    <row r="85" spans="2:6" x14ac:dyDescent="0.25">
      <c r="B85" s="9"/>
      <c r="C85" s="14"/>
      <c r="D85" s="9"/>
      <c r="E85" s="9"/>
      <c r="F85" s="9"/>
    </row>
    <row r="86" spans="2:6" x14ac:dyDescent="0.25">
      <c r="B86" s="9"/>
      <c r="C86" s="14"/>
      <c r="D86" s="9"/>
      <c r="E86" s="9"/>
      <c r="F86" s="9"/>
    </row>
    <row r="87" spans="2:6" x14ac:dyDescent="0.25">
      <c r="B87" s="9"/>
      <c r="C87" s="14"/>
      <c r="D87" s="9"/>
      <c r="E87" s="9"/>
      <c r="F87" s="9"/>
    </row>
    <row r="88" spans="2:6" x14ac:dyDescent="0.25">
      <c r="B88" s="9"/>
      <c r="C88" s="14"/>
      <c r="D88" s="9"/>
      <c r="E88" s="9"/>
      <c r="F88" s="9"/>
    </row>
    <row r="89" spans="2:6" x14ac:dyDescent="0.25">
      <c r="B89" s="9"/>
      <c r="C89" s="14"/>
      <c r="D89" s="9"/>
      <c r="E89" s="9"/>
      <c r="F89" s="9"/>
    </row>
    <row r="90" spans="2:6" x14ac:dyDescent="0.25">
      <c r="B90" s="9"/>
      <c r="C90" s="14"/>
      <c r="D90" s="9"/>
      <c r="E90" s="9"/>
      <c r="F90" s="9"/>
    </row>
    <row r="91" spans="2:6" x14ac:dyDescent="0.25">
      <c r="B91" s="9"/>
      <c r="C91" s="14"/>
      <c r="D91" s="9"/>
      <c r="E91" s="9"/>
      <c r="F91" s="9"/>
    </row>
  </sheetData>
  <sheetProtection autoFilter="0"/>
  <mergeCells count="6">
    <mergeCell ref="C14:F14"/>
    <mergeCell ref="B6:F6"/>
    <mergeCell ref="B7:F7"/>
    <mergeCell ref="B9:F9"/>
    <mergeCell ref="C11:F11"/>
    <mergeCell ref="C12:F12"/>
  </mergeCells>
  <phoneticPr fontId="22" type="noConversion"/>
  <printOptions horizontalCentered="1"/>
  <pageMargins left="0.25" right="0.25" top="0.75" bottom="0.75" header="0.3" footer="0.3"/>
  <pageSetup scale="71" fitToHeight="0" orientation="portrait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AA39"/>
  <sheetViews>
    <sheetView view="pageBreakPreview" topLeftCell="A13" zoomScale="110" zoomScaleSheetLayoutView="110" workbookViewId="0">
      <selection activeCell="C38" sqref="C38"/>
    </sheetView>
  </sheetViews>
  <sheetFormatPr baseColWidth="10" defaultColWidth="8.7109375" defaultRowHeight="15" x14ac:dyDescent="0.25"/>
  <cols>
    <col min="1" max="1" width="66.7109375" style="23" bestFit="1" customWidth="1"/>
    <col min="2" max="2" width="1.5703125" style="23" bestFit="1" customWidth="1"/>
    <col min="3" max="5" width="13.5703125" style="23" bestFit="1" customWidth="1"/>
    <col min="6" max="27" width="12" style="23" bestFit="1" customWidth="1"/>
    <col min="28" max="16384" width="8.7109375" style="23"/>
  </cols>
  <sheetData>
    <row r="4" spans="1:27" ht="28.5" x14ac:dyDescent="0.45">
      <c r="A4" s="219" t="s">
        <v>53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</row>
    <row r="5" spans="1:27" ht="23.25" x14ac:dyDescent="0.35">
      <c r="A5" s="220" t="s">
        <v>54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</row>
    <row r="6" spans="1:27" s="35" customFormat="1" ht="12.75" x14ac:dyDescent="0.2">
      <c r="E6" s="221"/>
      <c r="F6" s="221"/>
      <c r="G6" s="221"/>
      <c r="H6" s="221"/>
      <c r="I6" s="221"/>
      <c r="J6" s="221"/>
      <c r="K6" s="221"/>
    </row>
    <row r="7" spans="1:27" s="35" customFormat="1" ht="12.75" x14ac:dyDescent="0.2">
      <c r="A7" s="7" t="s">
        <v>12</v>
      </c>
      <c r="B7" s="9" t="s">
        <v>16</v>
      </c>
      <c r="C7" s="234"/>
      <c r="D7" s="234"/>
      <c r="E7" s="234"/>
      <c r="F7" s="234"/>
      <c r="G7" s="234"/>
      <c r="H7" s="234"/>
      <c r="I7" s="234"/>
      <c r="J7" s="234"/>
      <c r="K7" s="234"/>
    </row>
    <row r="8" spans="1:27" s="35" customFormat="1" ht="12.75" x14ac:dyDescent="0.2">
      <c r="A8" s="7" t="s">
        <v>13</v>
      </c>
      <c r="B8" s="7"/>
      <c r="C8" s="234"/>
      <c r="D8" s="234"/>
      <c r="E8" s="234"/>
      <c r="F8" s="234"/>
      <c r="G8" s="234"/>
      <c r="H8" s="234"/>
      <c r="I8" s="234"/>
      <c r="J8" s="234"/>
      <c r="K8" s="234"/>
    </row>
    <row r="9" spans="1:27" s="35" customFormat="1" ht="14.85" customHeight="1" x14ac:dyDescent="0.2">
      <c r="A9" s="7" t="s">
        <v>85</v>
      </c>
      <c r="B9" s="9"/>
      <c r="C9" s="9"/>
      <c r="D9" s="9"/>
      <c r="E9" s="9"/>
      <c r="F9" s="9"/>
      <c r="G9" s="9"/>
      <c r="H9" s="19"/>
      <c r="I9" s="19"/>
      <c r="J9" s="19"/>
      <c r="K9" s="19"/>
    </row>
    <row r="10" spans="1:27" s="35" customFormat="1" ht="13.35" customHeight="1" x14ac:dyDescent="0.2">
      <c r="A10" s="9"/>
      <c r="B10" s="9"/>
      <c r="C10" s="9"/>
      <c r="D10" s="9"/>
      <c r="E10" s="225" t="s">
        <v>2</v>
      </c>
      <c r="F10" s="225"/>
      <c r="G10" s="225"/>
      <c r="H10" s="225"/>
      <c r="I10" s="225"/>
      <c r="J10" s="225"/>
    </row>
    <row r="11" spans="1:27" s="35" customFormat="1" ht="12.75" x14ac:dyDescent="0.2">
      <c r="A11" s="24"/>
      <c r="B11" s="24"/>
      <c r="C11" s="24"/>
      <c r="D11" s="221" t="s">
        <v>16</v>
      </c>
      <c r="E11" s="221"/>
      <c r="F11" s="221"/>
      <c r="G11" s="221"/>
      <c r="H11" s="221"/>
      <c r="I11" s="221"/>
      <c r="J11" s="221"/>
      <c r="K11" s="221"/>
    </row>
    <row r="12" spans="1:27" s="35" customFormat="1" ht="39" customHeight="1" x14ac:dyDescent="0.2">
      <c r="A12" s="24"/>
      <c r="B12" s="24"/>
      <c r="C12" s="24"/>
      <c r="D12" s="34"/>
      <c r="E12" s="34"/>
      <c r="F12" s="129" t="s">
        <v>3</v>
      </c>
      <c r="G12" s="130" t="s">
        <v>86</v>
      </c>
      <c r="H12" s="130" t="s">
        <v>4</v>
      </c>
      <c r="K12" s="24"/>
    </row>
    <row r="13" spans="1:27" s="35" customFormat="1" ht="23.45" customHeight="1" x14ac:dyDescent="0.2">
      <c r="A13" s="25"/>
      <c r="B13" s="34"/>
      <c r="C13" s="231" t="s">
        <v>89</v>
      </c>
      <c r="D13" s="232"/>
      <c r="E13" s="233"/>
      <c r="F13" s="146">
        <f>100%-G13</f>
        <v>0.35</v>
      </c>
      <c r="G13" s="147">
        <v>0.65</v>
      </c>
      <c r="H13" s="147">
        <f>SUM(F13:G13)</f>
        <v>1</v>
      </c>
      <c r="K13" s="24"/>
    </row>
    <row r="14" spans="1:27" s="35" customFormat="1" ht="12.75" x14ac:dyDescent="0.2">
      <c r="A14" s="25"/>
      <c r="B14" s="34"/>
      <c r="C14" s="24"/>
      <c r="D14" s="36"/>
      <c r="E14" s="34"/>
      <c r="F14" s="26"/>
      <c r="G14" s="27"/>
      <c r="H14" s="28"/>
      <c r="I14" s="29"/>
      <c r="J14" s="29"/>
      <c r="K14" s="24"/>
    </row>
    <row r="15" spans="1:27" s="35" customFormat="1" ht="13.5" thickBot="1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27" s="35" customFormat="1" ht="13.5" thickBot="1" x14ac:dyDescent="0.25">
      <c r="A16" s="2"/>
      <c r="B16" s="24"/>
      <c r="C16" s="24"/>
      <c r="D16" s="86">
        <f>'F1 - Inv Total b'!D17</f>
        <v>44774</v>
      </c>
      <c r="E16" s="86">
        <f>'F1 - Inv Total b'!E17</f>
        <v>44805</v>
      </c>
      <c r="F16" s="86">
        <f>'F1 - Inv Total b'!F17</f>
        <v>44835</v>
      </c>
      <c r="G16" s="86">
        <f>'F1 - Inv Total b'!G17</f>
        <v>44866</v>
      </c>
      <c r="H16" s="86">
        <f>'F1 - Inv Total b'!H17</f>
        <v>44896</v>
      </c>
      <c r="I16" s="86">
        <f>'F1 - Inv Total b'!I17</f>
        <v>44927</v>
      </c>
      <c r="J16" s="86">
        <f>'F1 - Inv Total b'!J17</f>
        <v>44958</v>
      </c>
      <c r="K16" s="86">
        <f>'F1 - Inv Total b'!K17</f>
        <v>44986</v>
      </c>
      <c r="L16" s="86">
        <f>'F1 - Inv Total b'!L17</f>
        <v>45017</v>
      </c>
      <c r="M16" s="86">
        <f>'F1 - Inv Total b'!M17</f>
        <v>45047</v>
      </c>
      <c r="N16" s="86">
        <f>'F1 - Inv Total b'!N17</f>
        <v>45078</v>
      </c>
      <c r="O16" s="86">
        <f>'F1 - Inv Total b'!O17</f>
        <v>45108</v>
      </c>
      <c r="P16" s="86">
        <f>'F1 - Inv Total b'!P17</f>
        <v>45139</v>
      </c>
      <c r="Q16" s="86">
        <f>'F1 - Inv Total b'!Q17</f>
        <v>45170</v>
      </c>
      <c r="R16" s="86">
        <f>'F1 - Inv Total b'!R17</f>
        <v>45200</v>
      </c>
      <c r="S16" s="86">
        <f>'F1 - Inv Total b'!S17</f>
        <v>45231</v>
      </c>
      <c r="T16" s="86">
        <f>'F1 - Inv Total b'!T17</f>
        <v>45261</v>
      </c>
      <c r="U16" s="86">
        <f>'F1 - Inv Total b'!U17</f>
        <v>45292</v>
      </c>
      <c r="V16" s="86">
        <f>'F1 - Inv Total b'!V17</f>
        <v>45323</v>
      </c>
      <c r="W16" s="86">
        <f>'F1 - Inv Total b'!W17</f>
        <v>45352</v>
      </c>
      <c r="X16" s="86">
        <f>'F1 - Inv Total b'!X17</f>
        <v>45383</v>
      </c>
      <c r="Y16" s="86">
        <f>'F1 - Inv Total b'!Y17</f>
        <v>45413</v>
      </c>
      <c r="Z16" s="86">
        <f>'F1 - Inv Total b'!Z17</f>
        <v>45444</v>
      </c>
      <c r="AA16" s="86">
        <f>'F1 - Inv Total b'!AA17</f>
        <v>45474</v>
      </c>
    </row>
    <row r="17" spans="1:27" s="35" customFormat="1" ht="12.75" x14ac:dyDescent="0.2">
      <c r="A17" s="38" t="s">
        <v>6</v>
      </c>
      <c r="B17" s="24"/>
      <c r="C17" s="3" t="s">
        <v>1</v>
      </c>
      <c r="D17" s="86" t="str">
        <f>'F1 - Inv Total b'!D18</f>
        <v>mes 1</v>
      </c>
      <c r="E17" s="86" t="str">
        <f>'F1 - Inv Total b'!E18</f>
        <v>mes 2</v>
      </c>
      <c r="F17" s="86" t="str">
        <f>'F1 - Inv Total b'!F18</f>
        <v>mes 3</v>
      </c>
      <c r="G17" s="86" t="str">
        <f>'F1 - Inv Total b'!G18</f>
        <v>mes 4</v>
      </c>
      <c r="H17" s="86" t="str">
        <f>'F1 - Inv Total b'!H18</f>
        <v>mes 5</v>
      </c>
      <c r="I17" s="86" t="str">
        <f>'F1 - Inv Total b'!I18</f>
        <v>mes 6</v>
      </c>
      <c r="J17" s="86" t="str">
        <f>'F1 - Inv Total b'!J18</f>
        <v>mes 7</v>
      </c>
      <c r="K17" s="86" t="str">
        <f>'F1 - Inv Total b'!K18</f>
        <v>mes 8</v>
      </c>
      <c r="L17" s="86" t="str">
        <f>'F1 - Inv Total b'!L18</f>
        <v>mes 9</v>
      </c>
      <c r="M17" s="86" t="str">
        <f>'F1 - Inv Total b'!M18</f>
        <v>mes 10</v>
      </c>
      <c r="N17" s="86" t="str">
        <f>'F1 - Inv Total b'!N18</f>
        <v>mes 11</v>
      </c>
      <c r="O17" s="86" t="str">
        <f>'F1 - Inv Total b'!O18</f>
        <v>mes 12</v>
      </c>
      <c r="P17" s="86" t="str">
        <f>'F1 - Inv Total b'!P18</f>
        <v>mes 13</v>
      </c>
      <c r="Q17" s="86" t="str">
        <f>'F1 - Inv Total b'!Q18</f>
        <v>mes 14</v>
      </c>
      <c r="R17" s="86" t="str">
        <f>'F1 - Inv Total b'!R18</f>
        <v>mes 15</v>
      </c>
      <c r="S17" s="86" t="str">
        <f>'F1 - Inv Total b'!S18</f>
        <v>mes 16</v>
      </c>
      <c r="T17" s="86" t="str">
        <f>'F1 - Inv Total b'!T18</f>
        <v>mes 17</v>
      </c>
      <c r="U17" s="86" t="str">
        <f>'F1 - Inv Total b'!U18</f>
        <v>mes 18</v>
      </c>
      <c r="V17" s="86" t="str">
        <f>'F1 - Inv Total b'!V18</f>
        <v>mes 19</v>
      </c>
      <c r="W17" s="86" t="str">
        <f>'F1 - Inv Total b'!W18</f>
        <v>mes 20</v>
      </c>
      <c r="X17" s="86" t="str">
        <f>'F1 - Inv Total b'!X18</f>
        <v>mes 21</v>
      </c>
      <c r="Y17" s="86" t="str">
        <f>'F1 - Inv Total b'!Y18</f>
        <v>mes 22</v>
      </c>
      <c r="Z17" s="86" t="str">
        <f>'F1 - Inv Total b'!Z18</f>
        <v>mes 23</v>
      </c>
      <c r="AA17" s="86" t="str">
        <f>'F1 - Inv Total b'!AA18</f>
        <v>mes 24</v>
      </c>
    </row>
    <row r="18" spans="1:27" s="35" customFormat="1" ht="12.75" x14ac:dyDescent="0.2">
      <c r="A18" s="1"/>
      <c r="B18" s="24"/>
      <c r="C18" s="30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27" s="35" customFormat="1" ht="12.75" x14ac:dyDescent="0.2">
      <c r="A19" s="38" t="s">
        <v>7</v>
      </c>
      <c r="B19" s="24"/>
      <c r="C19" s="31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27" s="35" customFormat="1" ht="12.75" x14ac:dyDescent="0.2">
      <c r="A20" s="68" t="str">
        <f>'F1 - Inv Total b'!B37</f>
        <v>1. Total Costo Diseño y Proyecto Ejecutivo, Construcción y Equipamiento</v>
      </c>
      <c r="B20" s="24"/>
      <c r="C20" s="69">
        <f>SUM(D20:K20)</f>
        <v>0</v>
      </c>
      <c r="D20" s="62">
        <f>'F1 - Inv Total b'!D37</f>
        <v>0</v>
      </c>
      <c r="E20" s="62">
        <f>'F1 - Inv Total b'!E37</f>
        <v>0</v>
      </c>
      <c r="F20" s="62">
        <f>'F1 - Inv Total b'!F37</f>
        <v>0</v>
      </c>
      <c r="G20" s="62">
        <f>'F1 - Inv Total b'!G37</f>
        <v>0</v>
      </c>
      <c r="H20" s="62">
        <f>'F1 - Inv Total b'!H37</f>
        <v>0</v>
      </c>
      <c r="I20" s="62">
        <f>'F1 - Inv Total b'!I37</f>
        <v>0</v>
      </c>
      <c r="J20" s="62">
        <f>'F1 - Inv Total b'!J37</f>
        <v>0</v>
      </c>
      <c r="K20" s="62">
        <f>'F1 - Inv Total b'!K37</f>
        <v>0</v>
      </c>
      <c r="L20" s="62">
        <f>'F1 - Inv Total b'!L37</f>
        <v>0</v>
      </c>
      <c r="M20" s="62">
        <f>'F1 - Inv Total b'!M37</f>
        <v>0</v>
      </c>
      <c r="N20" s="62">
        <f>'F1 - Inv Total b'!N37</f>
        <v>0</v>
      </c>
      <c r="O20" s="62">
        <f>'F1 - Inv Total b'!O37</f>
        <v>0</v>
      </c>
      <c r="P20" s="62">
        <f>'F1 - Inv Total b'!P37</f>
        <v>0</v>
      </c>
      <c r="Q20" s="62">
        <f>'F1 - Inv Total b'!Q37</f>
        <v>0</v>
      </c>
      <c r="R20" s="62">
        <f>'F1 - Inv Total b'!R37</f>
        <v>0</v>
      </c>
      <c r="S20" s="62">
        <f>'F1 - Inv Total b'!S37</f>
        <v>0</v>
      </c>
      <c r="T20" s="62">
        <f>'F1 - Inv Total b'!T37</f>
        <v>0</v>
      </c>
      <c r="U20" s="62">
        <f>'F1 - Inv Total b'!U37</f>
        <v>0</v>
      </c>
      <c r="V20" s="62">
        <f>'F1 - Inv Total b'!V37</f>
        <v>0</v>
      </c>
      <c r="W20" s="62">
        <f>'F1 - Inv Total b'!W37</f>
        <v>0</v>
      </c>
      <c r="X20" s="62">
        <f>'F1 - Inv Total b'!X37</f>
        <v>0</v>
      </c>
      <c r="Y20" s="62">
        <f>'F1 - Inv Total b'!Y37</f>
        <v>0</v>
      </c>
      <c r="Z20" s="62">
        <f>'F1 - Inv Total b'!Z37</f>
        <v>0</v>
      </c>
      <c r="AA20" s="62">
        <f>'F1 - Inv Total b'!AA37</f>
        <v>0</v>
      </c>
    </row>
    <row r="21" spans="1:27" s="35" customFormat="1" ht="12.75" x14ac:dyDescent="0.2">
      <c r="A21" s="66" t="str">
        <f>'F1 - Inv Total b'!B42</f>
        <v>2. Total Costo otros componentes de la coinversión.</v>
      </c>
      <c r="B21" s="24"/>
      <c r="C21" s="69">
        <f>SUM(D21:K21)</f>
        <v>5100000000</v>
      </c>
      <c r="D21" s="62">
        <f>'F1 - Inv Total b'!D42</f>
        <v>1000000000</v>
      </c>
      <c r="E21" s="62">
        <f>'F1 - Inv Total b'!E42</f>
        <v>2000000000</v>
      </c>
      <c r="F21" s="62">
        <f>'F1 - Inv Total b'!F42</f>
        <v>500000000</v>
      </c>
      <c r="G21" s="62">
        <f>'F1 - Inv Total b'!G42</f>
        <v>500000000</v>
      </c>
      <c r="H21" s="62">
        <f>'F1 - Inv Total b'!H42</f>
        <v>500000000</v>
      </c>
      <c r="I21" s="62">
        <f>'F1 - Inv Total b'!I42</f>
        <v>200000000</v>
      </c>
      <c r="J21" s="62">
        <f>'F1 - Inv Total b'!J42</f>
        <v>200000000</v>
      </c>
      <c r="K21" s="62">
        <f>'F1 - Inv Total b'!K42</f>
        <v>200000000</v>
      </c>
      <c r="L21" s="62">
        <f>'F1 - Inv Total b'!L42</f>
        <v>200000000</v>
      </c>
      <c r="M21" s="62">
        <f>'F1 - Inv Total b'!M42</f>
        <v>200000000</v>
      </c>
      <c r="N21" s="62">
        <f>'F1 - Inv Total b'!N42</f>
        <v>200000000</v>
      </c>
      <c r="O21" s="62">
        <f>'F1 - Inv Total b'!O42</f>
        <v>200000000</v>
      </c>
      <c r="P21" s="62">
        <f>'F1 - Inv Total b'!P42</f>
        <v>200000000</v>
      </c>
      <c r="Q21" s="62">
        <f>'F1 - Inv Total b'!Q42</f>
        <v>200000000</v>
      </c>
      <c r="R21" s="62">
        <f>'F1 - Inv Total b'!R42</f>
        <v>200000000</v>
      </c>
      <c r="S21" s="62">
        <f>'F1 - Inv Total b'!S42</f>
        <v>200000000</v>
      </c>
      <c r="T21" s="62">
        <f>'F1 - Inv Total b'!T42</f>
        <v>200000000</v>
      </c>
      <c r="U21" s="62">
        <f>'F1 - Inv Total b'!U42</f>
        <v>200000000</v>
      </c>
      <c r="V21" s="62">
        <f>'F1 - Inv Total b'!V42</f>
        <v>200000000</v>
      </c>
      <c r="W21" s="62">
        <f>'F1 - Inv Total b'!W42</f>
        <v>200000000</v>
      </c>
      <c r="X21" s="62">
        <f>'F1 - Inv Total b'!X42</f>
        <v>200000000</v>
      </c>
      <c r="Y21" s="62">
        <f>'F1 - Inv Total b'!Y42</f>
        <v>200000000</v>
      </c>
      <c r="Z21" s="62">
        <f>'F1 - Inv Total b'!Z42</f>
        <v>200000000</v>
      </c>
      <c r="AA21" s="62">
        <f>'F1 - Inv Total b'!AA42</f>
        <v>200000000</v>
      </c>
    </row>
    <row r="22" spans="1:27" s="35" customFormat="1" ht="12.75" x14ac:dyDescent="0.2">
      <c r="A22" s="66" t="str">
        <f>'F1 - Inv Total b'!B44</f>
        <v>3. Impuesto al Valor Agregado (IVA)</v>
      </c>
      <c r="B22" s="24"/>
      <c r="C22" s="69"/>
      <c r="D22" s="62">
        <f>'F1 - Inv Total b'!D44</f>
        <v>160000000</v>
      </c>
      <c r="E22" s="62">
        <f>'F1 - Inv Total b'!E44</f>
        <v>320000000</v>
      </c>
      <c r="F22" s="62">
        <f>'F1 - Inv Total b'!F44</f>
        <v>80000000</v>
      </c>
      <c r="G22" s="62">
        <f>'F1 - Inv Total b'!G44</f>
        <v>80000000</v>
      </c>
      <c r="H22" s="62">
        <f>'F1 - Inv Total b'!H44</f>
        <v>80000000</v>
      </c>
      <c r="I22" s="62">
        <f>'F1 - Inv Total b'!I44</f>
        <v>32000000</v>
      </c>
      <c r="J22" s="62">
        <f>'F1 - Inv Total b'!J44</f>
        <v>32000000</v>
      </c>
      <c r="K22" s="62">
        <f>'F1 - Inv Total b'!K44</f>
        <v>32000000</v>
      </c>
      <c r="L22" s="62">
        <f>'F1 - Inv Total b'!L44</f>
        <v>32000000</v>
      </c>
      <c r="M22" s="62">
        <f>'F1 - Inv Total b'!M44</f>
        <v>32000000</v>
      </c>
      <c r="N22" s="62">
        <f>'F1 - Inv Total b'!N44</f>
        <v>32000000</v>
      </c>
      <c r="O22" s="62">
        <f>'F1 - Inv Total b'!O44</f>
        <v>32000000</v>
      </c>
      <c r="P22" s="62">
        <f>'F1 - Inv Total b'!P44</f>
        <v>32000000</v>
      </c>
      <c r="Q22" s="62">
        <f>'F1 - Inv Total b'!Q44</f>
        <v>32000000</v>
      </c>
      <c r="R22" s="62">
        <f>'F1 - Inv Total b'!R44</f>
        <v>32000000</v>
      </c>
      <c r="S22" s="62">
        <f>'F1 - Inv Total b'!S44</f>
        <v>32000000</v>
      </c>
      <c r="T22" s="62">
        <f>'F1 - Inv Total b'!T44</f>
        <v>32000000</v>
      </c>
      <c r="U22" s="62">
        <f>'F1 - Inv Total b'!U44</f>
        <v>32000000</v>
      </c>
      <c r="V22" s="62">
        <f>'F1 - Inv Total b'!V44</f>
        <v>32000000</v>
      </c>
      <c r="W22" s="62">
        <f>'F1 - Inv Total b'!W44</f>
        <v>32000000</v>
      </c>
      <c r="X22" s="62">
        <f>'F1 - Inv Total b'!X44</f>
        <v>32000000</v>
      </c>
      <c r="Y22" s="62">
        <f>'F1 - Inv Total b'!Y44</f>
        <v>32000000</v>
      </c>
      <c r="Z22" s="62">
        <f>'F1 - Inv Total b'!Z44</f>
        <v>32000000</v>
      </c>
      <c r="AA22" s="62">
        <f>'F1 - Inv Total b'!AA44</f>
        <v>32000000</v>
      </c>
    </row>
    <row r="23" spans="1:27" s="35" customFormat="1" ht="12.75" x14ac:dyDescent="0.2">
      <c r="A23" s="66" t="str">
        <f>'F1 - Inv Total b'!B46</f>
        <v>4. Intereses durante la fase de inversión. (No Aplica IVA)</v>
      </c>
      <c r="B23" s="24"/>
      <c r="C23" s="69"/>
      <c r="D23" s="62">
        <f>'F1 - Inv Total b'!D46</f>
        <v>1833367.6153105646</v>
      </c>
      <c r="E23" s="62">
        <f>'F1 - Inv Total b'!E46</f>
        <v>5510481.6357337032</v>
      </c>
      <c r="F23" s="62">
        <f>'F1 - Inv Total b'!F46</f>
        <v>6458360.5676660277</v>
      </c>
      <c r="G23" s="62">
        <f>'F1 - Inv Total b'!G46</f>
        <v>7411605.491726785</v>
      </c>
      <c r="H23" s="62">
        <f>'F1 - Inv Total b'!H46</f>
        <v>8370246.7850776073</v>
      </c>
      <c r="I23" s="62">
        <f>'F1 - Inv Total b'!I46</f>
        <v>8784304.7122536525</v>
      </c>
      <c r="J23" s="62">
        <f>'F1 - Inv Total b'!J46</f>
        <v>9200706.6429760288</v>
      </c>
      <c r="K23" s="62">
        <f>'F1 - Inv Total b'!K46</f>
        <v>9619465.8467712048</v>
      </c>
      <c r="L23" s="62">
        <f>'F1 - Inv Total b'!L46</f>
        <v>10040595.668285139</v>
      </c>
      <c r="M23" s="62">
        <f>'F1 - Inv Total b'!M46</f>
        <v>10464109.527708519</v>
      </c>
      <c r="N23" s="62">
        <f>'F1 - Inv Total b'!N46</f>
        <v>10890020.921204437</v>
      </c>
      <c r="O23" s="62">
        <f>'F1 - Inv Total b'!O46</f>
        <v>11318343.421338467</v>
      </c>
      <c r="P23" s="62">
        <f>'F1 - Inv Total b'!P46</f>
        <v>11749090.677511187</v>
      </c>
      <c r="Q23" s="62">
        <f>'F1 - Inv Total b'!Q46</f>
        <v>12182276.416393144</v>
      </c>
      <c r="R23" s="62">
        <f>'F1 - Inv Total b'!R46</f>
        <v>12617914.442362284</v>
      </c>
      <c r="S23" s="62">
        <f>'F1 - Inv Total b'!S46</f>
        <v>13056018.637943855</v>
      </c>
      <c r="T23" s="62">
        <f>'F1 - Inv Total b'!T46</f>
        <v>13496602.964252807</v>
      </c>
      <c r="U23" s="62">
        <f>'F1 - Inv Total b'!U46</f>
        <v>13939681.461438695</v>
      </c>
      <c r="V23" s="62">
        <f>'F1 - Inv Total b'!V46</f>
        <v>14385268.249133086</v>
      </c>
      <c r="W23" s="62">
        <f>'F1 - Inv Total b'!W46</f>
        <v>14833377.526899526</v>
      </c>
      <c r="X23" s="62">
        <f>'F1 - Inv Total b'!X46</f>
        <v>15284023.574686022</v>
      </c>
      <c r="Y23" s="62">
        <f>'F1 - Inv Total b'!Y46</f>
        <v>15737220.753280126</v>
      </c>
      <c r="Z23" s="62">
        <f>'F1 - Inv Total b'!Z46</f>
        <v>16192983.504766544</v>
      </c>
      <c r="AA23" s="62">
        <f>'F1 - Inv Total b'!AA46</f>
        <v>16651326.352987388</v>
      </c>
    </row>
    <row r="24" spans="1:27" s="35" customFormat="1" ht="12.75" x14ac:dyDescent="0.2">
      <c r="A24" s="67" t="s">
        <v>1</v>
      </c>
      <c r="B24" s="24"/>
      <c r="C24" s="70">
        <f>SUM(D24:AA24)</f>
        <v>9898027393.397707</v>
      </c>
      <c r="D24" s="63">
        <f>SUM(D20:D23)</f>
        <v>1161833367.6153107</v>
      </c>
      <c r="E24" s="63">
        <f t="shared" ref="E24:AA24" si="0">SUM(E20:E23)</f>
        <v>2325510481.6357336</v>
      </c>
      <c r="F24" s="63">
        <f t="shared" si="0"/>
        <v>586458360.56766605</v>
      </c>
      <c r="G24" s="63">
        <f t="shared" si="0"/>
        <v>587411605.49172676</v>
      </c>
      <c r="H24" s="63">
        <f t="shared" si="0"/>
        <v>588370246.78507757</v>
      </c>
      <c r="I24" s="63">
        <f t="shared" si="0"/>
        <v>240784304.71225366</v>
      </c>
      <c r="J24" s="63">
        <f t="shared" si="0"/>
        <v>241200706.64297602</v>
      </c>
      <c r="K24" s="63">
        <f t="shared" si="0"/>
        <v>241619465.84677121</v>
      </c>
      <c r="L24" s="63">
        <f t="shared" si="0"/>
        <v>242040595.66828513</v>
      </c>
      <c r="M24" s="63">
        <f t="shared" si="0"/>
        <v>242464109.52770853</v>
      </c>
      <c r="N24" s="63">
        <f t="shared" si="0"/>
        <v>242890020.92120445</v>
      </c>
      <c r="O24" s="63">
        <f t="shared" si="0"/>
        <v>243318343.42133847</v>
      </c>
      <c r="P24" s="63">
        <f t="shared" si="0"/>
        <v>243749090.67751119</v>
      </c>
      <c r="Q24" s="63">
        <f t="shared" si="0"/>
        <v>244182276.41639313</v>
      </c>
      <c r="R24" s="63">
        <f t="shared" si="0"/>
        <v>244617914.44236228</v>
      </c>
      <c r="S24" s="63">
        <f t="shared" si="0"/>
        <v>245056018.63794386</v>
      </c>
      <c r="T24" s="63">
        <f t="shared" si="0"/>
        <v>245496602.9642528</v>
      </c>
      <c r="U24" s="63">
        <f t="shared" si="0"/>
        <v>245939681.46143869</v>
      </c>
      <c r="V24" s="63">
        <f t="shared" si="0"/>
        <v>246385268.24913308</v>
      </c>
      <c r="W24" s="63">
        <f t="shared" si="0"/>
        <v>246833377.52689952</v>
      </c>
      <c r="X24" s="63">
        <f t="shared" si="0"/>
        <v>247284023.57468602</v>
      </c>
      <c r="Y24" s="63">
        <f t="shared" si="0"/>
        <v>247737220.75328013</v>
      </c>
      <c r="Z24" s="63">
        <f t="shared" si="0"/>
        <v>248192983.50476655</v>
      </c>
      <c r="AA24" s="63">
        <f t="shared" si="0"/>
        <v>248651326.35298738</v>
      </c>
    </row>
    <row r="25" spans="1:27" s="35" customFormat="1" ht="12.75" x14ac:dyDescent="0.2">
      <c r="A25" s="1"/>
      <c r="B25" s="138"/>
      <c r="C25" s="32"/>
      <c r="D25" s="139">
        <f>D24/$C$24</f>
        <v>0.1173802942180469</v>
      </c>
      <c r="E25" s="139">
        <f t="shared" ref="E25:AA25" si="1">E24/$C$24</f>
        <v>0.23494686256242547</v>
      </c>
      <c r="F25" s="139">
        <f t="shared" si="1"/>
        <v>5.9250023995574316E-2</v>
      </c>
      <c r="G25" s="139">
        <f t="shared" si="1"/>
        <v>5.9346330551029655E-2</v>
      </c>
      <c r="H25" s="139">
        <f t="shared" si="1"/>
        <v>5.9443182302924204E-2</v>
      </c>
      <c r="I25" s="139">
        <f t="shared" si="1"/>
        <v>2.4326494072229414E-2</v>
      </c>
      <c r="J25" s="139">
        <f t="shared" si="1"/>
        <v>2.4368563255731581E-2</v>
      </c>
      <c r="K25" s="139">
        <f t="shared" si="1"/>
        <v>2.4410870595078262E-2</v>
      </c>
      <c r="L25" s="139">
        <f t="shared" si="1"/>
        <v>2.4453417438482113E-2</v>
      </c>
      <c r="M25" s="139">
        <f t="shared" si="1"/>
        <v>2.4496205141788116E-2</v>
      </c>
      <c r="N25" s="139">
        <f t="shared" si="1"/>
        <v>2.4539235068516751E-2</v>
      </c>
      <c r="O25" s="139">
        <f t="shared" si="1"/>
        <v>2.4582508589907459E-2</v>
      </c>
      <c r="P25" s="139">
        <f t="shared" si="1"/>
        <v>2.4626027084962348E-2</v>
      </c>
      <c r="Q25" s="139">
        <f t="shared" si="1"/>
        <v>2.4669791940490116E-2</v>
      </c>
      <c r="R25" s="139">
        <f t="shared" si="1"/>
        <v>2.4713804551150267E-2</v>
      </c>
      <c r="S25" s="139">
        <f t="shared" si="1"/>
        <v>2.4758066319497545E-2</v>
      </c>
      <c r="T25" s="139">
        <f t="shared" si="1"/>
        <v>2.4802578656026624E-2</v>
      </c>
      <c r="U25" s="139">
        <f t="shared" si="1"/>
        <v>2.4847342979217063E-2</v>
      </c>
      <c r="V25" s="139">
        <f t="shared" si="1"/>
        <v>2.4892360715578515E-2</v>
      </c>
      <c r="W25" s="139">
        <f t="shared" si="1"/>
        <v>2.4937633299696168E-2</v>
      </c>
      <c r="X25" s="139">
        <f t="shared" si="1"/>
        <v>2.4983162174276482E-2</v>
      </c>
      <c r="Y25" s="139">
        <f t="shared" si="1"/>
        <v>2.5028948790193142E-2</v>
      </c>
      <c r="Z25" s="139">
        <f t="shared" si="1"/>
        <v>2.507499460653332E-2</v>
      </c>
      <c r="AA25" s="139">
        <f t="shared" si="1"/>
        <v>2.512130109064414E-2</v>
      </c>
    </row>
    <row r="26" spans="1:27" s="35" customFormat="1" ht="12.75" x14ac:dyDescent="0.2">
      <c r="A26" s="38" t="s">
        <v>8</v>
      </c>
      <c r="B26" s="24"/>
      <c r="C26" s="30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1:27" s="35" customFormat="1" ht="12.75" x14ac:dyDescent="0.2">
      <c r="A27" s="68" t="s">
        <v>93</v>
      </c>
      <c r="B27" s="24"/>
      <c r="C27" s="69">
        <v>4000000000</v>
      </c>
      <c r="D27" s="69">
        <f>D25*$C$27</f>
        <v>469521176.87218755</v>
      </c>
      <c r="E27" s="69">
        <f t="shared" ref="E27:AA27" si="2">E25*$C$27</f>
        <v>939787450.24970186</v>
      </c>
      <c r="F27" s="69">
        <f t="shared" si="2"/>
        <v>237000095.98229727</v>
      </c>
      <c r="G27" s="69">
        <f t="shared" si="2"/>
        <v>237385322.20411861</v>
      </c>
      <c r="H27" s="69">
        <f t="shared" si="2"/>
        <v>237772729.2116968</v>
      </c>
      <c r="I27" s="69">
        <f t="shared" si="2"/>
        <v>97305976.288917661</v>
      </c>
      <c r="J27" s="69">
        <f t="shared" si="2"/>
        <v>97474253.022926331</v>
      </c>
      <c r="K27" s="69">
        <f t="shared" si="2"/>
        <v>97643482.380313054</v>
      </c>
      <c r="L27" s="69">
        <f t="shared" si="2"/>
        <v>97813669.753928453</v>
      </c>
      <c r="M27" s="69">
        <f t="shared" si="2"/>
        <v>97984820.56715247</v>
      </c>
      <c r="N27" s="69">
        <f t="shared" si="2"/>
        <v>98156940.274067</v>
      </c>
      <c r="O27" s="69">
        <f t="shared" si="2"/>
        <v>98330034.35962984</v>
      </c>
      <c r="P27" s="69">
        <f t="shared" si="2"/>
        <v>98504108.339849398</v>
      </c>
      <c r="Q27" s="69">
        <f t="shared" si="2"/>
        <v>98679167.761960462</v>
      </c>
      <c r="R27" s="69">
        <f t="shared" si="2"/>
        <v>98855218.204601064</v>
      </c>
      <c r="S27" s="69">
        <f t="shared" si="2"/>
        <v>99032265.277990177</v>
      </c>
      <c r="T27" s="69">
        <f t="shared" si="2"/>
        <v>99210314.624106497</v>
      </c>
      <c r="U27" s="69">
        <f t="shared" si="2"/>
        <v>99389371.916868255</v>
      </c>
      <c r="V27" s="69">
        <f t="shared" si="2"/>
        <v>99569442.86231406</v>
      </c>
      <c r="W27" s="69">
        <f t="shared" si="2"/>
        <v>99750533.198784664</v>
      </c>
      <c r="X27" s="69">
        <f t="shared" si="2"/>
        <v>99932648.697105929</v>
      </c>
      <c r="Y27" s="69">
        <f t="shared" si="2"/>
        <v>100115795.16077256</v>
      </c>
      <c r="Z27" s="69">
        <f t="shared" si="2"/>
        <v>100299978.42613328</v>
      </c>
      <c r="AA27" s="69">
        <f t="shared" si="2"/>
        <v>100485204.36257656</v>
      </c>
    </row>
    <row r="28" spans="1:27" s="35" customFormat="1" ht="12.75" x14ac:dyDescent="0.2">
      <c r="A28" s="68" t="s">
        <v>9</v>
      </c>
      <c r="B28" s="24"/>
      <c r="C28" s="69">
        <f>SUM(D28:AA28)</f>
        <v>2064309587.6891973</v>
      </c>
      <c r="D28" s="64">
        <f>(D24-D27)*$F$13</f>
        <v>242309266.76009306</v>
      </c>
      <c r="E28" s="64">
        <f t="shared" ref="E28:AA28" si="3">(E24-E27)*$F$13</f>
        <v>485003060.98511106</v>
      </c>
      <c r="F28" s="64">
        <f t="shared" si="3"/>
        <v>122310392.60487905</v>
      </c>
      <c r="G28" s="64">
        <f t="shared" si="3"/>
        <v>122509199.15066284</v>
      </c>
      <c r="H28" s="64">
        <f t="shared" si="3"/>
        <v>122709131.15068325</v>
      </c>
      <c r="I28" s="64">
        <f t="shared" si="3"/>
        <v>50217414.9481676</v>
      </c>
      <c r="J28" s="64">
        <f t="shared" si="3"/>
        <v>50304258.767017387</v>
      </c>
      <c r="K28" s="64">
        <f t="shared" si="3"/>
        <v>50391594.213260345</v>
      </c>
      <c r="L28" s="64">
        <f t="shared" si="3"/>
        <v>50479424.070024833</v>
      </c>
      <c r="M28" s="64">
        <f t="shared" si="3"/>
        <v>50567751.136194617</v>
      </c>
      <c r="N28" s="64">
        <f t="shared" si="3"/>
        <v>50656578.226498112</v>
      </c>
      <c r="O28" s="64">
        <f t="shared" si="3"/>
        <v>50745908.171598017</v>
      </c>
      <c r="P28" s="64">
        <f t="shared" si="3"/>
        <v>50835743.818181626</v>
      </c>
      <c r="Q28" s="64">
        <f t="shared" si="3"/>
        <v>50926088.029051423</v>
      </c>
      <c r="R28" s="64">
        <f t="shared" si="3"/>
        <v>51016943.683216415</v>
      </c>
      <c r="S28" s="64">
        <f t="shared" si="3"/>
        <v>51108313.675983794</v>
      </c>
      <c r="T28" s="64">
        <f t="shared" si="3"/>
        <v>51200200.9190512</v>
      </c>
      <c r="U28" s="64">
        <f t="shared" si="3"/>
        <v>51292608.340599656</v>
      </c>
      <c r="V28" s="64">
        <f t="shared" si="3"/>
        <v>51385538.885386646</v>
      </c>
      <c r="W28" s="64">
        <f t="shared" si="3"/>
        <v>51478995.514840201</v>
      </c>
      <c r="X28" s="64">
        <f t="shared" si="3"/>
        <v>51572981.207153037</v>
      </c>
      <c r="Y28" s="64">
        <f t="shared" si="3"/>
        <v>51667498.95737765</v>
      </c>
      <c r="Z28" s="64">
        <f t="shared" si="3"/>
        <v>51762551.777521648</v>
      </c>
      <c r="AA28" s="64">
        <f t="shared" si="3"/>
        <v>51858142.696643777</v>
      </c>
    </row>
    <row r="29" spans="1:27" s="35" customFormat="1" ht="12.75" x14ac:dyDescent="0.2">
      <c r="A29" s="66" t="s">
        <v>87</v>
      </c>
      <c r="B29" s="24"/>
      <c r="C29" s="69">
        <f>SUM(D29:AA29)</f>
        <v>3833717805.7085099</v>
      </c>
      <c r="D29" s="64">
        <f>(D24-D27)*$G$13</f>
        <v>450002923.98303002</v>
      </c>
      <c r="E29" s="64">
        <f t="shared" ref="E29:AA29" si="4">(E24-E27)*$G$13</f>
        <v>900719970.40092063</v>
      </c>
      <c r="F29" s="64">
        <f t="shared" si="4"/>
        <v>227147871.9804897</v>
      </c>
      <c r="G29" s="64">
        <f t="shared" si="4"/>
        <v>227517084.13694531</v>
      </c>
      <c r="H29" s="64">
        <f t="shared" si="4"/>
        <v>227888386.42269751</v>
      </c>
      <c r="I29" s="64">
        <f t="shared" si="4"/>
        <v>93260913.475168407</v>
      </c>
      <c r="J29" s="64">
        <f t="shared" si="4"/>
        <v>93422194.853032306</v>
      </c>
      <c r="K29" s="64">
        <f t="shared" si="4"/>
        <v>93584389.253197789</v>
      </c>
      <c r="L29" s="64">
        <f t="shared" si="4"/>
        <v>93747501.844331846</v>
      </c>
      <c r="M29" s="64">
        <f t="shared" si="4"/>
        <v>93911537.824361444</v>
      </c>
      <c r="N29" s="64">
        <f t="shared" si="4"/>
        <v>94076502.420639351</v>
      </c>
      <c r="O29" s="64">
        <f t="shared" si="4"/>
        <v>94242400.890110612</v>
      </c>
      <c r="P29" s="64">
        <f t="shared" si="4"/>
        <v>94409238.519480169</v>
      </c>
      <c r="Q29" s="64">
        <f t="shared" si="4"/>
        <v>94577020.625381231</v>
      </c>
      <c r="R29" s="64">
        <f t="shared" si="4"/>
        <v>94745752.554544777</v>
      </c>
      <c r="S29" s="64">
        <f t="shared" si="4"/>
        <v>94915439.683969915</v>
      </c>
      <c r="T29" s="64">
        <f t="shared" si="4"/>
        <v>95086087.421095103</v>
      </c>
      <c r="U29" s="64">
        <f t="shared" si="4"/>
        <v>95257701.20397079</v>
      </c>
      <c r="V29" s="64">
        <f t="shared" si="4"/>
        <v>95430286.501432359</v>
      </c>
      <c r="W29" s="64">
        <f t="shared" si="4"/>
        <v>95603848.813274667</v>
      </c>
      <c r="X29" s="64">
        <f t="shared" si="4"/>
        <v>95778393.670427069</v>
      </c>
      <c r="Y29" s="64">
        <f t="shared" si="4"/>
        <v>95953926.635129929</v>
      </c>
      <c r="Z29" s="64">
        <f t="shared" si="4"/>
        <v>96130453.301111639</v>
      </c>
      <c r="AA29" s="64">
        <f t="shared" si="4"/>
        <v>96307979.29376702</v>
      </c>
    </row>
    <row r="30" spans="1:27" s="35" customFormat="1" ht="12.75" x14ac:dyDescent="0.2">
      <c r="A30" s="67" t="s">
        <v>1</v>
      </c>
      <c r="B30" s="24"/>
      <c r="C30" s="69">
        <f>SUM(D30:AA30)</f>
        <v>9898027393.397707</v>
      </c>
      <c r="D30" s="63">
        <f>D28+D29+D27</f>
        <v>1161833367.6153107</v>
      </c>
      <c r="E30" s="63">
        <f t="shared" ref="E30:AA30" si="5">E28+E29+E27</f>
        <v>2325510481.6357336</v>
      </c>
      <c r="F30" s="63">
        <f t="shared" si="5"/>
        <v>586458360.56766605</v>
      </c>
      <c r="G30" s="63">
        <f t="shared" si="5"/>
        <v>587411605.49172676</v>
      </c>
      <c r="H30" s="63">
        <f t="shared" si="5"/>
        <v>588370246.78507757</v>
      </c>
      <c r="I30" s="63">
        <f t="shared" si="5"/>
        <v>240784304.71225366</v>
      </c>
      <c r="J30" s="63">
        <f t="shared" si="5"/>
        <v>241200706.64297602</v>
      </c>
      <c r="K30" s="63">
        <f t="shared" si="5"/>
        <v>241619465.84677118</v>
      </c>
      <c r="L30" s="63">
        <f t="shared" si="5"/>
        <v>242040595.66828513</v>
      </c>
      <c r="M30" s="63">
        <f t="shared" si="5"/>
        <v>242464109.52770853</v>
      </c>
      <c r="N30" s="63">
        <f t="shared" si="5"/>
        <v>242890020.92120445</v>
      </c>
      <c r="O30" s="63">
        <f t="shared" si="5"/>
        <v>243318343.42133847</v>
      </c>
      <c r="P30" s="63">
        <f t="shared" si="5"/>
        <v>243749090.67751122</v>
      </c>
      <c r="Q30" s="63">
        <f t="shared" si="5"/>
        <v>244182276.4163931</v>
      </c>
      <c r="R30" s="63">
        <f t="shared" si="5"/>
        <v>244617914.44236225</v>
      </c>
      <c r="S30" s="63">
        <f t="shared" si="5"/>
        <v>245056018.63794386</v>
      </c>
      <c r="T30" s="63">
        <f t="shared" si="5"/>
        <v>245496602.9642528</v>
      </c>
      <c r="U30" s="63">
        <f t="shared" si="5"/>
        <v>245939681.46143872</v>
      </c>
      <c r="V30" s="63">
        <f t="shared" si="5"/>
        <v>246385268.24913305</v>
      </c>
      <c r="W30" s="63">
        <f t="shared" si="5"/>
        <v>246833377.52689952</v>
      </c>
      <c r="X30" s="63">
        <f t="shared" si="5"/>
        <v>247284023.57468605</v>
      </c>
      <c r="Y30" s="63">
        <f t="shared" si="5"/>
        <v>247737220.75328013</v>
      </c>
      <c r="Z30" s="63">
        <f t="shared" si="5"/>
        <v>248192983.50476655</v>
      </c>
      <c r="AA30" s="63">
        <f t="shared" si="5"/>
        <v>248651326.35298735</v>
      </c>
    </row>
    <row r="31" spans="1:27" s="35" customFormat="1" ht="12.75" x14ac:dyDescent="0.2">
      <c r="A31" s="4"/>
      <c r="B31" s="24"/>
      <c r="C31" s="33"/>
      <c r="D31" s="34"/>
      <c r="E31" s="89"/>
      <c r="F31" s="89"/>
      <c r="G31" s="89"/>
      <c r="H31" s="89"/>
      <c r="I31" s="89"/>
      <c r="J31" s="89"/>
      <c r="K31" s="89"/>
      <c r="L31" s="89"/>
      <c r="M31" s="89"/>
    </row>
    <row r="32" spans="1:27" s="35" customFormat="1" ht="12.75" x14ac:dyDescent="0.2">
      <c r="A32" s="4"/>
      <c r="B32" s="24"/>
      <c r="C32" s="33"/>
      <c r="D32" s="34"/>
      <c r="E32" s="89"/>
      <c r="F32" s="89"/>
      <c r="G32" s="89"/>
      <c r="H32" s="89"/>
      <c r="I32" s="89"/>
      <c r="J32" s="89"/>
      <c r="K32" s="89"/>
      <c r="L32" s="89"/>
      <c r="M32" s="89"/>
    </row>
    <row r="33" spans="1:27" s="35" customFormat="1" ht="12.75" x14ac:dyDescent="0.2">
      <c r="A33" s="131" t="s">
        <v>88</v>
      </c>
      <c r="B33" s="24"/>
      <c r="C33" s="30"/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spans="1:27" s="35" customFormat="1" ht="12.75" x14ac:dyDescent="0.2">
      <c r="A34" s="35" t="s">
        <v>94</v>
      </c>
      <c r="B34" s="24"/>
      <c r="C34" s="65">
        <f>IFERROR(C27/C24,0)</f>
        <v>0.40412092642500919</v>
      </c>
      <c r="D34" s="65">
        <f>IFERROR(D27/D24,0)</f>
        <v>0.40412092642500913</v>
      </c>
      <c r="E34" s="65">
        <f t="shared" ref="E34:AA34" si="6">IFERROR(E27/E24,0)</f>
        <v>0.40412092642500913</v>
      </c>
      <c r="F34" s="65">
        <f t="shared" si="6"/>
        <v>0.40412092642500919</v>
      </c>
      <c r="G34" s="65">
        <f t="shared" si="6"/>
        <v>0.40412092642500913</v>
      </c>
      <c r="H34" s="65">
        <f t="shared" si="6"/>
        <v>0.40412092642500913</v>
      </c>
      <c r="I34" s="65">
        <f t="shared" si="6"/>
        <v>0.40412092642500924</v>
      </c>
      <c r="J34" s="65">
        <f t="shared" si="6"/>
        <v>0.40412092642500919</v>
      </c>
      <c r="K34" s="65">
        <f t="shared" si="6"/>
        <v>0.40412092642500919</v>
      </c>
      <c r="L34" s="65">
        <f t="shared" si="6"/>
        <v>0.40412092642500919</v>
      </c>
      <c r="M34" s="65">
        <f t="shared" si="6"/>
        <v>0.40412092642500919</v>
      </c>
      <c r="N34" s="65">
        <f t="shared" si="6"/>
        <v>0.40412092642500919</v>
      </c>
      <c r="O34" s="65">
        <f t="shared" si="6"/>
        <v>0.40412092642500919</v>
      </c>
      <c r="P34" s="65">
        <f t="shared" si="6"/>
        <v>0.40412092642500924</v>
      </c>
      <c r="Q34" s="65">
        <f t="shared" si="6"/>
        <v>0.40412092642500919</v>
      </c>
      <c r="R34" s="65">
        <f t="shared" si="6"/>
        <v>0.40412092642500913</v>
      </c>
      <c r="S34" s="65">
        <f t="shared" si="6"/>
        <v>0.40412092642500913</v>
      </c>
      <c r="T34" s="65">
        <f t="shared" si="6"/>
        <v>0.40412092642500919</v>
      </c>
      <c r="U34" s="65">
        <f t="shared" si="6"/>
        <v>0.40412092642500919</v>
      </c>
      <c r="V34" s="65">
        <f t="shared" si="6"/>
        <v>0.40412092642500919</v>
      </c>
      <c r="W34" s="65">
        <f t="shared" si="6"/>
        <v>0.40412092642500913</v>
      </c>
      <c r="X34" s="65">
        <f t="shared" si="6"/>
        <v>0.40412092642500919</v>
      </c>
      <c r="Y34" s="65">
        <f t="shared" si="6"/>
        <v>0.40412092642500913</v>
      </c>
      <c r="Z34" s="65">
        <f t="shared" si="6"/>
        <v>0.40412092642500913</v>
      </c>
      <c r="AA34" s="65">
        <f t="shared" si="6"/>
        <v>0.40412092642500919</v>
      </c>
    </row>
    <row r="35" spans="1:27" s="35" customFormat="1" ht="12.75" x14ac:dyDescent="0.2">
      <c r="A35" s="66" t="s">
        <v>9</v>
      </c>
      <c r="B35" s="24"/>
      <c r="C35" s="71">
        <f>IFERROR(C28/C24,0)</f>
        <v>0.20855767575124678</v>
      </c>
      <c r="D35" s="65">
        <f>IFERROR(D28/D24,0)</f>
        <v>0.20855767575124678</v>
      </c>
      <c r="E35" s="65">
        <f t="shared" ref="E35:AA35" si="7">IFERROR(E28/E24,0)</f>
        <v>0.20855767575124678</v>
      </c>
      <c r="F35" s="65">
        <f t="shared" si="7"/>
        <v>0.20855767575124676</v>
      </c>
      <c r="G35" s="65">
        <f t="shared" si="7"/>
        <v>0.20855767575124678</v>
      </c>
      <c r="H35" s="65">
        <f t="shared" si="7"/>
        <v>0.20855767575124678</v>
      </c>
      <c r="I35" s="65">
        <f t="shared" si="7"/>
        <v>0.20855767575124678</v>
      </c>
      <c r="J35" s="65">
        <f t="shared" si="7"/>
        <v>0.20855767575124678</v>
      </c>
      <c r="K35" s="65">
        <f t="shared" si="7"/>
        <v>0.20855767575124673</v>
      </c>
      <c r="L35" s="65">
        <f t="shared" si="7"/>
        <v>0.20855767575124676</v>
      </c>
      <c r="M35" s="65">
        <f t="shared" si="7"/>
        <v>0.20855767575124676</v>
      </c>
      <c r="N35" s="65">
        <f t="shared" si="7"/>
        <v>0.20855767575124681</v>
      </c>
      <c r="O35" s="65">
        <f t="shared" si="7"/>
        <v>0.20855767575124678</v>
      </c>
      <c r="P35" s="65">
        <f t="shared" si="7"/>
        <v>0.20855767575124678</v>
      </c>
      <c r="Q35" s="65">
        <f t="shared" si="7"/>
        <v>0.20855767575124673</v>
      </c>
      <c r="R35" s="65">
        <f t="shared" si="7"/>
        <v>0.20855767575124676</v>
      </c>
      <c r="S35" s="65">
        <f t="shared" si="7"/>
        <v>0.20855767575124681</v>
      </c>
      <c r="T35" s="65">
        <f t="shared" si="7"/>
        <v>0.20855767575124676</v>
      </c>
      <c r="U35" s="65">
        <f t="shared" si="7"/>
        <v>0.20855767575124681</v>
      </c>
      <c r="V35" s="65">
        <f t="shared" si="7"/>
        <v>0.20855767575124673</v>
      </c>
      <c r="W35" s="65">
        <f t="shared" si="7"/>
        <v>0.20855767575124681</v>
      </c>
      <c r="X35" s="65">
        <f t="shared" si="7"/>
        <v>0.20855767575124681</v>
      </c>
      <c r="Y35" s="65">
        <f t="shared" si="7"/>
        <v>0.20855767575124681</v>
      </c>
      <c r="Z35" s="65">
        <f t="shared" si="7"/>
        <v>0.20855767575124678</v>
      </c>
      <c r="AA35" s="65">
        <f t="shared" si="7"/>
        <v>0.20855767575124676</v>
      </c>
    </row>
    <row r="36" spans="1:27" s="35" customFormat="1" ht="12.75" x14ac:dyDescent="0.2">
      <c r="A36" s="66" t="s">
        <v>87</v>
      </c>
      <c r="B36" s="24"/>
      <c r="C36" s="71">
        <f>IFERROR(C29/C24,0)</f>
        <v>0.38732139782374408</v>
      </c>
      <c r="D36" s="65">
        <f>IFERROR(D29/D24,0)</f>
        <v>0.38732139782374408</v>
      </c>
      <c r="E36" s="65">
        <f t="shared" ref="E36:AA36" si="8">IFERROR(E29/E24,0)</f>
        <v>0.38732139782374408</v>
      </c>
      <c r="F36" s="65">
        <f t="shared" si="8"/>
        <v>0.38732139782374403</v>
      </c>
      <c r="G36" s="65">
        <f t="shared" si="8"/>
        <v>0.38732139782374408</v>
      </c>
      <c r="H36" s="65">
        <f t="shared" si="8"/>
        <v>0.38732139782374408</v>
      </c>
      <c r="I36" s="65">
        <f t="shared" si="8"/>
        <v>0.38732139782374403</v>
      </c>
      <c r="J36" s="65">
        <f t="shared" si="8"/>
        <v>0.38732139782374408</v>
      </c>
      <c r="K36" s="65">
        <f t="shared" si="8"/>
        <v>0.38732139782374397</v>
      </c>
      <c r="L36" s="65">
        <f t="shared" si="8"/>
        <v>0.38732139782374403</v>
      </c>
      <c r="M36" s="65">
        <f t="shared" si="8"/>
        <v>0.38732139782374403</v>
      </c>
      <c r="N36" s="65">
        <f t="shared" si="8"/>
        <v>0.38732139782374408</v>
      </c>
      <c r="O36" s="65">
        <f t="shared" si="8"/>
        <v>0.38732139782374403</v>
      </c>
      <c r="P36" s="65">
        <f t="shared" si="8"/>
        <v>0.38732139782374403</v>
      </c>
      <c r="Q36" s="65">
        <f t="shared" si="8"/>
        <v>0.38732139782374403</v>
      </c>
      <c r="R36" s="65">
        <f t="shared" si="8"/>
        <v>0.38732139782374403</v>
      </c>
      <c r="S36" s="65">
        <f t="shared" si="8"/>
        <v>0.38732139782374414</v>
      </c>
      <c r="T36" s="65">
        <f t="shared" si="8"/>
        <v>0.38732139782374403</v>
      </c>
      <c r="U36" s="65">
        <f t="shared" si="8"/>
        <v>0.38732139782374408</v>
      </c>
      <c r="V36" s="65">
        <f t="shared" si="8"/>
        <v>0.38732139782374403</v>
      </c>
      <c r="W36" s="65">
        <f t="shared" si="8"/>
        <v>0.38732139782374408</v>
      </c>
      <c r="X36" s="65">
        <f t="shared" si="8"/>
        <v>0.38732139782374408</v>
      </c>
      <c r="Y36" s="65">
        <f t="shared" si="8"/>
        <v>0.38732139782374408</v>
      </c>
      <c r="Z36" s="65">
        <f t="shared" si="8"/>
        <v>0.38732139782374408</v>
      </c>
      <c r="AA36" s="65">
        <f t="shared" si="8"/>
        <v>0.38732139782374397</v>
      </c>
    </row>
    <row r="37" spans="1:27" s="35" customFormat="1" ht="13.5" thickBot="1" x14ac:dyDescent="0.25">
      <c r="A37" s="67" t="s">
        <v>95</v>
      </c>
      <c r="B37" s="24"/>
      <c r="C37" s="72">
        <f>C35+C36</f>
        <v>0.59587907357499081</v>
      </c>
      <c r="D37" s="73">
        <f t="shared" ref="D37:M37" si="9">D35+D36</f>
        <v>0.59587907357499081</v>
      </c>
      <c r="E37" s="73">
        <f t="shared" si="9"/>
        <v>0.59587907357499081</v>
      </c>
      <c r="F37" s="73">
        <f t="shared" si="9"/>
        <v>0.59587907357499081</v>
      </c>
      <c r="G37" s="73">
        <f t="shared" si="9"/>
        <v>0.59587907357499081</v>
      </c>
      <c r="H37" s="73">
        <f t="shared" si="9"/>
        <v>0.59587907357499081</v>
      </c>
      <c r="I37" s="73">
        <f t="shared" si="9"/>
        <v>0.59587907357499081</v>
      </c>
      <c r="J37" s="73">
        <f t="shared" si="9"/>
        <v>0.59587907357499081</v>
      </c>
      <c r="K37" s="73">
        <f t="shared" si="9"/>
        <v>0.5958790735749907</v>
      </c>
      <c r="L37" s="73">
        <f t="shared" si="9"/>
        <v>0.59587907357499081</v>
      </c>
      <c r="M37" s="73">
        <f t="shared" si="9"/>
        <v>0.59587907357499081</v>
      </c>
      <c r="N37" s="73">
        <f t="shared" ref="N37:AA37" si="10">N35+N36</f>
        <v>0.59587907357499093</v>
      </c>
      <c r="O37" s="73">
        <f t="shared" si="10"/>
        <v>0.59587907357499081</v>
      </c>
      <c r="P37" s="73">
        <f t="shared" si="10"/>
        <v>0.59587907357499081</v>
      </c>
      <c r="Q37" s="73">
        <f t="shared" si="10"/>
        <v>0.59587907357499081</v>
      </c>
      <c r="R37" s="73">
        <f t="shared" si="10"/>
        <v>0.59587907357499081</v>
      </c>
      <c r="S37" s="73">
        <f t="shared" si="10"/>
        <v>0.59587907357499093</v>
      </c>
      <c r="T37" s="73">
        <f t="shared" si="10"/>
        <v>0.59587907357499081</v>
      </c>
      <c r="U37" s="73">
        <f t="shared" si="10"/>
        <v>0.59587907357499093</v>
      </c>
      <c r="V37" s="73">
        <f t="shared" si="10"/>
        <v>0.59587907357499081</v>
      </c>
      <c r="W37" s="73">
        <f t="shared" si="10"/>
        <v>0.59587907357499093</v>
      </c>
      <c r="X37" s="73">
        <f t="shared" si="10"/>
        <v>0.59587907357499093</v>
      </c>
      <c r="Y37" s="73">
        <f t="shared" si="10"/>
        <v>0.59587907357499093</v>
      </c>
      <c r="Z37" s="73">
        <f t="shared" si="10"/>
        <v>0.59587907357499081</v>
      </c>
      <c r="AA37" s="73">
        <f t="shared" si="10"/>
        <v>0.5958790735749907</v>
      </c>
    </row>
    <row r="38" spans="1:27" s="35" customFormat="1" ht="12.75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1:27" s="35" customFormat="1" ht="12.75" x14ac:dyDescent="0.2"/>
  </sheetData>
  <mergeCells count="8">
    <mergeCell ref="D11:K11"/>
    <mergeCell ref="C13:E13"/>
    <mergeCell ref="A4:K4"/>
    <mergeCell ref="A5:K5"/>
    <mergeCell ref="E6:K6"/>
    <mergeCell ref="C7:K7"/>
    <mergeCell ref="C8:K8"/>
    <mergeCell ref="E10:J10"/>
  </mergeCells>
  <dataValidations disablePrompts="1" count="2">
    <dataValidation type="decimal" operator="greaterThanOrEqual" allowBlank="1" showInputMessage="1" showErrorMessage="1" error="El capital en riesgo no puede ser menor a 20%" sqref="F13" xr:uid="{00000000-0002-0000-0200-000000000000}">
      <formula1>0.2</formula1>
    </dataValidation>
    <dataValidation type="custom" operator="equal" showInputMessage="1" showErrorMessage="1" error="La suma del porcentaje de capital en riesgo más el porcentaje de crédito no pueden ser superior a 100%" sqref="H13" xr:uid="{00000000-0002-0000-0200-000001000000}">
      <formula1>F13+G13=100%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7B451-7988-4650-A87E-0E6751417E8B}">
  <sheetPr>
    <pageSetUpPr fitToPage="1"/>
  </sheetPr>
  <dimension ref="A4:M37"/>
  <sheetViews>
    <sheetView view="pageBreakPreview" topLeftCell="A5" zoomScaleSheetLayoutView="100" workbookViewId="0">
      <selection activeCell="D23" sqref="D23"/>
    </sheetView>
  </sheetViews>
  <sheetFormatPr baseColWidth="10" defaultColWidth="8.7109375" defaultRowHeight="15" x14ac:dyDescent="0.25"/>
  <cols>
    <col min="1" max="1" width="51.85546875" style="23" customWidth="1"/>
    <col min="2" max="2" width="8.7109375" style="23"/>
    <col min="3" max="3" width="15" style="23" customWidth="1"/>
    <col min="4" max="5" width="13.28515625" style="23" bestFit="1" customWidth="1"/>
    <col min="6" max="10" width="12.7109375" style="23" customWidth="1"/>
    <col min="11" max="11" width="14.5703125" style="23" customWidth="1"/>
    <col min="12" max="12" width="12.7109375" style="23" customWidth="1"/>
    <col min="13" max="13" width="13.28515625" style="23" customWidth="1"/>
    <col min="14" max="16384" width="8.7109375" style="23"/>
  </cols>
  <sheetData>
    <row r="4" spans="1:13" ht="28.5" x14ac:dyDescent="0.45">
      <c r="A4" s="219" t="s">
        <v>53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</row>
    <row r="5" spans="1:13" ht="23.25" x14ac:dyDescent="0.35">
      <c r="A5" s="220" t="s">
        <v>129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</row>
    <row r="6" spans="1:13" s="35" customFormat="1" ht="12.75" x14ac:dyDescent="0.2">
      <c r="E6" s="221"/>
      <c r="F6" s="221"/>
      <c r="G6" s="221"/>
      <c r="H6" s="221"/>
      <c r="I6" s="221"/>
      <c r="J6" s="221"/>
      <c r="K6" s="221"/>
    </row>
    <row r="7" spans="1:13" s="35" customFormat="1" ht="12.75" x14ac:dyDescent="0.2">
      <c r="A7" s="7" t="s">
        <v>12</v>
      </c>
      <c r="B7" s="9" t="s">
        <v>16</v>
      </c>
      <c r="C7" s="234"/>
      <c r="D7" s="234"/>
      <c r="E7" s="234"/>
      <c r="F7" s="234"/>
      <c r="G7" s="234"/>
      <c r="H7" s="234"/>
      <c r="I7" s="234"/>
      <c r="J7" s="234"/>
      <c r="K7" s="234"/>
    </row>
    <row r="8" spans="1:13" s="35" customFormat="1" ht="12.75" x14ac:dyDescent="0.2">
      <c r="A8" s="7" t="s">
        <v>13</v>
      </c>
      <c r="B8" s="7"/>
      <c r="C8" s="234"/>
      <c r="D8" s="234"/>
      <c r="E8" s="234"/>
      <c r="F8" s="234"/>
      <c r="G8" s="234"/>
      <c r="H8" s="234"/>
      <c r="I8" s="234"/>
      <c r="J8" s="234"/>
      <c r="K8" s="234"/>
    </row>
    <row r="9" spans="1:13" s="35" customFormat="1" ht="14.85" customHeight="1" x14ac:dyDescent="0.2">
      <c r="A9" s="7" t="s">
        <v>85</v>
      </c>
      <c r="B9" s="9"/>
      <c r="C9" s="9"/>
      <c r="D9" s="9"/>
      <c r="E9" s="9"/>
      <c r="F9" s="9"/>
      <c r="G9" s="9"/>
      <c r="H9" s="19"/>
      <c r="I9" s="19"/>
      <c r="J9" s="19"/>
      <c r="K9" s="19"/>
    </row>
    <row r="10" spans="1:13" s="35" customFormat="1" ht="13.35" customHeight="1" x14ac:dyDescent="0.2">
      <c r="A10" s="9"/>
      <c r="B10" s="9"/>
      <c r="C10" s="9"/>
      <c r="D10" s="9"/>
      <c r="E10" s="225" t="s">
        <v>2</v>
      </c>
      <c r="F10" s="225"/>
      <c r="G10" s="225"/>
      <c r="H10" s="225"/>
      <c r="I10" s="225"/>
    </row>
    <row r="11" spans="1:13" s="35" customFormat="1" ht="12.75" x14ac:dyDescent="0.2">
      <c r="A11" s="24"/>
      <c r="B11" s="24"/>
      <c r="C11" s="24"/>
      <c r="D11" s="221" t="s">
        <v>16</v>
      </c>
      <c r="E11" s="221"/>
      <c r="F11" s="221"/>
      <c r="G11" s="221"/>
      <c r="H11" s="221"/>
      <c r="I11" s="221"/>
      <c r="J11" s="221"/>
      <c r="K11" s="221"/>
    </row>
    <row r="12" spans="1:13" s="35" customFormat="1" ht="39" customHeight="1" x14ac:dyDescent="0.2">
      <c r="A12" s="24"/>
      <c r="B12" s="24"/>
      <c r="C12" s="24"/>
      <c r="D12" s="34"/>
      <c r="E12" s="34"/>
      <c r="F12" s="129" t="s">
        <v>3</v>
      </c>
      <c r="G12" s="130" t="s">
        <v>86</v>
      </c>
      <c r="H12" s="130" t="s">
        <v>4</v>
      </c>
      <c r="K12" s="24"/>
    </row>
    <row r="13" spans="1:13" s="35" customFormat="1" ht="23.45" customHeight="1" x14ac:dyDescent="0.2">
      <c r="A13" s="25"/>
      <c r="B13" s="34"/>
      <c r="C13" s="231" t="s">
        <v>122</v>
      </c>
      <c r="D13" s="232"/>
      <c r="E13" s="233"/>
      <c r="F13" s="146">
        <f>100%-G13</f>
        <v>0.30000000000000004</v>
      </c>
      <c r="G13" s="163">
        <v>0.7</v>
      </c>
      <c r="H13" s="164">
        <f>SUM(F13:G13)</f>
        <v>1</v>
      </c>
      <c r="K13" s="24"/>
    </row>
    <row r="14" spans="1:13" s="35" customFormat="1" ht="12.75" x14ac:dyDescent="0.2">
      <c r="A14" s="25"/>
      <c r="B14" s="34"/>
      <c r="C14" s="24"/>
      <c r="D14" s="36"/>
      <c r="E14" s="34"/>
      <c r="F14" s="26"/>
      <c r="G14" s="27"/>
      <c r="H14" s="28"/>
      <c r="I14" s="29"/>
      <c r="J14" s="29"/>
      <c r="K14" s="24"/>
    </row>
    <row r="15" spans="1:13" s="35" customFormat="1" x14ac:dyDescent="0.25">
      <c r="A15" s="23" t="s">
        <v>132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3" s="35" customFormat="1" ht="13.5" thickBot="1" x14ac:dyDescent="0.25">
      <c r="A16" s="2"/>
      <c r="B16" s="24"/>
      <c r="C16" s="24"/>
      <c r="D16" s="94">
        <v>44866</v>
      </c>
      <c r="E16" s="94">
        <v>44896</v>
      </c>
      <c r="F16" s="94">
        <v>44927</v>
      </c>
      <c r="G16" s="94">
        <v>44958</v>
      </c>
      <c r="H16" s="94">
        <v>44986</v>
      </c>
      <c r="I16" s="94">
        <v>45017</v>
      </c>
      <c r="J16" s="94">
        <v>45047</v>
      </c>
      <c r="K16" s="94">
        <v>45078</v>
      </c>
      <c r="L16" s="94">
        <v>45108</v>
      </c>
      <c r="M16" s="94">
        <v>45139</v>
      </c>
    </row>
    <row r="17" spans="1:13" s="35" customFormat="1" ht="12.75" x14ac:dyDescent="0.2">
      <c r="A17" s="38" t="s">
        <v>6</v>
      </c>
      <c r="B17" s="24"/>
      <c r="C17" s="3" t="s">
        <v>1</v>
      </c>
      <c r="D17" s="86" t="s">
        <v>31</v>
      </c>
      <c r="E17" s="86" t="s">
        <v>32</v>
      </c>
      <c r="F17" s="86" t="s">
        <v>33</v>
      </c>
      <c r="G17" s="86" t="s">
        <v>57</v>
      </c>
      <c r="H17" s="86" t="s">
        <v>58</v>
      </c>
      <c r="I17" s="86" t="s">
        <v>59</v>
      </c>
      <c r="J17" s="86" t="s">
        <v>60</v>
      </c>
      <c r="K17" s="86" t="s">
        <v>61</v>
      </c>
      <c r="L17" s="86" t="s">
        <v>62</v>
      </c>
      <c r="M17" s="86" t="s">
        <v>63</v>
      </c>
    </row>
    <row r="18" spans="1:13" s="35" customFormat="1" ht="12.75" x14ac:dyDescent="0.2">
      <c r="A18" s="1"/>
      <c r="B18" s="24"/>
      <c r="C18" s="30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s="35" customFormat="1" ht="12.75" x14ac:dyDescent="0.2">
      <c r="A19" s="38" t="s">
        <v>7</v>
      </c>
      <c r="B19" s="24"/>
      <c r="C19" s="31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 s="35" customFormat="1" ht="25.5" x14ac:dyDescent="0.2">
      <c r="A20" s="156" t="s">
        <v>82</v>
      </c>
      <c r="B20" s="24"/>
      <c r="C20" s="69" t="e">
        <f>SUM(D20:M20)</f>
        <v>#REF!</v>
      </c>
      <c r="D20" s="62" t="e">
        <f>#REF!</f>
        <v>#REF!</v>
      </c>
      <c r="E20" s="62" t="e">
        <f>#REF!</f>
        <v>#REF!</v>
      </c>
      <c r="F20" s="62" t="e">
        <f>#REF!</f>
        <v>#REF!</v>
      </c>
      <c r="G20" s="62" t="e">
        <f>#REF!</f>
        <v>#REF!</v>
      </c>
      <c r="H20" s="62" t="e">
        <f>#REF!</f>
        <v>#REF!</v>
      </c>
      <c r="I20" s="62" t="e">
        <f>#REF!</f>
        <v>#REF!</v>
      </c>
      <c r="J20" s="62" t="e">
        <f>#REF!</f>
        <v>#REF!</v>
      </c>
      <c r="K20" s="62" t="e">
        <f>#REF!</f>
        <v>#REF!</v>
      </c>
      <c r="L20" s="62" t="e">
        <f>#REF!</f>
        <v>#REF!</v>
      </c>
      <c r="M20" s="62" t="e">
        <f>#REF!</f>
        <v>#REF!</v>
      </c>
    </row>
    <row r="21" spans="1:13" s="35" customFormat="1" ht="12.75" x14ac:dyDescent="0.2">
      <c r="A21" s="66" t="s">
        <v>90</v>
      </c>
      <c r="B21" s="24"/>
      <c r="C21" s="69" t="e">
        <f>SUM(D21:M21)</f>
        <v>#REF!</v>
      </c>
      <c r="D21" s="62" t="e">
        <f>#REF!</f>
        <v>#REF!</v>
      </c>
      <c r="E21" s="62" t="e">
        <f>#REF!</f>
        <v>#REF!</v>
      </c>
      <c r="F21" s="62" t="e">
        <f>#REF!</f>
        <v>#REF!</v>
      </c>
      <c r="G21" s="62" t="e">
        <f>#REF!</f>
        <v>#REF!</v>
      </c>
      <c r="H21" s="62" t="e">
        <f>#REF!</f>
        <v>#REF!</v>
      </c>
      <c r="I21" s="62" t="e">
        <f>#REF!</f>
        <v>#REF!</v>
      </c>
      <c r="J21" s="62" t="e">
        <f>#REF!</f>
        <v>#REF!</v>
      </c>
      <c r="K21" s="62" t="e">
        <f>#REF!</f>
        <v>#REF!</v>
      </c>
      <c r="L21" s="62" t="e">
        <f>#REF!</f>
        <v>#REF!</v>
      </c>
      <c r="M21" s="62" t="e">
        <f>#REF!</f>
        <v>#REF!</v>
      </c>
    </row>
    <row r="22" spans="1:13" s="35" customFormat="1" ht="12.75" x14ac:dyDescent="0.2">
      <c r="A22" s="67" t="s">
        <v>1</v>
      </c>
      <c r="B22" s="24"/>
      <c r="C22" s="70" t="e">
        <f>SUM(D22:M22)</f>
        <v>#REF!</v>
      </c>
      <c r="D22" s="63" t="e">
        <f t="shared" ref="D22:M22" si="0">SUM(D20:D21)</f>
        <v>#REF!</v>
      </c>
      <c r="E22" s="63" t="e">
        <f t="shared" si="0"/>
        <v>#REF!</v>
      </c>
      <c r="F22" s="63" t="e">
        <f t="shared" si="0"/>
        <v>#REF!</v>
      </c>
      <c r="G22" s="63" t="e">
        <f t="shared" si="0"/>
        <v>#REF!</v>
      </c>
      <c r="H22" s="63" t="e">
        <f t="shared" si="0"/>
        <v>#REF!</v>
      </c>
      <c r="I22" s="63" t="e">
        <f t="shared" si="0"/>
        <v>#REF!</v>
      </c>
      <c r="J22" s="63" t="e">
        <f t="shared" si="0"/>
        <v>#REF!</v>
      </c>
      <c r="K22" s="63" t="e">
        <f t="shared" si="0"/>
        <v>#REF!</v>
      </c>
      <c r="L22" s="63" t="e">
        <f t="shared" si="0"/>
        <v>#REF!</v>
      </c>
      <c r="M22" s="63" t="e">
        <f t="shared" si="0"/>
        <v>#REF!</v>
      </c>
    </row>
    <row r="23" spans="1:13" s="35" customFormat="1" ht="12.75" x14ac:dyDescent="0.2">
      <c r="A23" s="1"/>
      <c r="B23" s="138"/>
      <c r="C23" s="32"/>
      <c r="D23" s="139" t="e">
        <f>D22/$C$22</f>
        <v>#REF!</v>
      </c>
      <c r="E23" s="139" t="e">
        <f t="shared" ref="E23:M23" si="1">E22/$C$22</f>
        <v>#REF!</v>
      </c>
      <c r="F23" s="139" t="e">
        <f t="shared" si="1"/>
        <v>#REF!</v>
      </c>
      <c r="G23" s="139" t="e">
        <f t="shared" si="1"/>
        <v>#REF!</v>
      </c>
      <c r="H23" s="139" t="e">
        <f t="shared" si="1"/>
        <v>#REF!</v>
      </c>
      <c r="I23" s="139" t="e">
        <f t="shared" si="1"/>
        <v>#REF!</v>
      </c>
      <c r="J23" s="139" t="e">
        <f t="shared" si="1"/>
        <v>#REF!</v>
      </c>
      <c r="K23" s="139" t="e">
        <f t="shared" si="1"/>
        <v>#REF!</v>
      </c>
      <c r="L23" s="139" t="e">
        <f t="shared" si="1"/>
        <v>#REF!</v>
      </c>
      <c r="M23" s="139" t="e">
        <f t="shared" si="1"/>
        <v>#REF!</v>
      </c>
    </row>
    <row r="24" spans="1:13" s="35" customFormat="1" ht="12.75" x14ac:dyDescent="0.2">
      <c r="A24" s="38" t="s">
        <v>8</v>
      </c>
      <c r="B24" s="24"/>
      <c r="C24" s="30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1:13" s="35" customFormat="1" ht="12.75" x14ac:dyDescent="0.2">
      <c r="A25" s="68" t="s">
        <v>93</v>
      </c>
      <c r="B25" s="24"/>
      <c r="C25" s="69">
        <v>4025000000</v>
      </c>
      <c r="D25" s="69" t="e">
        <f>D23*$C$25</f>
        <v>#REF!</v>
      </c>
      <c r="E25" s="69" t="e">
        <f t="shared" ref="E25:M25" si="2">E23*$C$25</f>
        <v>#REF!</v>
      </c>
      <c r="F25" s="69" t="e">
        <f t="shared" si="2"/>
        <v>#REF!</v>
      </c>
      <c r="G25" s="69" t="e">
        <f t="shared" si="2"/>
        <v>#REF!</v>
      </c>
      <c r="H25" s="69" t="e">
        <f t="shared" si="2"/>
        <v>#REF!</v>
      </c>
      <c r="I25" s="69" t="e">
        <f t="shared" si="2"/>
        <v>#REF!</v>
      </c>
      <c r="J25" s="69" t="e">
        <f t="shared" si="2"/>
        <v>#REF!</v>
      </c>
      <c r="K25" s="69" t="e">
        <f t="shared" si="2"/>
        <v>#REF!</v>
      </c>
      <c r="L25" s="69" t="e">
        <f t="shared" si="2"/>
        <v>#REF!</v>
      </c>
      <c r="M25" s="69" t="e">
        <f t="shared" si="2"/>
        <v>#REF!</v>
      </c>
    </row>
    <row r="26" spans="1:13" s="35" customFormat="1" ht="12.75" x14ac:dyDescent="0.2">
      <c r="A26" s="68" t="s">
        <v>9</v>
      </c>
      <c r="B26" s="24"/>
      <c r="C26" s="69" t="e">
        <f>SUM(D26:M26)</f>
        <v>#REF!</v>
      </c>
      <c r="D26" s="64" t="e">
        <f>(D22-D25)*$F$13</f>
        <v>#REF!</v>
      </c>
      <c r="E26" s="64" t="e">
        <f t="shared" ref="E26:M26" si="3">(E22-E25)*$F$13</f>
        <v>#REF!</v>
      </c>
      <c r="F26" s="64" t="e">
        <f t="shared" si="3"/>
        <v>#REF!</v>
      </c>
      <c r="G26" s="64" t="e">
        <f t="shared" si="3"/>
        <v>#REF!</v>
      </c>
      <c r="H26" s="64" t="e">
        <f t="shared" si="3"/>
        <v>#REF!</v>
      </c>
      <c r="I26" s="64" t="e">
        <f t="shared" si="3"/>
        <v>#REF!</v>
      </c>
      <c r="J26" s="64" t="e">
        <f t="shared" si="3"/>
        <v>#REF!</v>
      </c>
      <c r="K26" s="64" t="e">
        <f t="shared" si="3"/>
        <v>#REF!</v>
      </c>
      <c r="L26" s="64" t="e">
        <f t="shared" si="3"/>
        <v>#REF!</v>
      </c>
      <c r="M26" s="64" t="e">
        <f t="shared" si="3"/>
        <v>#REF!</v>
      </c>
    </row>
    <row r="27" spans="1:13" s="35" customFormat="1" ht="12.75" x14ac:dyDescent="0.2">
      <c r="A27" s="66" t="s">
        <v>87</v>
      </c>
      <c r="B27" s="24"/>
      <c r="C27" s="69" t="e">
        <f>SUM(D27:M27)</f>
        <v>#REF!</v>
      </c>
      <c r="D27" s="64" t="e">
        <f>(D22-D25)*$G$13</f>
        <v>#REF!</v>
      </c>
      <c r="E27" s="64" t="e">
        <f t="shared" ref="E27:M27" si="4">(E22-E25)*$G$13</f>
        <v>#REF!</v>
      </c>
      <c r="F27" s="64" t="e">
        <f t="shared" si="4"/>
        <v>#REF!</v>
      </c>
      <c r="G27" s="64" t="e">
        <f t="shared" si="4"/>
        <v>#REF!</v>
      </c>
      <c r="H27" s="64" t="e">
        <f t="shared" si="4"/>
        <v>#REF!</v>
      </c>
      <c r="I27" s="64" t="e">
        <f t="shared" si="4"/>
        <v>#REF!</v>
      </c>
      <c r="J27" s="64" t="e">
        <f t="shared" si="4"/>
        <v>#REF!</v>
      </c>
      <c r="K27" s="64" t="e">
        <f t="shared" si="4"/>
        <v>#REF!</v>
      </c>
      <c r="L27" s="64" t="e">
        <f t="shared" si="4"/>
        <v>#REF!</v>
      </c>
      <c r="M27" s="64" t="e">
        <f t="shared" si="4"/>
        <v>#REF!</v>
      </c>
    </row>
    <row r="28" spans="1:13" s="35" customFormat="1" ht="12.75" x14ac:dyDescent="0.2">
      <c r="A28" s="67" t="s">
        <v>1</v>
      </c>
      <c r="B28" s="24"/>
      <c r="C28" s="69" t="e">
        <f>SUM(D28:M28)</f>
        <v>#REF!</v>
      </c>
      <c r="D28" s="63" t="e">
        <f>D26+D27+D25</f>
        <v>#REF!</v>
      </c>
      <c r="E28" s="63" t="e">
        <f t="shared" ref="E28:M28" si="5">E26+E27+E25</f>
        <v>#REF!</v>
      </c>
      <c r="F28" s="63" t="e">
        <f t="shared" si="5"/>
        <v>#REF!</v>
      </c>
      <c r="G28" s="63" t="e">
        <f t="shared" si="5"/>
        <v>#REF!</v>
      </c>
      <c r="H28" s="63" t="e">
        <f t="shared" si="5"/>
        <v>#REF!</v>
      </c>
      <c r="I28" s="63" t="e">
        <f t="shared" si="5"/>
        <v>#REF!</v>
      </c>
      <c r="J28" s="63" t="e">
        <f t="shared" si="5"/>
        <v>#REF!</v>
      </c>
      <c r="K28" s="63" t="e">
        <f t="shared" si="5"/>
        <v>#REF!</v>
      </c>
      <c r="L28" s="63" t="e">
        <f t="shared" si="5"/>
        <v>#REF!</v>
      </c>
      <c r="M28" s="63" t="e">
        <f t="shared" si="5"/>
        <v>#REF!</v>
      </c>
    </row>
    <row r="29" spans="1:13" s="35" customFormat="1" ht="12.75" x14ac:dyDescent="0.2">
      <c r="A29" s="4"/>
      <c r="B29" s="24"/>
      <c r="C29" s="33"/>
      <c r="D29" s="34"/>
      <c r="E29" s="89"/>
      <c r="F29" s="89"/>
      <c r="G29" s="89"/>
      <c r="H29" s="89"/>
      <c r="I29" s="89"/>
      <c r="J29" s="89"/>
      <c r="K29" s="89"/>
      <c r="L29" s="89"/>
      <c r="M29" s="89"/>
    </row>
    <row r="30" spans="1:13" s="35" customFormat="1" ht="12.75" x14ac:dyDescent="0.2">
      <c r="A30" s="4"/>
      <c r="B30" s="24"/>
      <c r="C30" s="33"/>
      <c r="D30" s="34"/>
      <c r="E30" s="89"/>
      <c r="F30" s="89"/>
      <c r="G30" s="89"/>
      <c r="H30" s="89"/>
      <c r="I30" s="89"/>
      <c r="J30" s="89"/>
      <c r="K30" s="89"/>
      <c r="L30" s="89"/>
      <c r="M30" s="89"/>
    </row>
    <row r="31" spans="1:13" s="35" customFormat="1" ht="12.75" x14ac:dyDescent="0.2">
      <c r="A31" s="131" t="s">
        <v>88</v>
      </c>
      <c r="B31" s="24"/>
      <c r="C31" s="30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3" s="35" customFormat="1" ht="12.75" x14ac:dyDescent="0.2">
      <c r="A32" s="35" t="s">
        <v>94</v>
      </c>
      <c r="B32" s="24"/>
      <c r="C32" s="65">
        <f>IFERROR(C25/C22,0)</f>
        <v>0</v>
      </c>
      <c r="D32" s="65">
        <f>IFERROR(D25/D22,0)</f>
        <v>0</v>
      </c>
      <c r="E32" s="65">
        <f t="shared" ref="E32:M32" si="6">IFERROR(E25/E22,0)</f>
        <v>0</v>
      </c>
      <c r="F32" s="65">
        <f t="shared" si="6"/>
        <v>0</v>
      </c>
      <c r="G32" s="65">
        <f t="shared" si="6"/>
        <v>0</v>
      </c>
      <c r="H32" s="65">
        <f t="shared" si="6"/>
        <v>0</v>
      </c>
      <c r="I32" s="65">
        <f t="shared" si="6"/>
        <v>0</v>
      </c>
      <c r="J32" s="65">
        <f t="shared" si="6"/>
        <v>0</v>
      </c>
      <c r="K32" s="65">
        <f t="shared" si="6"/>
        <v>0</v>
      </c>
      <c r="L32" s="65">
        <f t="shared" si="6"/>
        <v>0</v>
      </c>
      <c r="M32" s="65">
        <f t="shared" si="6"/>
        <v>0</v>
      </c>
    </row>
    <row r="33" spans="1:13" s="35" customFormat="1" ht="12.75" x14ac:dyDescent="0.2">
      <c r="A33" s="66" t="s">
        <v>9</v>
      </c>
      <c r="B33" s="24"/>
      <c r="C33" s="71">
        <f>IFERROR(C26/C22,0)</f>
        <v>0</v>
      </c>
      <c r="D33" s="65">
        <f>IFERROR(D26/D22,0)</f>
        <v>0</v>
      </c>
      <c r="E33" s="65">
        <f t="shared" ref="E33:M33" si="7">IFERROR(E26/E22,0)</f>
        <v>0</v>
      </c>
      <c r="F33" s="65">
        <f t="shared" si="7"/>
        <v>0</v>
      </c>
      <c r="G33" s="65">
        <f t="shared" si="7"/>
        <v>0</v>
      </c>
      <c r="H33" s="65">
        <f t="shared" si="7"/>
        <v>0</v>
      </c>
      <c r="I33" s="65">
        <f t="shared" si="7"/>
        <v>0</v>
      </c>
      <c r="J33" s="65">
        <f t="shared" si="7"/>
        <v>0</v>
      </c>
      <c r="K33" s="65">
        <f t="shared" si="7"/>
        <v>0</v>
      </c>
      <c r="L33" s="65">
        <f t="shared" si="7"/>
        <v>0</v>
      </c>
      <c r="M33" s="65">
        <f t="shared" si="7"/>
        <v>0</v>
      </c>
    </row>
    <row r="34" spans="1:13" s="35" customFormat="1" ht="12.75" x14ac:dyDescent="0.2">
      <c r="A34" s="66" t="s">
        <v>87</v>
      </c>
      <c r="B34" s="24"/>
      <c r="C34" s="71">
        <f>IFERROR(C27/C22,0)</f>
        <v>0</v>
      </c>
      <c r="D34" s="65">
        <f>IFERROR(D27/D22,0)</f>
        <v>0</v>
      </c>
      <c r="E34" s="65">
        <f t="shared" ref="E34:M34" si="8">IFERROR(E27/E22,0)</f>
        <v>0</v>
      </c>
      <c r="F34" s="65">
        <f t="shared" si="8"/>
        <v>0</v>
      </c>
      <c r="G34" s="65">
        <f t="shared" si="8"/>
        <v>0</v>
      </c>
      <c r="H34" s="65">
        <f t="shared" si="8"/>
        <v>0</v>
      </c>
      <c r="I34" s="65">
        <f t="shared" si="8"/>
        <v>0</v>
      </c>
      <c r="J34" s="65">
        <f t="shared" si="8"/>
        <v>0</v>
      </c>
      <c r="K34" s="65">
        <f t="shared" si="8"/>
        <v>0</v>
      </c>
      <c r="L34" s="65">
        <f t="shared" si="8"/>
        <v>0</v>
      </c>
      <c r="M34" s="65">
        <f t="shared" si="8"/>
        <v>0</v>
      </c>
    </row>
    <row r="35" spans="1:13" s="35" customFormat="1" ht="13.5" thickBot="1" x14ac:dyDescent="0.25">
      <c r="A35" s="67" t="s">
        <v>95</v>
      </c>
      <c r="B35" s="24"/>
      <c r="C35" s="72">
        <f t="shared" ref="C35:M35" si="9">C33+C34</f>
        <v>0</v>
      </c>
      <c r="D35" s="73">
        <f t="shared" si="9"/>
        <v>0</v>
      </c>
      <c r="E35" s="73">
        <f t="shared" si="9"/>
        <v>0</v>
      </c>
      <c r="F35" s="73">
        <f t="shared" si="9"/>
        <v>0</v>
      </c>
      <c r="G35" s="73">
        <f t="shared" si="9"/>
        <v>0</v>
      </c>
      <c r="H35" s="73">
        <f t="shared" si="9"/>
        <v>0</v>
      </c>
      <c r="I35" s="73">
        <f t="shared" si="9"/>
        <v>0</v>
      </c>
      <c r="J35" s="73">
        <f t="shared" si="9"/>
        <v>0</v>
      </c>
      <c r="K35" s="73">
        <f t="shared" si="9"/>
        <v>0</v>
      </c>
      <c r="L35" s="73">
        <f t="shared" si="9"/>
        <v>0</v>
      </c>
      <c r="M35" s="73">
        <f t="shared" si="9"/>
        <v>0</v>
      </c>
    </row>
    <row r="36" spans="1:13" s="35" customFormat="1" ht="12.75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</row>
    <row r="37" spans="1:13" s="35" customFormat="1" ht="12.75" x14ac:dyDescent="0.2"/>
  </sheetData>
  <mergeCells count="8">
    <mergeCell ref="D11:K11"/>
    <mergeCell ref="C13:E13"/>
    <mergeCell ref="A4:K4"/>
    <mergeCell ref="A5:K5"/>
    <mergeCell ref="E6:K6"/>
    <mergeCell ref="C7:K7"/>
    <mergeCell ref="C8:K8"/>
    <mergeCell ref="E10:I10"/>
  </mergeCells>
  <dataValidations disablePrompts="1" count="2">
    <dataValidation type="custom" operator="equal" showInputMessage="1" showErrorMessage="1" error="La suma del porcentaje de capital en riesgo más el porcentaje de crédito no pueden ser superior a 100%" sqref="H13" xr:uid="{2C7CAFEC-DC58-4FF2-B104-7BB07D88DA1A}">
      <formula1>F13+G13=100%</formula1>
    </dataValidation>
    <dataValidation type="decimal" operator="greaterThanOrEqual" allowBlank="1" showInputMessage="1" showErrorMessage="1" error="El capital en riesgo no puede ser menor a 20%" sqref="F13" xr:uid="{C3171864-4ADF-4170-9657-07DA3119B0EA}">
      <formula1>0.2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59476-E0D8-4BF3-81B3-B09FDBEFA44C}">
  <sheetPr>
    <pageSetUpPr fitToPage="1"/>
  </sheetPr>
  <dimension ref="A1:R47"/>
  <sheetViews>
    <sheetView tabSelected="1" topLeftCell="A4" zoomScaleNormal="100" zoomScaleSheetLayoutView="100" workbookViewId="0">
      <selection activeCell="C17" sqref="C17:P17"/>
    </sheetView>
  </sheetViews>
  <sheetFormatPr baseColWidth="10" defaultColWidth="8.7109375" defaultRowHeight="15" x14ac:dyDescent="0.25"/>
  <cols>
    <col min="1" max="1" width="8.7109375" style="23"/>
    <col min="2" max="2" width="14.7109375" style="23" customWidth="1"/>
    <col min="3" max="3" width="15.28515625" style="23" customWidth="1"/>
    <col min="4" max="4" width="9.42578125" style="23" customWidth="1"/>
    <col min="5" max="5" width="6.140625" style="23" customWidth="1"/>
    <col min="6" max="6" width="14.5703125" style="23" customWidth="1"/>
    <col min="7" max="7" width="12.42578125" style="23" customWidth="1"/>
    <col min="8" max="10" width="8.7109375" style="23"/>
    <col min="11" max="11" width="13.28515625" style="23" customWidth="1"/>
    <col min="12" max="12" width="8.28515625" style="23" customWidth="1"/>
    <col min="13" max="13" width="15.28515625" style="23" customWidth="1"/>
    <col min="14" max="14" width="7.7109375" style="23" customWidth="1"/>
    <col min="15" max="15" width="12.28515625" style="23" customWidth="1"/>
    <col min="16" max="16" width="8.7109375" style="23"/>
    <col min="17" max="17" width="18.7109375" style="23" customWidth="1"/>
    <col min="18" max="18" width="2.7109375" style="23" customWidth="1"/>
    <col min="19" max="16384" width="8.7109375" style="23"/>
  </cols>
  <sheetData>
    <row r="1" spans="1:17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6"/>
      <c r="B4" s="6"/>
      <c r="C4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ht="28.5" x14ac:dyDescent="0.25">
      <c r="A6" s="6"/>
      <c r="B6" s="228" t="s">
        <v>149</v>
      </c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</row>
    <row r="7" spans="1:17" ht="23.25" x14ac:dyDescent="0.25">
      <c r="A7" s="6"/>
      <c r="B7" s="229" t="s">
        <v>171</v>
      </c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</row>
    <row r="8" spans="1:17" ht="23.25" x14ac:dyDescent="0.25">
      <c r="A8" s="6"/>
      <c r="B8" s="229" t="s">
        <v>176</v>
      </c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</row>
    <row r="9" spans="1:17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18" t="s">
        <v>175</v>
      </c>
    </row>
    <row r="10" spans="1:17" s="35" customFormat="1" ht="12.75" x14ac:dyDescent="0.2">
      <c r="A10" s="250" t="s">
        <v>12</v>
      </c>
      <c r="B10" s="250"/>
      <c r="C10" s="250"/>
      <c r="D10" s="9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9"/>
    </row>
    <row r="11" spans="1:17" s="35" customFormat="1" ht="12.75" x14ac:dyDescent="0.2">
      <c r="A11" s="250" t="s">
        <v>13</v>
      </c>
      <c r="B11" s="250"/>
      <c r="C11" s="250"/>
      <c r="D11" s="250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9"/>
    </row>
    <row r="12" spans="1:17" s="35" customFormat="1" ht="12.75" x14ac:dyDescent="0.2">
      <c r="A12" s="7" t="s">
        <v>16</v>
      </c>
      <c r="B12" s="100"/>
      <c r="C12" s="100"/>
      <c r="D12" s="100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9"/>
    </row>
    <row r="13" spans="1:17" s="35" customFormat="1" ht="13.5" thickBot="1" x14ac:dyDescent="0.25">
      <c r="A13" s="7"/>
      <c r="B13" s="1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257"/>
      <c r="Q13" s="257"/>
    </row>
    <row r="14" spans="1:17" s="35" customFormat="1" ht="15.75" thickBot="1" x14ac:dyDescent="0.25">
      <c r="A14" s="1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202" t="s">
        <v>168</v>
      </c>
      <c r="O14" s="215">
        <v>8.6999999999999994E-2</v>
      </c>
      <c r="P14" s="257"/>
      <c r="Q14" s="257"/>
    </row>
    <row r="15" spans="1:17" s="35" customFormat="1" ht="26.25" x14ac:dyDescent="0.2">
      <c r="A15" s="18"/>
      <c r="B15" s="9"/>
      <c r="C15" s="9"/>
      <c r="D15" s="201" t="s">
        <v>167</v>
      </c>
      <c r="E15" s="9"/>
      <c r="F15" s="7"/>
      <c r="G15" s="7"/>
      <c r="H15" s="7"/>
      <c r="I15" s="7"/>
      <c r="J15" s="7"/>
      <c r="K15" s="9"/>
      <c r="L15" s="9"/>
      <c r="M15" s="202" t="s">
        <v>169</v>
      </c>
      <c r="O15" s="203">
        <f>O14/12</f>
        <v>7.2499999999999995E-3</v>
      </c>
      <c r="P15" s="9"/>
      <c r="Q15" s="9"/>
    </row>
    <row r="16" spans="1:17" s="35" customFormat="1" ht="12.75" x14ac:dyDescent="0.2">
      <c r="A16" s="18"/>
      <c r="B16" s="39"/>
      <c r="C16" s="9"/>
      <c r="D16" s="9"/>
      <c r="E16" s="9"/>
      <c r="F16" s="9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1:17" s="35" customFormat="1" ht="12.75" x14ac:dyDescent="0.2">
      <c r="A17" s="18"/>
      <c r="B17" s="11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12"/>
    </row>
    <row r="18" spans="1:17" s="35" customFormat="1" ht="12.75" x14ac:dyDescent="0.2">
      <c r="A18" s="18"/>
      <c r="B18" s="40"/>
      <c r="C18" s="259" t="s">
        <v>162</v>
      </c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</row>
    <row r="19" spans="1:17" s="35" customFormat="1" ht="12.75" x14ac:dyDescent="0.2">
      <c r="A19" s="18"/>
      <c r="B19" s="11"/>
      <c r="C19" s="41"/>
      <c r="D19" s="41"/>
      <c r="E19" s="41"/>
      <c r="F19" s="41"/>
      <c r="G19" s="41"/>
      <c r="H19" s="41"/>
      <c r="I19" s="41"/>
      <c r="J19" s="5"/>
      <c r="K19" s="5"/>
      <c r="L19" s="5"/>
      <c r="M19" s="5"/>
      <c r="N19" s="5"/>
      <c r="O19" s="5"/>
      <c r="P19" s="5"/>
    </row>
    <row r="20" spans="1:17" s="35" customFormat="1" ht="13.5" thickBot="1" x14ac:dyDescent="0.25">
      <c r="A20" s="18"/>
      <c r="B20" s="13"/>
      <c r="C20" s="24"/>
      <c r="D20" s="24"/>
      <c r="E20" s="24"/>
      <c r="F20" s="24"/>
      <c r="G20" s="24"/>
      <c r="H20" s="24"/>
      <c r="I20" s="24"/>
      <c r="J20" s="10"/>
      <c r="K20" s="10"/>
      <c r="L20" s="10"/>
      <c r="M20" s="10"/>
      <c r="N20" s="10"/>
      <c r="O20" s="10"/>
      <c r="P20" s="10"/>
      <c r="Q20" s="10"/>
    </row>
    <row r="21" spans="1:17" s="35" customFormat="1" ht="15.75" thickBot="1" x14ac:dyDescent="0.25">
      <c r="A21" s="18"/>
      <c r="B21" s="15"/>
      <c r="C21" s="18"/>
      <c r="D21" s="18"/>
      <c r="E21" s="18"/>
      <c r="F21" s="18"/>
      <c r="G21" s="18"/>
      <c r="H21" s="216">
        <v>0.05</v>
      </c>
      <c r="I21" s="18"/>
      <c r="J21" s="18"/>
      <c r="K21" s="18"/>
      <c r="L21" s="251" t="s">
        <v>165</v>
      </c>
      <c r="M21" s="260"/>
      <c r="N21" s="260"/>
      <c r="O21" s="261"/>
      <c r="P21" s="12"/>
      <c r="Q21" s="12"/>
    </row>
    <row r="22" spans="1:17" s="35" customFormat="1" ht="48" customHeight="1" x14ac:dyDescent="0.2">
      <c r="A22" s="18"/>
      <c r="B22" s="44"/>
      <c r="C22" s="74"/>
      <c r="D22" s="251" t="s">
        <v>11</v>
      </c>
      <c r="E22" s="252"/>
      <c r="F22" s="253" t="s">
        <v>173</v>
      </c>
      <c r="G22" s="254"/>
      <c r="H22" s="253" t="s">
        <v>170</v>
      </c>
      <c r="I22" s="254"/>
      <c r="J22" s="253" t="s">
        <v>174</v>
      </c>
      <c r="K22" s="254"/>
      <c r="L22" s="193" t="s">
        <v>152</v>
      </c>
      <c r="M22" s="205" t="s">
        <v>164</v>
      </c>
      <c r="N22" s="255" t="s">
        <v>163</v>
      </c>
      <c r="O22" s="256"/>
      <c r="P22" s="12"/>
      <c r="Q22" s="209" t="s">
        <v>166</v>
      </c>
    </row>
    <row r="23" spans="1:17" s="35" customFormat="1" x14ac:dyDescent="0.25">
      <c r="A23" s="18"/>
      <c r="B23" s="175">
        <v>43983</v>
      </c>
      <c r="C23" s="206">
        <v>44866</v>
      </c>
      <c r="D23" s="241">
        <v>1</v>
      </c>
      <c r="E23" s="242"/>
      <c r="F23" s="247"/>
      <c r="G23" s="248"/>
      <c r="H23" s="249">
        <f t="shared" ref="H23:H32" si="0">F23*$H$21</f>
        <v>0</v>
      </c>
      <c r="I23" s="244"/>
      <c r="J23" s="243">
        <f>H23+F23</f>
        <v>0</v>
      </c>
      <c r="K23" s="244"/>
      <c r="L23" s="207">
        <v>0.05</v>
      </c>
      <c r="M23" s="208">
        <f>L23*J44</f>
        <v>0</v>
      </c>
      <c r="N23" s="245"/>
      <c r="O23" s="246"/>
      <c r="P23" s="12"/>
      <c r="Q23" s="211"/>
    </row>
    <row r="24" spans="1:17" s="35" customFormat="1" x14ac:dyDescent="0.25">
      <c r="A24" s="18"/>
      <c r="B24" s="175">
        <v>44013</v>
      </c>
      <c r="C24" s="206">
        <v>44896</v>
      </c>
      <c r="D24" s="241">
        <f>D23+1</f>
        <v>2</v>
      </c>
      <c r="E24" s="242"/>
      <c r="F24" s="247"/>
      <c r="G24" s="248"/>
      <c r="H24" s="249">
        <f t="shared" si="0"/>
        <v>0</v>
      </c>
      <c r="I24" s="244"/>
      <c r="J24" s="243">
        <f t="shared" ref="J24:J32" si="1">H24+F24</f>
        <v>0</v>
      </c>
      <c r="K24" s="244"/>
      <c r="L24" s="207">
        <v>0</v>
      </c>
      <c r="M24" s="200"/>
      <c r="N24" s="245">
        <f>L24*$J$44</f>
        <v>0</v>
      </c>
      <c r="O24" s="246"/>
      <c r="P24" s="12"/>
      <c r="Q24" s="212"/>
    </row>
    <row r="25" spans="1:17" s="35" customFormat="1" x14ac:dyDescent="0.25">
      <c r="A25" s="18"/>
      <c r="B25" s="175">
        <v>44044</v>
      </c>
      <c r="C25" s="206">
        <v>44927</v>
      </c>
      <c r="D25" s="241">
        <f t="shared" ref="D25:D43" si="2">D24+1</f>
        <v>3</v>
      </c>
      <c r="E25" s="242"/>
      <c r="F25" s="247"/>
      <c r="G25" s="248"/>
      <c r="H25" s="249">
        <f t="shared" si="0"/>
        <v>0</v>
      </c>
      <c r="I25" s="244"/>
      <c r="J25" s="243">
        <f t="shared" si="1"/>
        <v>0</v>
      </c>
      <c r="K25" s="244"/>
      <c r="L25" s="186">
        <f>50%/12</f>
        <v>4.1666666666666664E-2</v>
      </c>
      <c r="M25" s="200"/>
      <c r="N25" s="245">
        <f>L25*$J$44</f>
        <v>0</v>
      </c>
      <c r="O25" s="246"/>
      <c r="P25" s="12"/>
      <c r="Q25" s="212"/>
    </row>
    <row r="26" spans="1:17" s="35" customFormat="1" x14ac:dyDescent="0.25">
      <c r="A26" s="18"/>
      <c r="B26" s="175">
        <v>44075</v>
      </c>
      <c r="C26" s="206">
        <v>44958</v>
      </c>
      <c r="D26" s="241">
        <f t="shared" si="2"/>
        <v>4</v>
      </c>
      <c r="E26" s="242"/>
      <c r="F26" s="247"/>
      <c r="G26" s="248"/>
      <c r="H26" s="249">
        <f t="shared" si="0"/>
        <v>0</v>
      </c>
      <c r="I26" s="244"/>
      <c r="J26" s="243">
        <f t="shared" si="1"/>
        <v>0</v>
      </c>
      <c r="K26" s="244"/>
      <c r="L26" s="186">
        <f t="shared" ref="L26:L36" si="3">50%/12</f>
        <v>4.1666666666666664E-2</v>
      </c>
      <c r="M26" s="200"/>
      <c r="N26" s="245">
        <f t="shared" ref="N26:N43" si="4">L26*$J$44</f>
        <v>0</v>
      </c>
      <c r="O26" s="246"/>
      <c r="P26" s="12"/>
      <c r="Q26" s="212"/>
    </row>
    <row r="27" spans="1:17" s="35" customFormat="1" x14ac:dyDescent="0.25">
      <c r="A27" s="18"/>
      <c r="B27" s="175">
        <v>44105</v>
      </c>
      <c r="C27" s="206">
        <v>44986</v>
      </c>
      <c r="D27" s="241">
        <f t="shared" si="2"/>
        <v>5</v>
      </c>
      <c r="E27" s="242"/>
      <c r="F27" s="247"/>
      <c r="G27" s="248"/>
      <c r="H27" s="249">
        <f t="shared" si="0"/>
        <v>0</v>
      </c>
      <c r="I27" s="244"/>
      <c r="J27" s="243">
        <f t="shared" si="1"/>
        <v>0</v>
      </c>
      <c r="K27" s="244"/>
      <c r="L27" s="186">
        <f t="shared" si="3"/>
        <v>4.1666666666666664E-2</v>
      </c>
      <c r="M27" s="200"/>
      <c r="N27" s="245">
        <f t="shared" si="4"/>
        <v>0</v>
      </c>
      <c r="O27" s="246"/>
      <c r="P27" s="12"/>
      <c r="Q27" s="212"/>
    </row>
    <row r="28" spans="1:17" s="35" customFormat="1" x14ac:dyDescent="0.25">
      <c r="A28" s="18"/>
      <c r="B28" s="175">
        <v>44136</v>
      </c>
      <c r="C28" s="206">
        <v>45017</v>
      </c>
      <c r="D28" s="241">
        <f t="shared" si="2"/>
        <v>6</v>
      </c>
      <c r="E28" s="242"/>
      <c r="F28" s="247"/>
      <c r="G28" s="248"/>
      <c r="H28" s="249">
        <f t="shared" si="0"/>
        <v>0</v>
      </c>
      <c r="I28" s="244"/>
      <c r="J28" s="243">
        <f t="shared" si="1"/>
        <v>0</v>
      </c>
      <c r="K28" s="244"/>
      <c r="L28" s="186">
        <f t="shared" si="3"/>
        <v>4.1666666666666664E-2</v>
      </c>
      <c r="M28" s="200"/>
      <c r="N28" s="245">
        <f t="shared" si="4"/>
        <v>0</v>
      </c>
      <c r="O28" s="246"/>
      <c r="P28" s="12"/>
      <c r="Q28" s="212"/>
    </row>
    <row r="29" spans="1:17" s="35" customFormat="1" x14ac:dyDescent="0.25">
      <c r="A29" s="18"/>
      <c r="B29" s="175">
        <v>44166</v>
      </c>
      <c r="C29" s="206">
        <v>45047</v>
      </c>
      <c r="D29" s="241">
        <f t="shared" si="2"/>
        <v>7</v>
      </c>
      <c r="E29" s="242"/>
      <c r="F29" s="247"/>
      <c r="G29" s="248"/>
      <c r="H29" s="249">
        <f t="shared" si="0"/>
        <v>0</v>
      </c>
      <c r="I29" s="244"/>
      <c r="J29" s="243">
        <f t="shared" si="1"/>
        <v>0</v>
      </c>
      <c r="K29" s="244"/>
      <c r="L29" s="186">
        <f t="shared" si="3"/>
        <v>4.1666666666666664E-2</v>
      </c>
      <c r="M29" s="200"/>
      <c r="N29" s="245">
        <f t="shared" si="4"/>
        <v>0</v>
      </c>
      <c r="O29" s="246"/>
      <c r="P29" s="12"/>
      <c r="Q29" s="212"/>
    </row>
    <row r="30" spans="1:17" s="35" customFormat="1" x14ac:dyDescent="0.25">
      <c r="A30" s="18"/>
      <c r="B30" s="175">
        <v>44197</v>
      </c>
      <c r="C30" s="206">
        <v>45078</v>
      </c>
      <c r="D30" s="241">
        <f t="shared" si="2"/>
        <v>8</v>
      </c>
      <c r="E30" s="242"/>
      <c r="F30" s="247"/>
      <c r="G30" s="248"/>
      <c r="H30" s="249">
        <f t="shared" si="0"/>
        <v>0</v>
      </c>
      <c r="I30" s="244"/>
      <c r="J30" s="243">
        <f t="shared" si="1"/>
        <v>0</v>
      </c>
      <c r="K30" s="244"/>
      <c r="L30" s="186">
        <f t="shared" si="3"/>
        <v>4.1666666666666664E-2</v>
      </c>
      <c r="M30" s="200"/>
      <c r="N30" s="245">
        <f t="shared" si="4"/>
        <v>0</v>
      </c>
      <c r="O30" s="246"/>
      <c r="P30" s="12"/>
      <c r="Q30" s="212"/>
    </row>
    <row r="31" spans="1:17" s="35" customFormat="1" x14ac:dyDescent="0.25">
      <c r="A31" s="18"/>
      <c r="B31" s="175">
        <v>44228</v>
      </c>
      <c r="C31" s="206">
        <v>45108</v>
      </c>
      <c r="D31" s="241">
        <f t="shared" si="2"/>
        <v>9</v>
      </c>
      <c r="E31" s="242"/>
      <c r="F31" s="247"/>
      <c r="G31" s="248"/>
      <c r="H31" s="249">
        <f t="shared" si="0"/>
        <v>0</v>
      </c>
      <c r="I31" s="244"/>
      <c r="J31" s="243">
        <f t="shared" si="1"/>
        <v>0</v>
      </c>
      <c r="K31" s="244"/>
      <c r="L31" s="186">
        <f t="shared" si="3"/>
        <v>4.1666666666666664E-2</v>
      </c>
      <c r="M31" s="200"/>
      <c r="N31" s="245">
        <f t="shared" si="4"/>
        <v>0</v>
      </c>
      <c r="O31" s="246"/>
      <c r="P31" s="12"/>
      <c r="Q31" s="212"/>
    </row>
    <row r="32" spans="1:17" s="35" customFormat="1" x14ac:dyDescent="0.25">
      <c r="A32" s="18"/>
      <c r="B32" s="93"/>
      <c r="C32" s="206">
        <v>45139</v>
      </c>
      <c r="D32" s="241">
        <f t="shared" si="2"/>
        <v>10</v>
      </c>
      <c r="E32" s="242"/>
      <c r="F32" s="247"/>
      <c r="G32" s="248"/>
      <c r="H32" s="249">
        <f t="shared" si="0"/>
        <v>0</v>
      </c>
      <c r="I32" s="244"/>
      <c r="J32" s="243">
        <f t="shared" si="1"/>
        <v>0</v>
      </c>
      <c r="K32" s="244"/>
      <c r="L32" s="186">
        <f t="shared" si="3"/>
        <v>4.1666666666666664E-2</v>
      </c>
      <c r="M32" s="200"/>
      <c r="N32" s="245">
        <f t="shared" si="4"/>
        <v>0</v>
      </c>
      <c r="O32" s="246"/>
      <c r="P32" s="12"/>
      <c r="Q32" s="212"/>
    </row>
    <row r="33" spans="1:18" x14ac:dyDescent="0.25">
      <c r="C33" s="184">
        <v>45170</v>
      </c>
      <c r="D33" s="241">
        <f t="shared" si="2"/>
        <v>11</v>
      </c>
      <c r="E33" s="242"/>
      <c r="F33" s="243"/>
      <c r="G33" s="244"/>
      <c r="H33" s="243"/>
      <c r="I33" s="244"/>
      <c r="J33" s="243"/>
      <c r="K33" s="244"/>
      <c r="L33" s="186">
        <f t="shared" si="3"/>
        <v>4.1666666666666664E-2</v>
      </c>
      <c r="M33" s="200"/>
      <c r="N33" s="245">
        <f t="shared" si="4"/>
        <v>0</v>
      </c>
      <c r="O33" s="246"/>
      <c r="Q33" s="213">
        <f t="shared" ref="Q33:Q43" si="5">N33*(D33-10)*$O$15</f>
        <v>0</v>
      </c>
    </row>
    <row r="34" spans="1:18" x14ac:dyDescent="0.25">
      <c r="A34" s="6"/>
      <c r="B34" s="155"/>
      <c r="C34" s="184">
        <v>45200</v>
      </c>
      <c r="D34" s="241">
        <f t="shared" si="2"/>
        <v>12</v>
      </c>
      <c r="E34" s="242"/>
      <c r="F34" s="243"/>
      <c r="G34" s="244"/>
      <c r="H34" s="243"/>
      <c r="I34" s="244"/>
      <c r="J34" s="243"/>
      <c r="K34" s="244"/>
      <c r="L34" s="186">
        <f t="shared" si="3"/>
        <v>4.1666666666666664E-2</v>
      </c>
      <c r="M34" s="200"/>
      <c r="N34" s="245">
        <f t="shared" si="4"/>
        <v>0</v>
      </c>
      <c r="O34" s="246"/>
      <c r="P34" s="12"/>
      <c r="Q34" s="213">
        <f t="shared" si="5"/>
        <v>0</v>
      </c>
    </row>
    <row r="35" spans="1:18" x14ac:dyDescent="0.25">
      <c r="A35" s="6"/>
      <c r="B35" s="155"/>
      <c r="C35" s="184">
        <v>45231</v>
      </c>
      <c r="D35" s="241">
        <f t="shared" si="2"/>
        <v>13</v>
      </c>
      <c r="E35" s="242"/>
      <c r="F35" s="243"/>
      <c r="G35" s="244"/>
      <c r="H35" s="243"/>
      <c r="I35" s="244"/>
      <c r="J35" s="243"/>
      <c r="K35" s="244"/>
      <c r="L35" s="186">
        <f t="shared" si="3"/>
        <v>4.1666666666666664E-2</v>
      </c>
      <c r="M35" s="200"/>
      <c r="N35" s="245">
        <f t="shared" si="4"/>
        <v>0</v>
      </c>
      <c r="O35" s="246"/>
      <c r="P35" s="12"/>
      <c r="Q35" s="213">
        <f t="shared" si="5"/>
        <v>0</v>
      </c>
    </row>
    <row r="36" spans="1:18" x14ac:dyDescent="0.25">
      <c r="C36" s="184">
        <v>45261</v>
      </c>
      <c r="D36" s="241">
        <f t="shared" si="2"/>
        <v>14</v>
      </c>
      <c r="E36" s="242"/>
      <c r="F36" s="243"/>
      <c r="G36" s="244"/>
      <c r="H36" s="243"/>
      <c r="I36" s="244"/>
      <c r="J36" s="243"/>
      <c r="K36" s="244"/>
      <c r="L36" s="186">
        <f t="shared" si="3"/>
        <v>4.1666666666666664E-2</v>
      </c>
      <c r="M36" s="200"/>
      <c r="N36" s="245">
        <f t="shared" si="4"/>
        <v>0</v>
      </c>
      <c r="O36" s="246"/>
      <c r="Q36" s="213">
        <f t="shared" si="5"/>
        <v>0</v>
      </c>
    </row>
    <row r="37" spans="1:18" x14ac:dyDescent="0.25">
      <c r="C37" s="184">
        <v>45292</v>
      </c>
      <c r="D37" s="241">
        <f t="shared" si="2"/>
        <v>15</v>
      </c>
      <c r="E37" s="242"/>
      <c r="F37" s="243"/>
      <c r="G37" s="244"/>
      <c r="H37" s="243"/>
      <c r="I37" s="244"/>
      <c r="J37" s="243"/>
      <c r="K37" s="244"/>
      <c r="L37" s="186">
        <f>45%/7</f>
        <v>6.4285714285714293E-2</v>
      </c>
      <c r="M37" s="200"/>
      <c r="N37" s="245">
        <f t="shared" si="4"/>
        <v>0</v>
      </c>
      <c r="O37" s="246"/>
      <c r="Q37" s="213">
        <f t="shared" si="5"/>
        <v>0</v>
      </c>
    </row>
    <row r="38" spans="1:18" x14ac:dyDescent="0.25">
      <c r="C38" s="184">
        <v>45323</v>
      </c>
      <c r="D38" s="241">
        <f t="shared" si="2"/>
        <v>16</v>
      </c>
      <c r="E38" s="242"/>
      <c r="F38" s="243"/>
      <c r="G38" s="244"/>
      <c r="H38" s="243"/>
      <c r="I38" s="244"/>
      <c r="J38" s="243"/>
      <c r="K38" s="244"/>
      <c r="L38" s="186">
        <f t="shared" ref="L38:L43" si="6">45%/7</f>
        <v>6.4285714285714293E-2</v>
      </c>
      <c r="M38" s="200"/>
      <c r="N38" s="245">
        <f t="shared" si="4"/>
        <v>0</v>
      </c>
      <c r="O38" s="246"/>
      <c r="Q38" s="213">
        <f t="shared" si="5"/>
        <v>0</v>
      </c>
    </row>
    <row r="39" spans="1:18" x14ac:dyDescent="0.25">
      <c r="C39" s="184">
        <v>45352</v>
      </c>
      <c r="D39" s="241">
        <f t="shared" si="2"/>
        <v>17</v>
      </c>
      <c r="E39" s="242"/>
      <c r="F39" s="243"/>
      <c r="G39" s="244"/>
      <c r="H39" s="243"/>
      <c r="I39" s="244"/>
      <c r="J39" s="243"/>
      <c r="K39" s="244"/>
      <c r="L39" s="186">
        <f t="shared" si="6"/>
        <v>6.4285714285714293E-2</v>
      </c>
      <c r="M39" s="200"/>
      <c r="N39" s="245">
        <f t="shared" si="4"/>
        <v>0</v>
      </c>
      <c r="O39" s="246"/>
      <c r="Q39" s="213">
        <f t="shared" si="5"/>
        <v>0</v>
      </c>
    </row>
    <row r="40" spans="1:18" x14ac:dyDescent="0.25">
      <c r="C40" s="184">
        <v>45383</v>
      </c>
      <c r="D40" s="241">
        <f t="shared" si="2"/>
        <v>18</v>
      </c>
      <c r="E40" s="242"/>
      <c r="F40" s="243"/>
      <c r="G40" s="244"/>
      <c r="H40" s="243"/>
      <c r="I40" s="244"/>
      <c r="J40" s="243"/>
      <c r="K40" s="244"/>
      <c r="L40" s="186">
        <f t="shared" si="6"/>
        <v>6.4285714285714293E-2</v>
      </c>
      <c r="M40" s="200"/>
      <c r="N40" s="245">
        <f t="shared" si="4"/>
        <v>0</v>
      </c>
      <c r="O40" s="246"/>
      <c r="Q40" s="213">
        <f t="shared" si="5"/>
        <v>0</v>
      </c>
    </row>
    <row r="41" spans="1:18" x14ac:dyDescent="0.25">
      <c r="C41" s="184">
        <v>45413</v>
      </c>
      <c r="D41" s="241">
        <f t="shared" si="2"/>
        <v>19</v>
      </c>
      <c r="E41" s="242"/>
      <c r="F41" s="243"/>
      <c r="G41" s="244"/>
      <c r="H41" s="243"/>
      <c r="I41" s="244"/>
      <c r="J41" s="243"/>
      <c r="K41" s="244"/>
      <c r="L41" s="186">
        <f t="shared" si="6"/>
        <v>6.4285714285714293E-2</v>
      </c>
      <c r="M41" s="200"/>
      <c r="N41" s="245">
        <f t="shared" si="4"/>
        <v>0</v>
      </c>
      <c r="O41" s="246"/>
      <c r="Q41" s="213">
        <f t="shared" si="5"/>
        <v>0</v>
      </c>
    </row>
    <row r="42" spans="1:18" x14ac:dyDescent="0.25">
      <c r="C42" s="184">
        <v>45444</v>
      </c>
      <c r="D42" s="241">
        <f t="shared" si="2"/>
        <v>20</v>
      </c>
      <c r="E42" s="242"/>
      <c r="F42" s="243"/>
      <c r="G42" s="244"/>
      <c r="H42" s="243"/>
      <c r="I42" s="244"/>
      <c r="J42" s="243"/>
      <c r="K42" s="244"/>
      <c r="L42" s="186">
        <f t="shared" si="6"/>
        <v>6.4285714285714293E-2</v>
      </c>
      <c r="M42" s="200"/>
      <c r="N42" s="245">
        <f t="shared" si="4"/>
        <v>0</v>
      </c>
      <c r="O42" s="246"/>
      <c r="Q42" s="213">
        <f t="shared" si="5"/>
        <v>0</v>
      </c>
    </row>
    <row r="43" spans="1:18" x14ac:dyDescent="0.25">
      <c r="C43" s="184">
        <v>45474</v>
      </c>
      <c r="D43" s="241">
        <f t="shared" si="2"/>
        <v>21</v>
      </c>
      <c r="E43" s="242"/>
      <c r="F43" s="243"/>
      <c r="G43" s="244"/>
      <c r="H43" s="243"/>
      <c r="I43" s="244"/>
      <c r="J43" s="243"/>
      <c r="K43" s="244"/>
      <c r="L43" s="186">
        <f t="shared" si="6"/>
        <v>6.4285714285714293E-2</v>
      </c>
      <c r="M43" s="200"/>
      <c r="N43" s="245">
        <f t="shared" si="4"/>
        <v>0</v>
      </c>
      <c r="O43" s="246"/>
      <c r="Q43" s="214">
        <f t="shared" si="5"/>
        <v>0</v>
      </c>
    </row>
    <row r="44" spans="1:18" s="35" customFormat="1" ht="15.75" thickBot="1" x14ac:dyDescent="0.3">
      <c r="A44" s="18"/>
      <c r="B44" s="154"/>
      <c r="C44" s="74"/>
      <c r="D44" s="235" t="s">
        <v>4</v>
      </c>
      <c r="E44" s="236"/>
      <c r="F44" s="237">
        <f>SUM(F23:G43)</f>
        <v>0</v>
      </c>
      <c r="G44" s="238"/>
      <c r="H44" s="237">
        <f>SUM(H23:I32)</f>
        <v>0</v>
      </c>
      <c r="I44" s="238"/>
      <c r="J44" s="239">
        <f>SUM(J23:K43)</f>
        <v>0</v>
      </c>
      <c r="K44" s="240"/>
      <c r="L44" s="191">
        <f>SUM(L23:L43)</f>
        <v>1</v>
      </c>
      <c r="M44" s="199">
        <f>SUM(M23:M43)</f>
        <v>0</v>
      </c>
      <c r="N44" s="237">
        <f>SUM(N24:O43)</f>
        <v>0</v>
      </c>
      <c r="O44" s="238"/>
      <c r="P44" s="12"/>
      <c r="Q44" s="210">
        <f t="shared" ref="Q44" si="7">SUM(Q23:Q43)</f>
        <v>0</v>
      </c>
      <c r="R44" s="12" t="s">
        <v>16</v>
      </c>
    </row>
    <row r="45" spans="1:18" ht="15.75" thickTop="1" x14ac:dyDescent="0.25">
      <c r="J45" s="204" t="s">
        <v>16</v>
      </c>
    </row>
    <row r="47" spans="1:18" x14ac:dyDescent="0.25">
      <c r="D47" s="217" t="s">
        <v>172</v>
      </c>
    </row>
  </sheetData>
  <mergeCells count="126">
    <mergeCell ref="B6:Q6"/>
    <mergeCell ref="B8:Q8"/>
    <mergeCell ref="A10:C10"/>
    <mergeCell ref="E10:P10"/>
    <mergeCell ref="A11:D11"/>
    <mergeCell ref="E11:P11"/>
    <mergeCell ref="B7:Q7"/>
    <mergeCell ref="D22:E22"/>
    <mergeCell ref="F22:G22"/>
    <mergeCell ref="H22:I22"/>
    <mergeCell ref="J22:K22"/>
    <mergeCell ref="N22:O22"/>
    <mergeCell ref="P13:Q14"/>
    <mergeCell ref="C17:P17"/>
    <mergeCell ref="C18:P18"/>
    <mergeCell ref="L21:O21"/>
    <mergeCell ref="D24:E24"/>
    <mergeCell ref="F24:G24"/>
    <mergeCell ref="H24:I24"/>
    <mergeCell ref="J24:K24"/>
    <mergeCell ref="N24:O24"/>
    <mergeCell ref="D23:E23"/>
    <mergeCell ref="F23:G23"/>
    <mergeCell ref="H23:I23"/>
    <mergeCell ref="J23:K23"/>
    <mergeCell ref="N23:O23"/>
    <mergeCell ref="D26:E26"/>
    <mergeCell ref="F26:G26"/>
    <mergeCell ref="H26:I26"/>
    <mergeCell ref="J26:K26"/>
    <mergeCell ref="N26:O26"/>
    <mergeCell ref="D25:E25"/>
    <mergeCell ref="F25:G25"/>
    <mergeCell ref="H25:I25"/>
    <mergeCell ref="J25:K25"/>
    <mergeCell ref="N25:O25"/>
    <mergeCell ref="D28:E28"/>
    <mergeCell ref="F28:G28"/>
    <mergeCell ref="H28:I28"/>
    <mergeCell ref="J28:K28"/>
    <mergeCell ref="N28:O28"/>
    <mergeCell ref="D27:E27"/>
    <mergeCell ref="F27:G27"/>
    <mergeCell ref="H27:I27"/>
    <mergeCell ref="J27:K27"/>
    <mergeCell ref="N27:O27"/>
    <mergeCell ref="D30:E30"/>
    <mergeCell ref="F30:G30"/>
    <mergeCell ref="H30:I30"/>
    <mergeCell ref="J30:K30"/>
    <mergeCell ref="N30:O30"/>
    <mergeCell ref="D29:E29"/>
    <mergeCell ref="F29:G29"/>
    <mergeCell ref="H29:I29"/>
    <mergeCell ref="J29:K29"/>
    <mergeCell ref="N29:O29"/>
    <mergeCell ref="D32:E32"/>
    <mergeCell ref="F32:G32"/>
    <mergeCell ref="H32:I32"/>
    <mergeCell ref="J32:K32"/>
    <mergeCell ref="N32:O32"/>
    <mergeCell ref="D31:E31"/>
    <mergeCell ref="F31:G31"/>
    <mergeCell ref="H31:I31"/>
    <mergeCell ref="J31:K31"/>
    <mergeCell ref="N31:O31"/>
    <mergeCell ref="D34:E34"/>
    <mergeCell ref="F34:G34"/>
    <mergeCell ref="H34:I34"/>
    <mergeCell ref="J34:K34"/>
    <mergeCell ref="N34:O34"/>
    <mergeCell ref="D33:E33"/>
    <mergeCell ref="F33:G33"/>
    <mergeCell ref="H33:I33"/>
    <mergeCell ref="J33:K33"/>
    <mergeCell ref="N33:O33"/>
    <mergeCell ref="D36:E36"/>
    <mergeCell ref="F36:G36"/>
    <mergeCell ref="H36:I36"/>
    <mergeCell ref="J36:K36"/>
    <mergeCell ref="N36:O36"/>
    <mergeCell ref="D35:E35"/>
    <mergeCell ref="F35:G35"/>
    <mergeCell ref="H35:I35"/>
    <mergeCell ref="J35:K35"/>
    <mergeCell ref="N35:O35"/>
    <mergeCell ref="D38:E38"/>
    <mergeCell ref="F38:G38"/>
    <mergeCell ref="H38:I38"/>
    <mergeCell ref="J38:K38"/>
    <mergeCell ref="N38:O38"/>
    <mergeCell ref="D37:E37"/>
    <mergeCell ref="F37:G37"/>
    <mergeCell ref="H37:I37"/>
    <mergeCell ref="J37:K37"/>
    <mergeCell ref="N37:O37"/>
    <mergeCell ref="D40:E40"/>
    <mergeCell ref="F40:G40"/>
    <mergeCell ref="H40:I40"/>
    <mergeCell ref="J40:K40"/>
    <mergeCell ref="N40:O40"/>
    <mergeCell ref="D39:E39"/>
    <mergeCell ref="F39:G39"/>
    <mergeCell ref="H39:I39"/>
    <mergeCell ref="J39:K39"/>
    <mergeCell ref="N39:O39"/>
    <mergeCell ref="D42:E42"/>
    <mergeCell ref="F42:G42"/>
    <mergeCell ref="H42:I42"/>
    <mergeCell ref="J42:K42"/>
    <mergeCell ref="N42:O42"/>
    <mergeCell ref="D41:E41"/>
    <mergeCell ref="F41:G41"/>
    <mergeCell ref="H41:I41"/>
    <mergeCell ref="J41:K41"/>
    <mergeCell ref="N41:O41"/>
    <mergeCell ref="D44:E44"/>
    <mergeCell ref="F44:G44"/>
    <mergeCell ref="H44:I44"/>
    <mergeCell ref="J44:K44"/>
    <mergeCell ref="N44:O44"/>
    <mergeCell ref="D43:E43"/>
    <mergeCell ref="F43:G43"/>
    <mergeCell ref="H43:I43"/>
    <mergeCell ref="J43:K43"/>
    <mergeCell ref="N43:O43"/>
  </mergeCells>
  <phoneticPr fontId="22" type="noConversion"/>
  <printOptions horizontalCentered="1"/>
  <pageMargins left="1.3385826771653544" right="0.70866141732283472" top="0.74803149606299213" bottom="0.74803149606299213" header="0.31496062992125984" footer="0.31496062992125984"/>
  <pageSetup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91909-6DC8-43D1-A825-546A8F5B9F2C}">
  <sheetPr>
    <pageSetUpPr fitToPage="1"/>
  </sheetPr>
  <dimension ref="A1:Y49"/>
  <sheetViews>
    <sheetView topLeftCell="C13" zoomScaleNormal="100" zoomScaleSheetLayoutView="100" workbookViewId="0">
      <selection activeCell="H26" sqref="H26"/>
    </sheetView>
  </sheetViews>
  <sheetFormatPr baseColWidth="10" defaultColWidth="8.7109375" defaultRowHeight="15" x14ac:dyDescent="0.25"/>
  <cols>
    <col min="1" max="1" width="8.7109375" style="23"/>
    <col min="2" max="2" width="14.7109375" style="23" customWidth="1"/>
    <col min="3" max="3" width="15.28515625" style="23" customWidth="1"/>
    <col min="4" max="4" width="9.42578125" style="23" customWidth="1"/>
    <col min="5" max="5" width="6.140625" style="23" customWidth="1"/>
    <col min="6" max="12" width="8.7109375" style="23"/>
    <col min="13" max="13" width="8.28515625" style="23" customWidth="1"/>
    <col min="14" max="15" width="8.7109375" style="23"/>
    <col min="16" max="16" width="9.140625" style="23" bestFit="1" customWidth="1"/>
    <col min="17" max="17" width="12.7109375" style="23" customWidth="1"/>
    <col min="18" max="20" width="8.7109375" style="23"/>
    <col min="21" max="21" width="16.85546875" style="23" customWidth="1"/>
    <col min="22" max="22" width="18.7109375" style="23" customWidth="1"/>
    <col min="23" max="23" width="17.140625" style="23" customWidth="1"/>
    <col min="24" max="24" width="18.140625" style="23" customWidth="1"/>
    <col min="25" max="25" width="2.7109375" style="23" customWidth="1"/>
    <col min="26" max="16384" width="8.7109375" style="23"/>
  </cols>
  <sheetData>
    <row r="1" spans="1:2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28.5" x14ac:dyDescent="0.25">
      <c r="A6" s="6"/>
      <c r="B6" s="228" t="s">
        <v>149</v>
      </c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</row>
    <row r="7" spans="1:23" ht="23.25" x14ac:dyDescent="0.25">
      <c r="A7" s="6"/>
      <c r="B7" s="229" t="s">
        <v>150</v>
      </c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</row>
    <row r="8" spans="1:23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s="35" customFormat="1" ht="12.75" x14ac:dyDescent="0.2">
      <c r="A9" s="250" t="s">
        <v>12</v>
      </c>
      <c r="B9" s="250"/>
      <c r="C9" s="250"/>
      <c r="D9" s="9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9"/>
      <c r="V9" s="9"/>
      <c r="W9" s="9"/>
    </row>
    <row r="10" spans="1:23" s="35" customFormat="1" ht="12.75" x14ac:dyDescent="0.2">
      <c r="A10" s="250" t="s">
        <v>13</v>
      </c>
      <c r="B10" s="250"/>
      <c r="C10" s="250"/>
      <c r="D10" s="250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9"/>
      <c r="V10" s="9"/>
      <c r="W10" s="9"/>
    </row>
    <row r="11" spans="1:23" s="35" customFormat="1" ht="12.75" x14ac:dyDescent="0.2">
      <c r="A11" s="7" t="s">
        <v>16</v>
      </c>
      <c r="B11" s="100"/>
      <c r="C11" s="100"/>
      <c r="D11" s="100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9"/>
      <c r="V11" s="9"/>
      <c r="W11" s="9"/>
    </row>
    <row r="12" spans="1:23" s="35" customFormat="1" ht="12.75" x14ac:dyDescent="0.2">
      <c r="A12" s="7"/>
      <c r="B12" s="1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18"/>
      <c r="S12" s="257"/>
      <c r="T12" s="257"/>
      <c r="U12" s="257"/>
      <c r="V12" s="257"/>
      <c r="W12" s="257"/>
    </row>
    <row r="13" spans="1:23" s="35" customFormat="1" ht="12.75" x14ac:dyDescent="0.2">
      <c r="A13" s="1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7"/>
      <c r="S13" s="257"/>
      <c r="T13" s="257"/>
      <c r="U13" s="257"/>
      <c r="V13" s="257"/>
      <c r="W13" s="257"/>
    </row>
    <row r="14" spans="1:23" s="35" customFormat="1" ht="12.75" x14ac:dyDescent="0.2">
      <c r="A14" s="18"/>
      <c r="B14" s="9"/>
      <c r="C14" s="9"/>
      <c r="D14" s="7" t="s">
        <v>148</v>
      </c>
      <c r="E14" s="9"/>
      <c r="F14" s="7"/>
      <c r="G14" s="7"/>
      <c r="H14" s="7"/>
      <c r="I14" s="7"/>
      <c r="J14" s="7"/>
      <c r="K14" s="7"/>
      <c r="L14" s="9"/>
      <c r="M14" s="9"/>
      <c r="N14" s="9"/>
      <c r="O14" s="9"/>
      <c r="P14" s="9"/>
      <c r="Q14" s="9"/>
      <c r="R14" s="7"/>
      <c r="S14" s="7"/>
      <c r="T14" s="9"/>
      <c r="U14" s="9"/>
      <c r="V14" s="9"/>
      <c r="W14" s="18"/>
    </row>
    <row r="15" spans="1:23" s="35" customFormat="1" ht="13.5" thickBot="1" x14ac:dyDescent="0.25">
      <c r="A15" s="18"/>
      <c r="B15" s="39"/>
      <c r="C15" s="9"/>
      <c r="D15" s="9"/>
      <c r="E15" s="9"/>
      <c r="F15" s="9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1:23" s="35" customFormat="1" ht="15.75" thickBot="1" x14ac:dyDescent="0.25">
      <c r="A16" s="18"/>
      <c r="B16" s="118"/>
      <c r="C16" s="118"/>
      <c r="D16" s="118" t="s">
        <v>144</v>
      </c>
      <c r="E16" s="183">
        <v>9.2499999999999999E-2</v>
      </c>
      <c r="F16" s="118"/>
      <c r="G16" s="118"/>
      <c r="H16" s="118"/>
      <c r="I16" s="118"/>
      <c r="J16" s="118"/>
      <c r="K16" s="118"/>
      <c r="L16" s="118" t="s">
        <v>147</v>
      </c>
      <c r="M16" s="118"/>
      <c r="N16" s="197">
        <v>0.04</v>
      </c>
      <c r="O16" s="187"/>
      <c r="P16" s="187"/>
      <c r="Q16" s="118"/>
      <c r="R16" s="118"/>
      <c r="S16" s="118"/>
      <c r="T16" s="118"/>
      <c r="U16" s="118"/>
      <c r="V16" s="118"/>
      <c r="W16" s="118"/>
    </row>
    <row r="17" spans="1:24" s="35" customFormat="1" ht="12.75" x14ac:dyDescent="0.2">
      <c r="A17" s="18"/>
      <c r="B17" s="7"/>
      <c r="C17" s="258" t="s">
        <v>16</v>
      </c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9"/>
      <c r="V17" s="9"/>
      <c r="W17" s="9"/>
    </row>
    <row r="18" spans="1:24" s="35" customFormat="1" ht="13.5" thickBot="1" x14ac:dyDescent="0.25">
      <c r="A18" s="18"/>
      <c r="B18" s="11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12"/>
      <c r="V18" s="12"/>
      <c r="W18" s="12"/>
    </row>
    <row r="19" spans="1:24" s="35" customFormat="1" ht="15.75" thickBot="1" x14ac:dyDescent="0.25">
      <c r="A19" s="18"/>
      <c r="B19" s="40"/>
      <c r="C19" s="259" t="s">
        <v>151</v>
      </c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12" t="s">
        <v>157</v>
      </c>
      <c r="V19" s="198">
        <v>8.3000000000000004E-2</v>
      </c>
      <c r="W19" s="12"/>
    </row>
    <row r="20" spans="1:24" s="35" customFormat="1" ht="12.75" x14ac:dyDescent="0.2">
      <c r="A20" s="18"/>
      <c r="B20" s="11"/>
      <c r="C20" s="41"/>
      <c r="D20" s="41"/>
      <c r="E20" s="41"/>
      <c r="F20" s="41"/>
      <c r="G20" s="41"/>
      <c r="H20" s="41"/>
      <c r="I20" s="41"/>
      <c r="J20" s="41"/>
      <c r="K20" s="5"/>
      <c r="L20" s="5"/>
      <c r="M20" s="5"/>
      <c r="N20" s="5"/>
      <c r="O20" s="5"/>
      <c r="P20" s="5"/>
      <c r="Q20" s="5"/>
      <c r="R20" s="5"/>
      <c r="S20" s="5"/>
      <c r="T20" s="5"/>
      <c r="U20" s="12" t="s">
        <v>156</v>
      </c>
      <c r="V20" s="183">
        <f>V19/12</f>
        <v>6.9166666666666673E-3</v>
      </c>
      <c r="W20" s="5"/>
    </row>
    <row r="21" spans="1:24" s="35" customFormat="1" ht="13.15" customHeight="1" x14ac:dyDescent="0.2">
      <c r="A21" s="18"/>
      <c r="B21" s="11"/>
      <c r="C21" s="42"/>
      <c r="D21" s="265" t="s">
        <v>145</v>
      </c>
      <c r="E21" s="266"/>
      <c r="F21" s="266"/>
      <c r="G21" s="266"/>
      <c r="H21" s="266"/>
      <c r="I21" s="266"/>
      <c r="J21" s="266"/>
      <c r="K21" s="267"/>
      <c r="L21" s="271">
        <f>E16+N16</f>
        <v>0.13250000000000001</v>
      </c>
      <c r="M21" s="271"/>
      <c r="N21" s="271"/>
      <c r="O21" s="271"/>
      <c r="P21" s="271"/>
      <c r="Q21" s="271"/>
      <c r="R21" s="271"/>
      <c r="S21" s="271"/>
      <c r="T21" s="43"/>
      <c r="U21" s="5"/>
      <c r="V21" s="5"/>
      <c r="W21" s="5"/>
    </row>
    <row r="22" spans="1:24" s="35" customFormat="1" ht="12.75" x14ac:dyDescent="0.2">
      <c r="A22" s="18"/>
      <c r="B22" s="7"/>
      <c r="C22" s="42"/>
      <c r="D22" s="268"/>
      <c r="E22" s="269"/>
      <c r="F22" s="269"/>
      <c r="G22" s="269"/>
      <c r="H22" s="269"/>
      <c r="I22" s="269"/>
      <c r="J22" s="269"/>
      <c r="K22" s="270"/>
      <c r="L22" s="271"/>
      <c r="M22" s="271"/>
      <c r="N22" s="271"/>
      <c r="O22" s="271"/>
      <c r="P22" s="271"/>
      <c r="Q22" s="271"/>
      <c r="R22" s="271"/>
      <c r="S22" s="271"/>
      <c r="T22" s="43"/>
      <c r="U22" s="9"/>
      <c r="V22" s="9"/>
      <c r="W22" s="9"/>
    </row>
    <row r="23" spans="1:24" s="35" customFormat="1" ht="13.5" thickBot="1" x14ac:dyDescent="0.25">
      <c r="A23" s="18"/>
      <c r="B23" s="13"/>
      <c r="C23" s="24"/>
      <c r="D23" s="24"/>
      <c r="E23" s="24"/>
      <c r="F23" s="24"/>
      <c r="G23" s="24"/>
      <c r="H23" s="24"/>
      <c r="I23" s="24"/>
      <c r="J23" s="24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4" s="35" customFormat="1" ht="15.75" thickBot="1" x14ac:dyDescent="0.25">
      <c r="A24" s="18"/>
      <c r="B24" s="15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251" t="s">
        <v>27</v>
      </c>
      <c r="N24" s="260"/>
      <c r="O24" s="260"/>
      <c r="P24" s="260"/>
      <c r="Q24" s="260"/>
      <c r="R24" s="18"/>
      <c r="S24" s="18"/>
      <c r="T24" s="12"/>
      <c r="U24" s="12"/>
      <c r="V24" s="12"/>
      <c r="W24" s="198">
        <v>3.5000000000000003E-2</v>
      </c>
      <c r="X24" s="198">
        <v>0</v>
      </c>
    </row>
    <row r="25" spans="1:24" s="35" customFormat="1" ht="14.45" customHeight="1" x14ac:dyDescent="0.2">
      <c r="A25" s="18"/>
      <c r="B25" s="44"/>
      <c r="C25" s="74"/>
      <c r="D25" s="251" t="s">
        <v>11</v>
      </c>
      <c r="E25" s="252"/>
      <c r="F25" s="251" t="s">
        <v>19</v>
      </c>
      <c r="G25" s="252"/>
      <c r="H25" s="172"/>
      <c r="I25" s="251" t="s">
        <v>146</v>
      </c>
      <c r="J25" s="252"/>
      <c r="K25" s="251" t="s">
        <v>21</v>
      </c>
      <c r="L25" s="252"/>
      <c r="M25" s="35" t="s">
        <v>152</v>
      </c>
      <c r="N25" s="262" t="s">
        <v>153</v>
      </c>
      <c r="O25" s="262"/>
      <c r="P25" s="35" t="s">
        <v>154</v>
      </c>
      <c r="Q25" s="35" t="s">
        <v>155</v>
      </c>
      <c r="R25" s="263" t="s">
        <v>22</v>
      </c>
      <c r="S25" s="264"/>
      <c r="T25" s="12"/>
      <c r="U25" s="12" t="s">
        <v>160</v>
      </c>
      <c r="V25" s="194" t="s">
        <v>161</v>
      </c>
      <c r="W25" s="12" t="s">
        <v>158</v>
      </c>
      <c r="X25" s="12" t="s">
        <v>159</v>
      </c>
    </row>
    <row r="26" spans="1:24" s="35" customFormat="1" ht="12.75" x14ac:dyDescent="0.2">
      <c r="A26" s="18"/>
      <c r="B26" s="175">
        <v>43983</v>
      </c>
      <c r="C26" s="153" t="e">
        <f>#REF!</f>
        <v>#REF!</v>
      </c>
      <c r="D26" s="241">
        <v>1</v>
      </c>
      <c r="E26" s="242"/>
      <c r="F26" s="272">
        <v>0</v>
      </c>
      <c r="G26" s="273"/>
      <c r="H26" s="189">
        <v>0.03</v>
      </c>
      <c r="I26" s="274" t="e">
        <f>#REF!*'ALTERNATIVAS CARGO FINANCIE (2)'!H26</f>
        <v>#REF!</v>
      </c>
      <c r="J26" s="275"/>
      <c r="K26" s="272" t="e">
        <f>((1+$L$21)^(1/12)-1)*SUM(F26:J26)</f>
        <v>#REF!</v>
      </c>
      <c r="L26" s="275"/>
      <c r="M26" s="188"/>
      <c r="N26" s="272"/>
      <c r="O26" s="276"/>
      <c r="P26" s="185"/>
      <c r="Q26" s="185"/>
      <c r="R26" s="272" t="e">
        <f t="shared" ref="R26:R46" si="0">F26+I26+K26-N26</f>
        <v>#REF!</v>
      </c>
      <c r="S26" s="275"/>
      <c r="T26" s="12"/>
      <c r="U26" s="194"/>
      <c r="V26" s="194"/>
      <c r="W26" s="194" t="e">
        <f>I26*$W$24</f>
        <v>#REF!</v>
      </c>
      <c r="X26" s="193"/>
    </row>
    <row r="27" spans="1:24" s="35" customFormat="1" ht="12.75" x14ac:dyDescent="0.2">
      <c r="A27" s="18"/>
      <c r="B27" s="175">
        <v>44013</v>
      </c>
      <c r="C27" s="153" t="e">
        <f>#REF!</f>
        <v>#REF!</v>
      </c>
      <c r="D27" s="241">
        <f>D26+1</f>
        <v>2</v>
      </c>
      <c r="E27" s="242"/>
      <c r="F27" s="272" t="e">
        <f t="shared" ref="F27:F36" si="1">R26</f>
        <v>#REF!</v>
      </c>
      <c r="G27" s="273"/>
      <c r="H27" s="189">
        <v>0.06</v>
      </c>
      <c r="I27" s="274" t="e">
        <f>#REF!*'ALTERNATIVAS CARGO FINANCIE (2)'!H27</f>
        <v>#REF!</v>
      </c>
      <c r="J27" s="275"/>
      <c r="K27" s="272" t="e">
        <f>((1+$L$21)^(1/12)-1)*(SUM(F27:J27)-N27)</f>
        <v>#REF!</v>
      </c>
      <c r="L27" s="273"/>
      <c r="M27" s="189">
        <v>0.05</v>
      </c>
      <c r="N27" s="274" t="e">
        <f>#REF!*M27</f>
        <v>#REF!</v>
      </c>
      <c r="O27" s="276"/>
      <c r="P27" s="185" t="e">
        <f>M27*$K$47</f>
        <v>#REF!</v>
      </c>
      <c r="Q27" s="185" t="e">
        <f>P27+N27</f>
        <v>#REF!</v>
      </c>
      <c r="R27" s="272" t="e">
        <f t="shared" si="0"/>
        <v>#REF!</v>
      </c>
      <c r="S27" s="275"/>
      <c r="T27" s="12"/>
      <c r="U27" s="194" t="e">
        <f>N27*D27*$V$20</f>
        <v>#REF!</v>
      </c>
      <c r="V27" s="194"/>
      <c r="W27" s="194" t="e">
        <f t="shared" ref="W27:W35" si="2">I27*$W$24</f>
        <v>#REF!</v>
      </c>
      <c r="X27" s="196" t="e">
        <f>X24*I47</f>
        <v>#REF!</v>
      </c>
    </row>
    <row r="28" spans="1:24" s="35" customFormat="1" ht="12.75" x14ac:dyDescent="0.2">
      <c r="A28" s="18"/>
      <c r="B28" s="175">
        <v>44044</v>
      </c>
      <c r="C28" s="153" t="e">
        <f>#REF!</f>
        <v>#REF!</v>
      </c>
      <c r="D28" s="241">
        <f t="shared" ref="D28:D46" si="3">D27+1</f>
        <v>3</v>
      </c>
      <c r="E28" s="242"/>
      <c r="F28" s="272" t="e">
        <f t="shared" si="1"/>
        <v>#REF!</v>
      </c>
      <c r="G28" s="273"/>
      <c r="H28" s="189" t="e">
        <f>#REF!</f>
        <v>#REF!</v>
      </c>
      <c r="I28" s="274" t="e">
        <f>#REF!*'ALTERNATIVAS CARGO FINANCIE (2)'!H28</f>
        <v>#REF!</v>
      </c>
      <c r="J28" s="275"/>
      <c r="K28" s="272" t="e">
        <f t="shared" ref="K28:K36" si="4">((1+$L$21)^(1/12)-1)*SUM(F28:J28)</f>
        <v>#REF!</v>
      </c>
      <c r="L28" s="275"/>
      <c r="M28" s="186">
        <f>50%/12</f>
        <v>4.1666666666666664E-2</v>
      </c>
      <c r="N28" s="272" t="e">
        <f>#REF!*M28</f>
        <v>#REF!</v>
      </c>
      <c r="O28" s="276"/>
      <c r="P28" s="185" t="e">
        <f t="shared" ref="P28:P46" si="5">M28*$K$47</f>
        <v>#REF!</v>
      </c>
      <c r="Q28" s="185" t="e">
        <f t="shared" ref="Q28:Q46" si="6">P28+N28</f>
        <v>#REF!</v>
      </c>
      <c r="R28" s="272" t="e">
        <f t="shared" si="0"/>
        <v>#REF!</v>
      </c>
      <c r="S28" s="275"/>
      <c r="T28" s="12"/>
      <c r="U28" s="194" t="e">
        <f t="shared" ref="U28:U46" si="7">N28*D28*$V$20</f>
        <v>#REF!</v>
      </c>
      <c r="V28" s="194"/>
      <c r="W28" s="194" t="e">
        <f t="shared" si="2"/>
        <v>#REF!</v>
      </c>
      <c r="X28" s="193"/>
    </row>
    <row r="29" spans="1:24" s="35" customFormat="1" ht="12.75" x14ac:dyDescent="0.2">
      <c r="A29" s="18"/>
      <c r="B29" s="175">
        <v>44075</v>
      </c>
      <c r="C29" s="153" t="e">
        <f>#REF!</f>
        <v>#REF!</v>
      </c>
      <c r="D29" s="241">
        <f t="shared" si="3"/>
        <v>4</v>
      </c>
      <c r="E29" s="242"/>
      <c r="F29" s="272" t="e">
        <f t="shared" si="1"/>
        <v>#REF!</v>
      </c>
      <c r="G29" s="273"/>
      <c r="H29" s="189">
        <v>0.09</v>
      </c>
      <c r="I29" s="274" t="e">
        <f>#REF!*'ALTERNATIVAS CARGO FINANCIE (2)'!H29</f>
        <v>#REF!</v>
      </c>
      <c r="J29" s="275"/>
      <c r="K29" s="272" t="e">
        <f t="shared" si="4"/>
        <v>#REF!</v>
      </c>
      <c r="L29" s="275"/>
      <c r="M29" s="186">
        <f t="shared" ref="M29:M39" si="8">50%/12</f>
        <v>4.1666666666666664E-2</v>
      </c>
      <c r="N29" s="272" t="e">
        <f>#REF!*M29</f>
        <v>#REF!</v>
      </c>
      <c r="O29" s="276"/>
      <c r="P29" s="185" t="e">
        <f t="shared" si="5"/>
        <v>#REF!</v>
      </c>
      <c r="Q29" s="185" t="e">
        <f t="shared" si="6"/>
        <v>#REF!</v>
      </c>
      <c r="R29" s="272" t="e">
        <f t="shared" si="0"/>
        <v>#REF!</v>
      </c>
      <c r="S29" s="275"/>
      <c r="T29" s="12"/>
      <c r="U29" s="194" t="e">
        <f t="shared" si="7"/>
        <v>#REF!</v>
      </c>
      <c r="V29" s="194"/>
      <c r="W29" s="194" t="e">
        <f t="shared" si="2"/>
        <v>#REF!</v>
      </c>
      <c r="X29" s="193"/>
    </row>
    <row r="30" spans="1:24" s="35" customFormat="1" ht="12.75" x14ac:dyDescent="0.2">
      <c r="A30" s="18"/>
      <c r="B30" s="175">
        <v>44105</v>
      </c>
      <c r="C30" s="153" t="e">
        <f>#REF!</f>
        <v>#REF!</v>
      </c>
      <c r="D30" s="241">
        <f t="shared" si="3"/>
        <v>5</v>
      </c>
      <c r="E30" s="242"/>
      <c r="F30" s="272" t="e">
        <f t="shared" si="1"/>
        <v>#REF!</v>
      </c>
      <c r="G30" s="273"/>
      <c r="H30" s="189" t="e">
        <f>#REF!</f>
        <v>#REF!</v>
      </c>
      <c r="I30" s="274" t="e">
        <f>#REF!*'ALTERNATIVAS CARGO FINANCIE (2)'!H30</f>
        <v>#REF!</v>
      </c>
      <c r="J30" s="275"/>
      <c r="K30" s="272" t="e">
        <f t="shared" si="4"/>
        <v>#REF!</v>
      </c>
      <c r="L30" s="275"/>
      <c r="M30" s="186">
        <f t="shared" si="8"/>
        <v>4.1666666666666664E-2</v>
      </c>
      <c r="N30" s="272" t="e">
        <f>#REF!*M30</f>
        <v>#REF!</v>
      </c>
      <c r="O30" s="276"/>
      <c r="P30" s="185" t="e">
        <f t="shared" si="5"/>
        <v>#REF!</v>
      </c>
      <c r="Q30" s="185" t="e">
        <f t="shared" si="6"/>
        <v>#REF!</v>
      </c>
      <c r="R30" s="272" t="e">
        <f t="shared" si="0"/>
        <v>#REF!</v>
      </c>
      <c r="S30" s="275"/>
      <c r="T30" s="12"/>
      <c r="U30" s="194" t="e">
        <f t="shared" si="7"/>
        <v>#REF!</v>
      </c>
      <c r="V30" s="194"/>
      <c r="W30" s="194" t="e">
        <f t="shared" si="2"/>
        <v>#REF!</v>
      </c>
      <c r="X30" s="193"/>
    </row>
    <row r="31" spans="1:24" s="35" customFormat="1" ht="12.75" x14ac:dyDescent="0.2">
      <c r="A31" s="18"/>
      <c r="B31" s="175">
        <v>44136</v>
      </c>
      <c r="C31" s="153" t="e">
        <f>#REF!</f>
        <v>#REF!</v>
      </c>
      <c r="D31" s="241">
        <f t="shared" si="3"/>
        <v>6</v>
      </c>
      <c r="E31" s="242"/>
      <c r="F31" s="272" t="e">
        <f t="shared" si="1"/>
        <v>#REF!</v>
      </c>
      <c r="G31" s="273"/>
      <c r="H31" s="189" t="e">
        <f>#REF!</f>
        <v>#REF!</v>
      </c>
      <c r="I31" s="274" t="e">
        <f>#REF!*'ALTERNATIVAS CARGO FINANCIE (2)'!H31</f>
        <v>#REF!</v>
      </c>
      <c r="J31" s="275"/>
      <c r="K31" s="272" t="e">
        <f t="shared" si="4"/>
        <v>#REF!</v>
      </c>
      <c r="L31" s="275"/>
      <c r="M31" s="186">
        <f t="shared" si="8"/>
        <v>4.1666666666666664E-2</v>
      </c>
      <c r="N31" s="272" t="e">
        <f>#REF!*M31</f>
        <v>#REF!</v>
      </c>
      <c r="O31" s="276"/>
      <c r="P31" s="185" t="e">
        <f t="shared" si="5"/>
        <v>#REF!</v>
      </c>
      <c r="Q31" s="185" t="e">
        <f t="shared" si="6"/>
        <v>#REF!</v>
      </c>
      <c r="R31" s="272" t="e">
        <f t="shared" si="0"/>
        <v>#REF!</v>
      </c>
      <c r="S31" s="275"/>
      <c r="T31" s="12"/>
      <c r="U31" s="194" t="e">
        <f t="shared" si="7"/>
        <v>#REF!</v>
      </c>
      <c r="V31" s="194"/>
      <c r="W31" s="194" t="e">
        <f t="shared" si="2"/>
        <v>#REF!</v>
      </c>
      <c r="X31" s="193"/>
    </row>
    <row r="32" spans="1:24" s="35" customFormat="1" ht="12.75" x14ac:dyDescent="0.2">
      <c r="A32" s="18"/>
      <c r="B32" s="175">
        <v>44166</v>
      </c>
      <c r="C32" s="153" t="e">
        <f>#REF!</f>
        <v>#REF!</v>
      </c>
      <c r="D32" s="241">
        <f t="shared" si="3"/>
        <v>7</v>
      </c>
      <c r="E32" s="242"/>
      <c r="F32" s="272" t="e">
        <f t="shared" si="1"/>
        <v>#REF!</v>
      </c>
      <c r="G32" s="273"/>
      <c r="H32" s="189" t="e">
        <f>#REF!</f>
        <v>#REF!</v>
      </c>
      <c r="I32" s="274" t="e">
        <f>#REF!*'ALTERNATIVAS CARGO FINANCIE (2)'!H32</f>
        <v>#REF!</v>
      </c>
      <c r="J32" s="275"/>
      <c r="K32" s="272" t="e">
        <f t="shared" si="4"/>
        <v>#REF!</v>
      </c>
      <c r="L32" s="275"/>
      <c r="M32" s="186">
        <f t="shared" si="8"/>
        <v>4.1666666666666664E-2</v>
      </c>
      <c r="N32" s="272" t="e">
        <f>#REF!*M32</f>
        <v>#REF!</v>
      </c>
      <c r="O32" s="276"/>
      <c r="P32" s="185" t="e">
        <f t="shared" si="5"/>
        <v>#REF!</v>
      </c>
      <c r="Q32" s="185" t="e">
        <f t="shared" si="6"/>
        <v>#REF!</v>
      </c>
      <c r="R32" s="272" t="e">
        <f t="shared" si="0"/>
        <v>#REF!</v>
      </c>
      <c r="S32" s="275"/>
      <c r="T32" s="12"/>
      <c r="U32" s="194" t="e">
        <f t="shared" si="7"/>
        <v>#REF!</v>
      </c>
      <c r="V32" s="194"/>
      <c r="W32" s="194" t="e">
        <f t="shared" si="2"/>
        <v>#REF!</v>
      </c>
      <c r="X32" s="193"/>
    </row>
    <row r="33" spans="1:25" s="35" customFormat="1" ht="12.75" x14ac:dyDescent="0.2">
      <c r="A33" s="18"/>
      <c r="B33" s="175">
        <v>44197</v>
      </c>
      <c r="C33" s="153" t="e">
        <f>#REF!</f>
        <v>#REF!</v>
      </c>
      <c r="D33" s="241">
        <f t="shared" si="3"/>
        <v>8</v>
      </c>
      <c r="E33" s="242"/>
      <c r="F33" s="272" t="e">
        <f t="shared" si="1"/>
        <v>#REF!</v>
      </c>
      <c r="G33" s="273"/>
      <c r="H33" s="189">
        <v>0.13</v>
      </c>
      <c r="I33" s="274" t="e">
        <f>#REF!*'ALTERNATIVAS CARGO FINANCIE (2)'!H33</f>
        <v>#REF!</v>
      </c>
      <c r="J33" s="275"/>
      <c r="K33" s="272" t="e">
        <f t="shared" si="4"/>
        <v>#REF!</v>
      </c>
      <c r="L33" s="275"/>
      <c r="M33" s="186">
        <f t="shared" si="8"/>
        <v>4.1666666666666664E-2</v>
      </c>
      <c r="N33" s="272" t="e">
        <f>#REF!*M33</f>
        <v>#REF!</v>
      </c>
      <c r="O33" s="276"/>
      <c r="P33" s="185" t="e">
        <f t="shared" si="5"/>
        <v>#REF!</v>
      </c>
      <c r="Q33" s="185" t="e">
        <f t="shared" si="6"/>
        <v>#REF!</v>
      </c>
      <c r="R33" s="272" t="e">
        <f t="shared" si="0"/>
        <v>#REF!</v>
      </c>
      <c r="S33" s="275"/>
      <c r="T33" s="12"/>
      <c r="U33" s="194" t="e">
        <f t="shared" si="7"/>
        <v>#REF!</v>
      </c>
      <c r="V33" s="194"/>
      <c r="W33" s="194" t="e">
        <f t="shared" si="2"/>
        <v>#REF!</v>
      </c>
      <c r="X33" s="193"/>
    </row>
    <row r="34" spans="1:25" s="35" customFormat="1" ht="12.75" x14ac:dyDescent="0.2">
      <c r="A34" s="18"/>
      <c r="B34" s="175">
        <v>44228</v>
      </c>
      <c r="C34" s="153" t="e">
        <f>#REF!</f>
        <v>#REF!</v>
      </c>
      <c r="D34" s="241">
        <f t="shared" si="3"/>
        <v>9</v>
      </c>
      <c r="E34" s="242"/>
      <c r="F34" s="272" t="e">
        <f t="shared" si="1"/>
        <v>#REF!</v>
      </c>
      <c r="G34" s="273"/>
      <c r="H34" s="189">
        <v>0.14000000000000001</v>
      </c>
      <c r="I34" s="274" t="e">
        <f>#REF!*'ALTERNATIVAS CARGO FINANCIE (2)'!H34</f>
        <v>#REF!</v>
      </c>
      <c r="J34" s="275"/>
      <c r="K34" s="272" t="e">
        <f t="shared" si="4"/>
        <v>#REF!</v>
      </c>
      <c r="L34" s="275"/>
      <c r="M34" s="186">
        <f t="shared" si="8"/>
        <v>4.1666666666666664E-2</v>
      </c>
      <c r="N34" s="272" t="e">
        <f>#REF!*M34</f>
        <v>#REF!</v>
      </c>
      <c r="O34" s="276"/>
      <c r="P34" s="185" t="e">
        <f t="shared" si="5"/>
        <v>#REF!</v>
      </c>
      <c r="Q34" s="185" t="e">
        <f t="shared" si="6"/>
        <v>#REF!</v>
      </c>
      <c r="R34" s="272" t="e">
        <f t="shared" si="0"/>
        <v>#REF!</v>
      </c>
      <c r="S34" s="275"/>
      <c r="T34" s="12"/>
      <c r="U34" s="194" t="e">
        <f t="shared" si="7"/>
        <v>#REF!</v>
      </c>
      <c r="V34" s="194"/>
      <c r="W34" s="194" t="e">
        <f t="shared" si="2"/>
        <v>#REF!</v>
      </c>
      <c r="X34" s="193"/>
    </row>
    <row r="35" spans="1:25" s="35" customFormat="1" ht="12.75" x14ac:dyDescent="0.2">
      <c r="A35" s="18"/>
      <c r="B35" s="93"/>
      <c r="C35" s="153" t="e">
        <f>#REF!</f>
        <v>#REF!</v>
      </c>
      <c r="D35" s="241">
        <f t="shared" si="3"/>
        <v>10</v>
      </c>
      <c r="E35" s="242"/>
      <c r="F35" s="272" t="e">
        <f t="shared" si="1"/>
        <v>#REF!</v>
      </c>
      <c r="G35" s="273"/>
      <c r="H35" s="189">
        <v>0.12</v>
      </c>
      <c r="I35" s="274" t="e">
        <f>#REF!*'ALTERNATIVAS CARGO FINANCIE (2)'!H35</f>
        <v>#REF!</v>
      </c>
      <c r="J35" s="275"/>
      <c r="K35" s="272" t="e">
        <f t="shared" si="4"/>
        <v>#REF!</v>
      </c>
      <c r="L35" s="275"/>
      <c r="M35" s="186">
        <f t="shared" si="8"/>
        <v>4.1666666666666664E-2</v>
      </c>
      <c r="N35" s="272" t="e">
        <f>#REF!*M35</f>
        <v>#REF!</v>
      </c>
      <c r="O35" s="276"/>
      <c r="P35" s="185" t="e">
        <f t="shared" si="5"/>
        <v>#REF!</v>
      </c>
      <c r="Q35" s="185" t="e">
        <f t="shared" si="6"/>
        <v>#REF!</v>
      </c>
      <c r="R35" s="272" t="e">
        <f t="shared" si="0"/>
        <v>#REF!</v>
      </c>
      <c r="S35" s="275"/>
      <c r="T35" s="12"/>
      <c r="U35" s="194" t="e">
        <f t="shared" si="7"/>
        <v>#REF!</v>
      </c>
      <c r="V35" s="194"/>
      <c r="W35" s="194" t="e">
        <f t="shared" si="2"/>
        <v>#REF!</v>
      </c>
      <c r="X35" s="193"/>
    </row>
    <row r="36" spans="1:25" x14ac:dyDescent="0.25">
      <c r="C36" s="184">
        <v>45170</v>
      </c>
      <c r="D36" s="241">
        <f t="shared" si="3"/>
        <v>11</v>
      </c>
      <c r="E36" s="242"/>
      <c r="F36" s="272" t="e">
        <f t="shared" si="1"/>
        <v>#REF!</v>
      </c>
      <c r="G36" s="275"/>
      <c r="H36" s="173"/>
      <c r="I36" s="272">
        <v>0</v>
      </c>
      <c r="J36" s="275"/>
      <c r="K36" s="272" t="e">
        <f t="shared" si="4"/>
        <v>#REF!</v>
      </c>
      <c r="L36" s="275"/>
      <c r="M36" s="186">
        <f t="shared" si="8"/>
        <v>4.1666666666666664E-2</v>
      </c>
      <c r="N36" s="272" t="e">
        <f>#REF!*M36</f>
        <v>#REF!</v>
      </c>
      <c r="O36" s="276"/>
      <c r="P36" s="185" t="e">
        <f t="shared" si="5"/>
        <v>#REF!</v>
      </c>
      <c r="Q36" s="185" t="e">
        <f t="shared" si="6"/>
        <v>#REF!</v>
      </c>
      <c r="R36" s="272" t="e">
        <f t="shared" si="0"/>
        <v>#REF!</v>
      </c>
      <c r="S36" s="275"/>
      <c r="U36" s="194" t="e">
        <f t="shared" si="7"/>
        <v>#REF!</v>
      </c>
      <c r="V36" s="195" t="e">
        <f>N36*(D36-10)*$V$20</f>
        <v>#REF!</v>
      </c>
      <c r="W36" s="174"/>
      <c r="X36" s="174"/>
    </row>
    <row r="37" spans="1:25" x14ac:dyDescent="0.25">
      <c r="A37" s="6"/>
      <c r="B37" s="155"/>
      <c r="C37" s="184">
        <v>45200</v>
      </c>
      <c r="D37" s="241">
        <f t="shared" si="3"/>
        <v>12</v>
      </c>
      <c r="E37" s="242"/>
      <c r="F37" s="272" t="e">
        <f t="shared" ref="F37:F46" si="9">R36</f>
        <v>#REF!</v>
      </c>
      <c r="G37" s="275"/>
      <c r="H37" s="173"/>
      <c r="I37" s="272">
        <v>0</v>
      </c>
      <c r="J37" s="275"/>
      <c r="K37" s="272" t="e">
        <f t="shared" ref="K37:K46" si="10">((1+$L$21)^(1/12)-1)*SUM(F37:J37)</f>
        <v>#REF!</v>
      </c>
      <c r="L37" s="275"/>
      <c r="M37" s="186">
        <f t="shared" si="8"/>
        <v>4.1666666666666664E-2</v>
      </c>
      <c r="N37" s="272" t="e">
        <f>#REF!*M37</f>
        <v>#REF!</v>
      </c>
      <c r="O37" s="276"/>
      <c r="P37" s="185" t="e">
        <f t="shared" si="5"/>
        <v>#REF!</v>
      </c>
      <c r="Q37" s="185" t="e">
        <f t="shared" si="6"/>
        <v>#REF!</v>
      </c>
      <c r="R37" s="272" t="e">
        <f t="shared" si="0"/>
        <v>#REF!</v>
      </c>
      <c r="S37" s="275"/>
      <c r="T37" s="12"/>
      <c r="U37" s="194" t="e">
        <f t="shared" si="7"/>
        <v>#REF!</v>
      </c>
      <c r="V37" s="195" t="e">
        <f t="shared" ref="V37:V46" si="11">N37*(D37-10)*$V$20</f>
        <v>#REF!</v>
      </c>
      <c r="W37" s="194"/>
      <c r="X37" s="174"/>
    </row>
    <row r="38" spans="1:25" x14ac:dyDescent="0.25">
      <c r="A38" s="6"/>
      <c r="B38" s="155"/>
      <c r="C38" s="184">
        <v>45231</v>
      </c>
      <c r="D38" s="241">
        <f t="shared" si="3"/>
        <v>13</v>
      </c>
      <c r="E38" s="242"/>
      <c r="F38" s="272" t="e">
        <f t="shared" si="9"/>
        <v>#REF!</v>
      </c>
      <c r="G38" s="275"/>
      <c r="H38" s="173"/>
      <c r="I38" s="272">
        <v>0</v>
      </c>
      <c r="J38" s="275"/>
      <c r="K38" s="272" t="e">
        <f t="shared" si="10"/>
        <v>#REF!</v>
      </c>
      <c r="L38" s="275"/>
      <c r="M38" s="186">
        <f t="shared" si="8"/>
        <v>4.1666666666666664E-2</v>
      </c>
      <c r="N38" s="272" t="e">
        <f>#REF!*M38</f>
        <v>#REF!</v>
      </c>
      <c r="O38" s="276"/>
      <c r="P38" s="185" t="e">
        <f t="shared" si="5"/>
        <v>#REF!</v>
      </c>
      <c r="Q38" s="185" t="e">
        <f t="shared" si="6"/>
        <v>#REF!</v>
      </c>
      <c r="R38" s="272" t="e">
        <f t="shared" si="0"/>
        <v>#REF!</v>
      </c>
      <c r="S38" s="275"/>
      <c r="T38" s="12"/>
      <c r="U38" s="194" t="e">
        <f t="shared" si="7"/>
        <v>#REF!</v>
      </c>
      <c r="V38" s="195" t="e">
        <f t="shared" si="11"/>
        <v>#REF!</v>
      </c>
      <c r="W38" s="194"/>
      <c r="X38" s="174"/>
    </row>
    <row r="39" spans="1:25" x14ac:dyDescent="0.25">
      <c r="C39" s="184">
        <v>45261</v>
      </c>
      <c r="D39" s="241">
        <f t="shared" si="3"/>
        <v>14</v>
      </c>
      <c r="E39" s="242"/>
      <c r="F39" s="272" t="e">
        <f t="shared" si="9"/>
        <v>#REF!</v>
      </c>
      <c r="G39" s="275"/>
      <c r="H39" s="173"/>
      <c r="I39" s="272">
        <v>0</v>
      </c>
      <c r="J39" s="275"/>
      <c r="K39" s="272" t="e">
        <f t="shared" si="10"/>
        <v>#REF!</v>
      </c>
      <c r="L39" s="275"/>
      <c r="M39" s="186">
        <f t="shared" si="8"/>
        <v>4.1666666666666664E-2</v>
      </c>
      <c r="N39" s="272" t="e">
        <f>#REF!*M39</f>
        <v>#REF!</v>
      </c>
      <c r="O39" s="276"/>
      <c r="P39" s="185" t="e">
        <f t="shared" si="5"/>
        <v>#REF!</v>
      </c>
      <c r="Q39" s="185" t="e">
        <f t="shared" si="6"/>
        <v>#REF!</v>
      </c>
      <c r="R39" s="272" t="e">
        <f t="shared" si="0"/>
        <v>#REF!</v>
      </c>
      <c r="S39" s="275"/>
      <c r="U39" s="194" t="e">
        <f t="shared" si="7"/>
        <v>#REF!</v>
      </c>
      <c r="V39" s="195" t="e">
        <f t="shared" si="11"/>
        <v>#REF!</v>
      </c>
      <c r="W39" s="174"/>
      <c r="X39" s="174"/>
    </row>
    <row r="40" spans="1:25" x14ac:dyDescent="0.25">
      <c r="C40" s="184">
        <v>45292</v>
      </c>
      <c r="D40" s="241">
        <f t="shared" si="3"/>
        <v>15</v>
      </c>
      <c r="E40" s="242"/>
      <c r="F40" s="272" t="e">
        <f t="shared" si="9"/>
        <v>#REF!</v>
      </c>
      <c r="G40" s="275"/>
      <c r="H40" s="173"/>
      <c r="I40" s="272">
        <v>0</v>
      </c>
      <c r="J40" s="275"/>
      <c r="K40" s="272" t="e">
        <f t="shared" si="10"/>
        <v>#REF!</v>
      </c>
      <c r="L40" s="275"/>
      <c r="M40" s="186">
        <f>45%/4</f>
        <v>0.1125</v>
      </c>
      <c r="N40" s="272" t="e">
        <f>#REF!*M40</f>
        <v>#REF!</v>
      </c>
      <c r="O40" s="276"/>
      <c r="P40" s="185" t="e">
        <f t="shared" si="5"/>
        <v>#REF!</v>
      </c>
      <c r="Q40" s="185" t="e">
        <f t="shared" si="6"/>
        <v>#REF!</v>
      </c>
      <c r="R40" s="272" t="e">
        <f t="shared" si="0"/>
        <v>#REF!</v>
      </c>
      <c r="S40" s="275"/>
      <c r="U40" s="194" t="e">
        <f t="shared" si="7"/>
        <v>#REF!</v>
      </c>
      <c r="V40" s="195" t="e">
        <f t="shared" si="11"/>
        <v>#REF!</v>
      </c>
      <c r="W40" s="174"/>
      <c r="X40" s="174"/>
    </row>
    <row r="41" spans="1:25" x14ac:dyDescent="0.25">
      <c r="C41" s="184">
        <v>45323</v>
      </c>
      <c r="D41" s="241">
        <f t="shared" si="3"/>
        <v>16</v>
      </c>
      <c r="E41" s="242"/>
      <c r="F41" s="272" t="e">
        <f t="shared" si="9"/>
        <v>#REF!</v>
      </c>
      <c r="G41" s="275"/>
      <c r="H41" s="173"/>
      <c r="I41" s="272">
        <v>0</v>
      </c>
      <c r="J41" s="275"/>
      <c r="K41" s="272" t="e">
        <f t="shared" si="10"/>
        <v>#REF!</v>
      </c>
      <c r="L41" s="275"/>
      <c r="M41" s="186">
        <f t="shared" ref="M41:M43" si="12">45%/4</f>
        <v>0.1125</v>
      </c>
      <c r="N41" s="272" t="e">
        <f>#REF!*M41</f>
        <v>#REF!</v>
      </c>
      <c r="O41" s="276"/>
      <c r="P41" s="185" t="e">
        <f t="shared" si="5"/>
        <v>#REF!</v>
      </c>
      <c r="Q41" s="185" t="e">
        <f t="shared" si="6"/>
        <v>#REF!</v>
      </c>
      <c r="R41" s="272" t="e">
        <f t="shared" si="0"/>
        <v>#REF!</v>
      </c>
      <c r="S41" s="275"/>
      <c r="U41" s="194" t="e">
        <f t="shared" si="7"/>
        <v>#REF!</v>
      </c>
      <c r="V41" s="195" t="e">
        <f t="shared" si="11"/>
        <v>#REF!</v>
      </c>
      <c r="W41" s="174"/>
      <c r="X41" s="174"/>
    </row>
    <row r="42" spans="1:25" x14ac:dyDescent="0.25">
      <c r="C42" s="184">
        <v>45352</v>
      </c>
      <c r="D42" s="241">
        <f t="shared" si="3"/>
        <v>17</v>
      </c>
      <c r="E42" s="242"/>
      <c r="F42" s="272" t="e">
        <f t="shared" si="9"/>
        <v>#REF!</v>
      </c>
      <c r="G42" s="275"/>
      <c r="H42" s="173"/>
      <c r="I42" s="272">
        <v>0</v>
      </c>
      <c r="J42" s="275"/>
      <c r="K42" s="272" t="e">
        <f t="shared" si="10"/>
        <v>#REF!</v>
      </c>
      <c r="L42" s="275"/>
      <c r="M42" s="186">
        <f t="shared" si="12"/>
        <v>0.1125</v>
      </c>
      <c r="N42" s="272" t="e">
        <f>#REF!*M42</f>
        <v>#REF!</v>
      </c>
      <c r="O42" s="276"/>
      <c r="P42" s="185" t="e">
        <f t="shared" si="5"/>
        <v>#REF!</v>
      </c>
      <c r="Q42" s="185" t="e">
        <f t="shared" si="6"/>
        <v>#REF!</v>
      </c>
      <c r="R42" s="272" t="e">
        <f t="shared" si="0"/>
        <v>#REF!</v>
      </c>
      <c r="S42" s="275"/>
      <c r="U42" s="194" t="e">
        <f t="shared" si="7"/>
        <v>#REF!</v>
      </c>
      <c r="V42" s="195" t="e">
        <f t="shared" si="11"/>
        <v>#REF!</v>
      </c>
      <c r="W42" s="174"/>
      <c r="X42" s="174"/>
    </row>
    <row r="43" spans="1:25" x14ac:dyDescent="0.25">
      <c r="C43" s="184">
        <v>45383</v>
      </c>
      <c r="D43" s="241">
        <f t="shared" si="3"/>
        <v>18</v>
      </c>
      <c r="E43" s="242"/>
      <c r="F43" s="272" t="e">
        <f t="shared" si="9"/>
        <v>#REF!</v>
      </c>
      <c r="G43" s="275"/>
      <c r="H43" s="173"/>
      <c r="I43" s="272">
        <v>0</v>
      </c>
      <c r="J43" s="275"/>
      <c r="K43" s="272" t="e">
        <f t="shared" si="10"/>
        <v>#REF!</v>
      </c>
      <c r="L43" s="275"/>
      <c r="M43" s="186">
        <f t="shared" si="12"/>
        <v>0.1125</v>
      </c>
      <c r="N43" s="272" t="e">
        <f>#REF!*M43</f>
        <v>#REF!</v>
      </c>
      <c r="O43" s="276"/>
      <c r="P43" s="185" t="e">
        <f t="shared" si="5"/>
        <v>#REF!</v>
      </c>
      <c r="Q43" s="185" t="e">
        <f t="shared" si="6"/>
        <v>#REF!</v>
      </c>
      <c r="R43" s="272" t="e">
        <f t="shared" si="0"/>
        <v>#REF!</v>
      </c>
      <c r="S43" s="275"/>
      <c r="U43" s="194" t="e">
        <f t="shared" si="7"/>
        <v>#REF!</v>
      </c>
      <c r="V43" s="195" t="e">
        <f t="shared" si="11"/>
        <v>#REF!</v>
      </c>
      <c r="W43" s="174"/>
      <c r="X43" s="174"/>
    </row>
    <row r="44" spans="1:25" x14ac:dyDescent="0.25">
      <c r="C44" s="184">
        <v>45413</v>
      </c>
      <c r="D44" s="241">
        <f t="shared" si="3"/>
        <v>19</v>
      </c>
      <c r="E44" s="242"/>
      <c r="F44" s="272" t="e">
        <f t="shared" si="9"/>
        <v>#REF!</v>
      </c>
      <c r="G44" s="275"/>
      <c r="H44" s="173"/>
      <c r="I44" s="272">
        <v>0</v>
      </c>
      <c r="J44" s="275"/>
      <c r="K44" s="272" t="e">
        <f t="shared" si="10"/>
        <v>#REF!</v>
      </c>
      <c r="L44" s="275"/>
      <c r="M44" s="186">
        <v>0</v>
      </c>
      <c r="N44" s="272" t="e">
        <f>#REF!*M44</f>
        <v>#REF!</v>
      </c>
      <c r="O44" s="276"/>
      <c r="P44" s="185" t="e">
        <f t="shared" si="5"/>
        <v>#REF!</v>
      </c>
      <c r="Q44" s="185" t="e">
        <f t="shared" si="6"/>
        <v>#REF!</v>
      </c>
      <c r="R44" s="272" t="e">
        <f t="shared" si="0"/>
        <v>#REF!</v>
      </c>
      <c r="S44" s="275"/>
      <c r="U44" s="194" t="e">
        <f t="shared" si="7"/>
        <v>#REF!</v>
      </c>
      <c r="V44" s="195" t="e">
        <f t="shared" si="11"/>
        <v>#REF!</v>
      </c>
      <c r="W44" s="174"/>
      <c r="X44" s="174"/>
    </row>
    <row r="45" spans="1:25" x14ac:dyDescent="0.25">
      <c r="C45" s="184">
        <v>45444</v>
      </c>
      <c r="D45" s="241">
        <f t="shared" si="3"/>
        <v>20</v>
      </c>
      <c r="E45" s="242"/>
      <c r="F45" s="272" t="e">
        <f t="shared" si="9"/>
        <v>#REF!</v>
      </c>
      <c r="G45" s="275"/>
      <c r="H45" s="173"/>
      <c r="I45" s="272">
        <v>0</v>
      </c>
      <c r="J45" s="275"/>
      <c r="K45" s="272" t="e">
        <f t="shared" si="10"/>
        <v>#REF!</v>
      </c>
      <c r="L45" s="275"/>
      <c r="M45" s="186">
        <v>0</v>
      </c>
      <c r="N45" s="272" t="e">
        <f>#REF!*M45</f>
        <v>#REF!</v>
      </c>
      <c r="O45" s="276"/>
      <c r="P45" s="185" t="e">
        <f t="shared" si="5"/>
        <v>#REF!</v>
      </c>
      <c r="Q45" s="185" t="e">
        <f t="shared" si="6"/>
        <v>#REF!</v>
      </c>
      <c r="R45" s="272" t="e">
        <f t="shared" si="0"/>
        <v>#REF!</v>
      </c>
      <c r="S45" s="275"/>
      <c r="U45" s="194" t="e">
        <f t="shared" si="7"/>
        <v>#REF!</v>
      </c>
      <c r="V45" s="195" t="e">
        <f t="shared" si="11"/>
        <v>#REF!</v>
      </c>
      <c r="W45" s="174"/>
      <c r="X45" s="174"/>
    </row>
    <row r="46" spans="1:25" x14ac:dyDescent="0.25">
      <c r="C46" s="184">
        <v>45474</v>
      </c>
      <c r="D46" s="241">
        <f t="shared" si="3"/>
        <v>21</v>
      </c>
      <c r="E46" s="242"/>
      <c r="F46" s="272" t="e">
        <f t="shared" si="9"/>
        <v>#REF!</v>
      </c>
      <c r="G46" s="275"/>
      <c r="H46" s="173"/>
      <c r="I46" s="272">
        <v>0</v>
      </c>
      <c r="J46" s="275"/>
      <c r="K46" s="272" t="e">
        <f t="shared" si="10"/>
        <v>#REF!</v>
      </c>
      <c r="L46" s="275"/>
      <c r="M46" s="186">
        <v>0</v>
      </c>
      <c r="N46" s="272" t="e">
        <f>#REF!*M46</f>
        <v>#REF!</v>
      </c>
      <c r="O46" s="276"/>
      <c r="P46" s="185" t="e">
        <f t="shared" si="5"/>
        <v>#REF!</v>
      </c>
      <c r="Q46" s="185" t="e">
        <f t="shared" si="6"/>
        <v>#REF!</v>
      </c>
      <c r="R46" s="272" t="e">
        <f t="shared" si="0"/>
        <v>#REF!</v>
      </c>
      <c r="S46" s="275"/>
      <c r="U46" s="194" t="e">
        <f t="shared" si="7"/>
        <v>#REF!</v>
      </c>
      <c r="V46" s="195" t="e">
        <f t="shared" si="11"/>
        <v>#REF!</v>
      </c>
      <c r="W46" s="174"/>
      <c r="X46" s="174"/>
    </row>
    <row r="47" spans="1:25" s="35" customFormat="1" ht="13.5" thickBot="1" x14ac:dyDescent="0.25">
      <c r="A47" s="18"/>
      <c r="B47" s="154"/>
      <c r="C47" s="74"/>
      <c r="D47" s="235" t="s">
        <v>4</v>
      </c>
      <c r="E47" s="236"/>
      <c r="F47" s="277"/>
      <c r="G47" s="278"/>
      <c r="H47" s="191" t="e">
        <f>SUM(H26:H46)</f>
        <v>#REF!</v>
      </c>
      <c r="I47" s="277" t="e">
        <f>SUM(I26:J35)</f>
        <v>#REF!</v>
      </c>
      <c r="J47" s="278"/>
      <c r="K47" s="279" t="e">
        <f>SUM(K26:L35)</f>
        <v>#REF!</v>
      </c>
      <c r="L47" s="280"/>
      <c r="M47" s="191">
        <f>SUM(M27:M46)</f>
        <v>1.0000000000000002</v>
      </c>
      <c r="N47" s="277" t="e">
        <f>SUM(N27:O46)</f>
        <v>#REF!</v>
      </c>
      <c r="O47" s="278"/>
      <c r="P47" s="192" t="e">
        <f>SUM(P27:P46)</f>
        <v>#REF!</v>
      </c>
      <c r="Q47" s="192" t="e">
        <f>SUM(Q27:Q46)</f>
        <v>#REF!</v>
      </c>
      <c r="R47" s="277"/>
      <c r="S47" s="278"/>
      <c r="T47" s="12"/>
      <c r="U47" s="192" t="e">
        <f>SUM(U26:U46)</f>
        <v>#REF!</v>
      </c>
      <c r="V47" s="192" t="e">
        <f t="shared" ref="V47:X47" si="13">SUM(V26:V46)</f>
        <v>#REF!</v>
      </c>
      <c r="W47" s="192" t="e">
        <f t="shared" si="13"/>
        <v>#REF!</v>
      </c>
      <c r="X47" s="192" t="e">
        <f t="shared" si="13"/>
        <v>#REF!</v>
      </c>
      <c r="Y47" s="12" t="s">
        <v>16</v>
      </c>
    </row>
    <row r="48" spans="1:25" ht="16.5" thickTop="1" thickBot="1" x14ac:dyDescent="0.3">
      <c r="K48" s="190" t="e">
        <f>K47/I47</f>
        <v>#REF!</v>
      </c>
    </row>
    <row r="49" ht="15.75" thickTop="1" x14ac:dyDescent="0.25"/>
  </sheetData>
  <mergeCells count="150">
    <mergeCell ref="D47:E47"/>
    <mergeCell ref="F47:G47"/>
    <mergeCell ref="I47:J47"/>
    <mergeCell ref="K47:L47"/>
    <mergeCell ref="N47:O47"/>
    <mergeCell ref="R47:S47"/>
    <mergeCell ref="D46:E46"/>
    <mergeCell ref="F46:G46"/>
    <mergeCell ref="I46:J46"/>
    <mergeCell ref="K46:L46"/>
    <mergeCell ref="N46:O46"/>
    <mergeCell ref="R46:S46"/>
    <mergeCell ref="D45:E45"/>
    <mergeCell ref="F45:G45"/>
    <mergeCell ref="I45:J45"/>
    <mergeCell ref="K45:L45"/>
    <mergeCell ref="N45:O45"/>
    <mergeCell ref="R45:S45"/>
    <mergeCell ref="D44:E44"/>
    <mergeCell ref="F44:G44"/>
    <mergeCell ref="I44:J44"/>
    <mergeCell ref="K44:L44"/>
    <mergeCell ref="N44:O44"/>
    <mergeCell ref="R44:S44"/>
    <mergeCell ref="D43:E43"/>
    <mergeCell ref="F43:G43"/>
    <mergeCell ref="I43:J43"/>
    <mergeCell ref="K43:L43"/>
    <mergeCell ref="N43:O43"/>
    <mergeCell ref="R43:S43"/>
    <mergeCell ref="D42:E42"/>
    <mergeCell ref="F42:G42"/>
    <mergeCell ref="I42:J42"/>
    <mergeCell ref="K42:L42"/>
    <mergeCell ref="N42:O42"/>
    <mergeCell ref="R42:S42"/>
    <mergeCell ref="D41:E41"/>
    <mergeCell ref="F41:G41"/>
    <mergeCell ref="I41:J41"/>
    <mergeCell ref="K41:L41"/>
    <mergeCell ref="N41:O41"/>
    <mergeCell ref="R41:S41"/>
    <mergeCell ref="D40:E40"/>
    <mergeCell ref="F40:G40"/>
    <mergeCell ref="I40:J40"/>
    <mergeCell ref="K40:L40"/>
    <mergeCell ref="N40:O40"/>
    <mergeCell ref="R40:S40"/>
    <mergeCell ref="D39:E39"/>
    <mergeCell ref="F39:G39"/>
    <mergeCell ref="I39:J39"/>
    <mergeCell ref="K39:L39"/>
    <mergeCell ref="N39:O39"/>
    <mergeCell ref="R39:S39"/>
    <mergeCell ref="D38:E38"/>
    <mergeCell ref="F38:G38"/>
    <mergeCell ref="I38:J38"/>
    <mergeCell ref="K38:L38"/>
    <mergeCell ref="N38:O38"/>
    <mergeCell ref="R38:S38"/>
    <mergeCell ref="D37:E37"/>
    <mergeCell ref="F37:G37"/>
    <mergeCell ref="I37:J37"/>
    <mergeCell ref="K37:L37"/>
    <mergeCell ref="N37:O37"/>
    <mergeCell ref="R37:S37"/>
    <mergeCell ref="D36:E36"/>
    <mergeCell ref="F36:G36"/>
    <mergeCell ref="I36:J36"/>
    <mergeCell ref="K36:L36"/>
    <mergeCell ref="N36:O36"/>
    <mergeCell ref="R36:S36"/>
    <mergeCell ref="D35:E35"/>
    <mergeCell ref="F35:G35"/>
    <mergeCell ref="I35:J35"/>
    <mergeCell ref="K35:L35"/>
    <mergeCell ref="N35:O35"/>
    <mergeCell ref="R35:S35"/>
    <mergeCell ref="D34:E34"/>
    <mergeCell ref="F34:G34"/>
    <mergeCell ref="I34:J34"/>
    <mergeCell ref="K34:L34"/>
    <mergeCell ref="N34:O34"/>
    <mergeCell ref="R34:S34"/>
    <mergeCell ref="D33:E33"/>
    <mergeCell ref="F33:G33"/>
    <mergeCell ref="I33:J33"/>
    <mergeCell ref="K33:L33"/>
    <mergeCell ref="N33:O33"/>
    <mergeCell ref="R33:S33"/>
    <mergeCell ref="D32:E32"/>
    <mergeCell ref="F32:G32"/>
    <mergeCell ref="I32:J32"/>
    <mergeCell ref="K32:L32"/>
    <mergeCell ref="N32:O32"/>
    <mergeCell ref="R32:S32"/>
    <mergeCell ref="D31:E31"/>
    <mergeCell ref="F31:G31"/>
    <mergeCell ref="I31:J31"/>
    <mergeCell ref="K31:L31"/>
    <mergeCell ref="N31:O31"/>
    <mergeCell ref="R31:S31"/>
    <mergeCell ref="D30:E30"/>
    <mergeCell ref="F30:G30"/>
    <mergeCell ref="I30:J30"/>
    <mergeCell ref="K30:L30"/>
    <mergeCell ref="N30:O30"/>
    <mergeCell ref="R30:S30"/>
    <mergeCell ref="D29:E29"/>
    <mergeCell ref="F29:G29"/>
    <mergeCell ref="I29:J29"/>
    <mergeCell ref="K29:L29"/>
    <mergeCell ref="N29:O29"/>
    <mergeCell ref="R29:S29"/>
    <mergeCell ref="D28:E28"/>
    <mergeCell ref="F28:G28"/>
    <mergeCell ref="I28:J28"/>
    <mergeCell ref="K28:L28"/>
    <mergeCell ref="N28:O28"/>
    <mergeCell ref="R28:S28"/>
    <mergeCell ref="D27:E27"/>
    <mergeCell ref="F27:G27"/>
    <mergeCell ref="I27:J27"/>
    <mergeCell ref="K27:L27"/>
    <mergeCell ref="N27:O27"/>
    <mergeCell ref="R27:S27"/>
    <mergeCell ref="D26:E26"/>
    <mergeCell ref="F26:G26"/>
    <mergeCell ref="I26:J26"/>
    <mergeCell ref="K26:L26"/>
    <mergeCell ref="N26:O26"/>
    <mergeCell ref="R26:S26"/>
    <mergeCell ref="B6:W6"/>
    <mergeCell ref="B7:W7"/>
    <mergeCell ref="A9:C9"/>
    <mergeCell ref="E9:T9"/>
    <mergeCell ref="A10:D10"/>
    <mergeCell ref="E10:T10"/>
    <mergeCell ref="D25:E25"/>
    <mergeCell ref="F25:G25"/>
    <mergeCell ref="I25:J25"/>
    <mergeCell ref="K25:L25"/>
    <mergeCell ref="N25:O25"/>
    <mergeCell ref="R25:S25"/>
    <mergeCell ref="S12:W13"/>
    <mergeCell ref="C17:T18"/>
    <mergeCell ref="C19:T19"/>
    <mergeCell ref="D21:K22"/>
    <mergeCell ref="L21:S22"/>
    <mergeCell ref="M24:Q24"/>
  </mergeCells>
  <printOptions horizontalCentered="1"/>
  <pageMargins left="1.3385826771653544" right="0.70866141732283472" top="0.74803149606299213" bottom="0.74803149606299213" header="0.31496062992125984" footer="0.31496062992125984"/>
  <pageSetup scale="4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A7CEC-322E-4F02-9CD6-D8F3D8A2B9AC}">
  <sheetPr>
    <pageSetUpPr fitToPage="1"/>
  </sheetPr>
  <dimension ref="A1:P52"/>
  <sheetViews>
    <sheetView topLeftCell="A7" zoomScaleNormal="100" zoomScaleSheetLayoutView="80" workbookViewId="0">
      <selection activeCell="K22" sqref="K22:L23"/>
    </sheetView>
  </sheetViews>
  <sheetFormatPr baseColWidth="10" defaultColWidth="8.7109375" defaultRowHeight="15" x14ac:dyDescent="0.25"/>
  <cols>
    <col min="1" max="1" width="11.42578125" style="23" customWidth="1"/>
    <col min="2" max="2" width="15" style="23" customWidth="1"/>
    <col min="3" max="3" width="15.42578125" style="23" customWidth="1"/>
    <col min="4" max="5" width="15.7109375" style="23" customWidth="1"/>
    <col min="6" max="17" width="8.7109375" style="23"/>
    <col min="18" max="18" width="2.7109375" style="23" customWidth="1"/>
    <col min="19" max="16384" width="8.7109375" style="23"/>
  </cols>
  <sheetData>
    <row r="1" spans="1:16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28.5" x14ac:dyDescent="0.25">
      <c r="A6" s="6"/>
      <c r="B6" s="228" t="s">
        <v>53</v>
      </c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</row>
    <row r="7" spans="1:16" ht="23.25" x14ac:dyDescent="0.25">
      <c r="A7" s="6"/>
      <c r="B7" s="229" t="s">
        <v>129</v>
      </c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</row>
    <row r="8" spans="1:16" s="35" customFormat="1" ht="12.75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s="35" customFormat="1" ht="46.15" customHeight="1" x14ac:dyDescent="0.2">
      <c r="A9" s="250" t="s">
        <v>12</v>
      </c>
      <c r="B9" s="250"/>
      <c r="C9" s="250"/>
      <c r="D9" s="9"/>
      <c r="E9" s="234" t="s">
        <v>16</v>
      </c>
      <c r="F9" s="234"/>
      <c r="G9" s="234"/>
      <c r="H9" s="234"/>
      <c r="I9" s="234"/>
      <c r="J9" s="234"/>
      <c r="K9" s="234"/>
      <c r="L9" s="234"/>
      <c r="M9" s="234"/>
      <c r="N9" s="234"/>
      <c r="O9" s="9"/>
      <c r="P9" s="9"/>
    </row>
    <row r="10" spans="1:16" s="35" customFormat="1" ht="30.6" customHeight="1" x14ac:dyDescent="0.2">
      <c r="A10" s="250" t="s">
        <v>13</v>
      </c>
      <c r="B10" s="250"/>
      <c r="C10" s="250"/>
      <c r="D10" s="250"/>
      <c r="E10" s="234" t="s">
        <v>16</v>
      </c>
      <c r="F10" s="234"/>
      <c r="G10" s="234"/>
      <c r="H10" s="234"/>
      <c r="I10" s="234"/>
      <c r="J10" s="234"/>
      <c r="K10" s="234"/>
      <c r="L10" s="234"/>
      <c r="M10" s="234"/>
      <c r="N10" s="234"/>
      <c r="O10" s="9"/>
      <c r="P10" s="9"/>
    </row>
    <row r="11" spans="1:16" s="35" customFormat="1" ht="12.75" x14ac:dyDescent="0.2">
      <c r="A11" s="7" t="s">
        <v>16</v>
      </c>
      <c r="B11" s="100"/>
      <c r="C11" s="100"/>
      <c r="D11" s="100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9"/>
      <c r="P11" s="9"/>
    </row>
    <row r="12" spans="1:16" s="35" customFormat="1" ht="12.75" x14ac:dyDescent="0.2">
      <c r="A12" s="7"/>
      <c r="B12" s="100"/>
      <c r="C12" s="100"/>
      <c r="D12" s="100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9"/>
      <c r="P12" s="9"/>
    </row>
    <row r="13" spans="1:16" s="35" customFormat="1" ht="12.75" x14ac:dyDescent="0.2">
      <c r="A13" s="7"/>
      <c r="B13" s="18"/>
      <c r="C13" s="9"/>
      <c r="D13" s="7" t="s">
        <v>103</v>
      </c>
      <c r="E13" s="9"/>
      <c r="F13" s="9"/>
      <c r="G13" s="9"/>
      <c r="H13" s="9"/>
      <c r="I13" s="9"/>
      <c r="J13" s="9"/>
      <c r="K13" s="9"/>
      <c r="L13" s="9"/>
      <c r="M13" s="7"/>
      <c r="N13" s="7"/>
      <c r="O13" s="7"/>
      <c r="P13" s="7"/>
    </row>
    <row r="14" spans="1:16" s="35" customFormat="1" ht="12.75" x14ac:dyDescent="0.2">
      <c r="A14" s="1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7"/>
      <c r="N14" s="7"/>
      <c r="O14" s="7"/>
      <c r="P14" s="7"/>
    </row>
    <row r="15" spans="1:16" s="35" customFormat="1" ht="12.75" x14ac:dyDescent="0.2">
      <c r="A15" s="18"/>
      <c r="B15" s="9"/>
      <c r="C15" s="9"/>
      <c r="D15" s="9"/>
      <c r="E15" s="9"/>
      <c r="F15" s="7"/>
      <c r="G15" s="7"/>
      <c r="H15" s="7"/>
      <c r="I15" s="7"/>
      <c r="J15" s="7"/>
      <c r="K15" s="9"/>
      <c r="L15" s="9"/>
      <c r="M15" s="9"/>
      <c r="N15" s="9"/>
      <c r="O15" s="9"/>
      <c r="P15" s="18"/>
    </row>
    <row r="16" spans="1:16" s="35" customFormat="1" ht="12.75" x14ac:dyDescent="0.2">
      <c r="A16" s="18"/>
      <c r="B16" s="39"/>
      <c r="C16" s="9"/>
      <c r="D16" s="9"/>
      <c r="E16" s="9"/>
      <c r="F16" s="9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16" s="35" customFormat="1" ht="12.75" x14ac:dyDescent="0.2">
      <c r="A17" s="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</row>
    <row r="18" spans="1:16" s="35" customFormat="1" ht="12.75" x14ac:dyDescent="0.2">
      <c r="A18" s="18"/>
      <c r="B18" s="7"/>
      <c r="C18" s="258" t="s">
        <v>16</v>
      </c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9"/>
      <c r="O18" s="9"/>
      <c r="P18" s="9"/>
    </row>
    <row r="19" spans="1:16" s="35" customFormat="1" ht="12.75" x14ac:dyDescent="0.2">
      <c r="A19" s="18"/>
      <c r="B19" s="11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12"/>
      <c r="O19" s="12"/>
      <c r="P19" s="12"/>
    </row>
    <row r="20" spans="1:16" s="35" customFormat="1" ht="12.75" x14ac:dyDescent="0.2">
      <c r="A20" s="18"/>
      <c r="B20" s="40"/>
      <c r="C20" s="259" t="s">
        <v>132</v>
      </c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12"/>
      <c r="P20" s="12"/>
    </row>
    <row r="21" spans="1:16" s="35" customFormat="1" ht="12.75" x14ac:dyDescent="0.2">
      <c r="A21" s="18"/>
      <c r="B21" s="11"/>
      <c r="C21" s="41"/>
      <c r="D21" s="41"/>
      <c r="E21" s="41"/>
      <c r="F21" s="41"/>
      <c r="G21" s="41"/>
      <c r="H21" s="41"/>
      <c r="I21" s="41"/>
      <c r="J21" s="5"/>
      <c r="K21" s="5"/>
      <c r="L21" s="5"/>
      <c r="M21" s="5"/>
      <c r="N21" s="5"/>
      <c r="O21" s="5"/>
      <c r="P21" s="5"/>
    </row>
    <row r="22" spans="1:16" s="35" customFormat="1" ht="12.75" x14ac:dyDescent="0.2">
      <c r="A22" s="18"/>
      <c r="B22" s="11"/>
      <c r="C22" s="75"/>
      <c r="D22" s="292" t="s">
        <v>104</v>
      </c>
      <c r="E22" s="293"/>
      <c r="F22" s="293"/>
      <c r="G22" s="293"/>
      <c r="H22" s="293"/>
      <c r="I22" s="293"/>
      <c r="J22" s="294"/>
      <c r="K22" s="285"/>
      <c r="L22" s="286"/>
      <c r="M22" s="43"/>
      <c r="N22" s="5"/>
      <c r="O22" s="5"/>
      <c r="P22" s="5"/>
    </row>
    <row r="23" spans="1:16" s="35" customFormat="1" ht="12.75" x14ac:dyDescent="0.2">
      <c r="A23" s="18"/>
      <c r="B23" s="7"/>
      <c r="C23" s="75"/>
      <c r="D23" s="295"/>
      <c r="E23" s="296"/>
      <c r="F23" s="296"/>
      <c r="G23" s="296"/>
      <c r="H23" s="296"/>
      <c r="I23" s="296"/>
      <c r="J23" s="297"/>
      <c r="K23" s="287"/>
      <c r="L23" s="288"/>
      <c r="M23" s="43"/>
      <c r="N23" s="9"/>
      <c r="O23" s="9"/>
      <c r="P23" s="9"/>
    </row>
    <row r="24" spans="1:16" s="35" customFormat="1" ht="12.75" x14ac:dyDescent="0.2">
      <c r="A24" s="18"/>
      <c r="B24" s="13"/>
      <c r="C24" s="76"/>
      <c r="D24" s="24"/>
      <c r="E24" s="24"/>
      <c r="F24" s="24"/>
      <c r="G24" s="24"/>
      <c r="H24" s="24"/>
      <c r="I24" s="24"/>
      <c r="J24" s="10"/>
      <c r="K24" s="10"/>
      <c r="L24" s="10"/>
      <c r="M24" s="10"/>
      <c r="N24" s="10"/>
      <c r="O24" s="10"/>
      <c r="P24" s="10"/>
    </row>
    <row r="25" spans="1:16" s="35" customFormat="1" ht="12.75" x14ac:dyDescent="0.2">
      <c r="A25" s="18"/>
      <c r="B25" s="15"/>
      <c r="C25" s="16"/>
      <c r="D25" s="18"/>
      <c r="E25" s="18"/>
      <c r="F25" s="18"/>
      <c r="G25" s="18"/>
      <c r="H25" s="18"/>
      <c r="I25" s="18"/>
      <c r="J25" s="18"/>
      <c r="K25" s="18"/>
      <c r="L25" s="18"/>
      <c r="M25" s="12"/>
      <c r="N25" s="12"/>
      <c r="O25" s="12"/>
      <c r="P25" s="12"/>
    </row>
    <row r="26" spans="1:16" s="35" customFormat="1" ht="12.75" x14ac:dyDescent="0.2">
      <c r="A26" s="18"/>
      <c r="C26" s="74" t="s">
        <v>16</v>
      </c>
      <c r="D26" s="298" t="s">
        <v>11</v>
      </c>
      <c r="E26" s="298"/>
      <c r="F26" s="298" t="s">
        <v>19</v>
      </c>
      <c r="G26" s="298"/>
      <c r="H26" s="298" t="s">
        <v>20</v>
      </c>
      <c r="I26" s="298"/>
      <c r="J26" s="299" t="s">
        <v>22</v>
      </c>
      <c r="K26" s="299"/>
      <c r="L26" s="12"/>
    </row>
    <row r="27" spans="1:16" s="35" customFormat="1" ht="12.75" x14ac:dyDescent="0.2">
      <c r="A27" s="18"/>
      <c r="B27" s="113"/>
      <c r="C27" s="153">
        <v>44774</v>
      </c>
      <c r="D27" s="289">
        <v>1</v>
      </c>
      <c r="E27" s="290"/>
      <c r="F27" s="291">
        <v>0</v>
      </c>
      <c r="G27" s="291"/>
      <c r="H27" s="272" t="e">
        <f>HLOOKUP(C27,'F2 - usos y fuentes'!$D$16:$M$35,11,FALSE)</f>
        <v>#N/A</v>
      </c>
      <c r="I27" s="275"/>
      <c r="J27" s="291" t="e">
        <f>SUM(F27:I27)</f>
        <v>#N/A</v>
      </c>
      <c r="K27" s="291"/>
      <c r="L27" s="12"/>
    </row>
    <row r="28" spans="1:16" s="35" customFormat="1" ht="12.75" x14ac:dyDescent="0.2">
      <c r="A28" s="18"/>
      <c r="B28" s="113"/>
      <c r="C28" s="153">
        <v>44805</v>
      </c>
      <c r="D28" s="289">
        <f>D27+1</f>
        <v>2</v>
      </c>
      <c r="E28" s="290"/>
      <c r="F28" s="291" t="e">
        <f t="shared" ref="F28:F50" si="0">J27</f>
        <v>#N/A</v>
      </c>
      <c r="G28" s="291"/>
      <c r="H28" s="272" t="e">
        <f>HLOOKUP(C28,'F2 - usos y fuentes'!$D$16:$M$35,11,FALSE)</f>
        <v>#N/A</v>
      </c>
      <c r="I28" s="275"/>
      <c r="J28" s="291" t="e">
        <f t="shared" ref="J28:J50" si="1">SUM(F28:I28)</f>
        <v>#N/A</v>
      </c>
      <c r="K28" s="291"/>
      <c r="L28" s="12"/>
    </row>
    <row r="29" spans="1:16" s="35" customFormat="1" ht="12.75" x14ac:dyDescent="0.2">
      <c r="A29" s="18"/>
      <c r="B29" s="113"/>
      <c r="C29" s="153">
        <v>44835</v>
      </c>
      <c r="D29" s="289">
        <f t="shared" ref="D29:D50" si="2">D28+1</f>
        <v>3</v>
      </c>
      <c r="E29" s="290"/>
      <c r="F29" s="291" t="e">
        <f t="shared" si="0"/>
        <v>#N/A</v>
      </c>
      <c r="G29" s="291"/>
      <c r="H29" s="272" t="e">
        <f>HLOOKUP(C29,'F2 - usos y fuentes'!$D$16:$M$35,11,FALSE)</f>
        <v>#N/A</v>
      </c>
      <c r="I29" s="275"/>
      <c r="J29" s="291" t="e">
        <f t="shared" si="1"/>
        <v>#N/A</v>
      </c>
      <c r="K29" s="291"/>
      <c r="L29" s="12"/>
    </row>
    <row r="30" spans="1:16" s="35" customFormat="1" ht="12.75" x14ac:dyDescent="0.2">
      <c r="B30" s="113"/>
      <c r="C30" s="153">
        <v>44866</v>
      </c>
      <c r="D30" s="289">
        <f t="shared" si="2"/>
        <v>4</v>
      </c>
      <c r="E30" s="290"/>
      <c r="F30" s="291" t="e">
        <f t="shared" si="0"/>
        <v>#N/A</v>
      </c>
      <c r="G30" s="291"/>
      <c r="H30" s="272" t="e">
        <f>HLOOKUP(C30,'F2 - usos y fuentes'!$D$16:$M$35,11,FALSE)</f>
        <v>#REF!</v>
      </c>
      <c r="I30" s="275"/>
      <c r="J30" s="291" t="e">
        <f t="shared" si="1"/>
        <v>#N/A</v>
      </c>
      <c r="K30" s="291"/>
      <c r="L30" s="12"/>
    </row>
    <row r="31" spans="1:16" s="35" customFormat="1" ht="12.75" x14ac:dyDescent="0.2">
      <c r="B31" s="113"/>
      <c r="C31" s="153">
        <v>44896</v>
      </c>
      <c r="D31" s="289">
        <f t="shared" si="2"/>
        <v>5</v>
      </c>
      <c r="E31" s="290"/>
      <c r="F31" s="291" t="e">
        <f t="shared" si="0"/>
        <v>#N/A</v>
      </c>
      <c r="G31" s="291"/>
      <c r="H31" s="272" t="e">
        <f>HLOOKUP(C31,'F2 - usos y fuentes'!$D$16:$M$35,11,FALSE)</f>
        <v>#REF!</v>
      </c>
      <c r="I31" s="275"/>
      <c r="J31" s="291" t="e">
        <f t="shared" si="1"/>
        <v>#N/A</v>
      </c>
      <c r="K31" s="291"/>
      <c r="L31" s="12"/>
    </row>
    <row r="32" spans="1:16" s="35" customFormat="1" ht="12.75" x14ac:dyDescent="0.2">
      <c r="B32" s="113"/>
      <c r="C32" s="153">
        <v>44927</v>
      </c>
      <c r="D32" s="289">
        <f t="shared" si="2"/>
        <v>6</v>
      </c>
      <c r="E32" s="290"/>
      <c r="F32" s="291" t="e">
        <f t="shared" si="0"/>
        <v>#N/A</v>
      </c>
      <c r="G32" s="291"/>
      <c r="H32" s="272" t="e">
        <f>HLOOKUP(C32,'F2 - usos y fuentes'!$D$16:$M$35,11,FALSE)</f>
        <v>#REF!</v>
      </c>
      <c r="I32" s="275"/>
      <c r="J32" s="291" t="e">
        <f t="shared" si="1"/>
        <v>#N/A</v>
      </c>
      <c r="K32" s="291"/>
      <c r="L32" s="12"/>
    </row>
    <row r="33" spans="2:12" s="35" customFormat="1" ht="12.75" x14ac:dyDescent="0.2">
      <c r="B33" s="113"/>
      <c r="C33" s="153">
        <v>44958</v>
      </c>
      <c r="D33" s="289">
        <f t="shared" si="2"/>
        <v>7</v>
      </c>
      <c r="E33" s="290"/>
      <c r="F33" s="291" t="e">
        <f t="shared" si="0"/>
        <v>#N/A</v>
      </c>
      <c r="G33" s="291"/>
      <c r="H33" s="272" t="e">
        <f>HLOOKUP(C33,'F2 - usos y fuentes'!$D$16:$M$35,11,FALSE)</f>
        <v>#REF!</v>
      </c>
      <c r="I33" s="275"/>
      <c r="J33" s="291" t="e">
        <f t="shared" si="1"/>
        <v>#N/A</v>
      </c>
      <c r="K33" s="291"/>
      <c r="L33" s="12"/>
    </row>
    <row r="34" spans="2:12" s="35" customFormat="1" ht="12.75" x14ac:dyDescent="0.2">
      <c r="B34" s="113"/>
      <c r="C34" s="153">
        <v>44986</v>
      </c>
      <c r="D34" s="289">
        <f t="shared" si="2"/>
        <v>8</v>
      </c>
      <c r="E34" s="290"/>
      <c r="F34" s="291" t="e">
        <f t="shared" si="0"/>
        <v>#N/A</v>
      </c>
      <c r="G34" s="291"/>
      <c r="H34" s="272" t="e">
        <f>HLOOKUP(C34,'F2 - usos y fuentes'!$D$16:$M$35,11,FALSE)</f>
        <v>#REF!</v>
      </c>
      <c r="I34" s="275"/>
      <c r="J34" s="291" t="e">
        <f t="shared" si="1"/>
        <v>#N/A</v>
      </c>
      <c r="K34" s="291"/>
      <c r="L34" s="12"/>
    </row>
    <row r="35" spans="2:12" s="35" customFormat="1" ht="12.75" x14ac:dyDescent="0.2">
      <c r="B35" s="113"/>
      <c r="C35" s="153">
        <v>45017</v>
      </c>
      <c r="D35" s="289">
        <f t="shared" si="2"/>
        <v>9</v>
      </c>
      <c r="E35" s="290"/>
      <c r="F35" s="291" t="e">
        <f t="shared" si="0"/>
        <v>#N/A</v>
      </c>
      <c r="G35" s="291"/>
      <c r="H35" s="272" t="e">
        <f>HLOOKUP(C35,'F2 - usos y fuentes'!$D$16:$M$35,11,FALSE)</f>
        <v>#REF!</v>
      </c>
      <c r="I35" s="275"/>
      <c r="J35" s="291" t="e">
        <f t="shared" si="1"/>
        <v>#N/A</v>
      </c>
      <c r="K35" s="291"/>
      <c r="L35" s="12"/>
    </row>
    <row r="36" spans="2:12" s="35" customFormat="1" ht="12.75" x14ac:dyDescent="0.2">
      <c r="B36" s="113"/>
      <c r="C36" s="153">
        <v>45047</v>
      </c>
      <c r="D36" s="289">
        <f t="shared" si="2"/>
        <v>10</v>
      </c>
      <c r="E36" s="290"/>
      <c r="F36" s="291" t="e">
        <f t="shared" si="0"/>
        <v>#N/A</v>
      </c>
      <c r="G36" s="291"/>
      <c r="H36" s="272" t="e">
        <f>HLOOKUP(C36,'F2 - usos y fuentes'!$D$16:$M$35,11,FALSE)</f>
        <v>#REF!</v>
      </c>
      <c r="I36" s="275"/>
      <c r="J36" s="291" t="e">
        <f t="shared" si="1"/>
        <v>#N/A</v>
      </c>
      <c r="K36" s="291"/>
      <c r="L36" s="12"/>
    </row>
    <row r="37" spans="2:12" s="35" customFormat="1" ht="12.75" x14ac:dyDescent="0.2">
      <c r="B37" s="113"/>
      <c r="C37" s="153">
        <v>45078</v>
      </c>
      <c r="D37" s="289">
        <f t="shared" si="2"/>
        <v>11</v>
      </c>
      <c r="E37" s="290"/>
      <c r="F37" s="291" t="e">
        <f t="shared" si="0"/>
        <v>#N/A</v>
      </c>
      <c r="G37" s="291"/>
      <c r="H37" s="272" t="e">
        <f>HLOOKUP(C37,'F2 - usos y fuentes'!$D$16:$M$35,11,FALSE)</f>
        <v>#REF!</v>
      </c>
      <c r="I37" s="275"/>
      <c r="J37" s="291" t="e">
        <f t="shared" si="1"/>
        <v>#N/A</v>
      </c>
      <c r="K37" s="291"/>
      <c r="L37" s="12"/>
    </row>
    <row r="38" spans="2:12" s="35" customFormat="1" ht="12.75" x14ac:dyDescent="0.2">
      <c r="B38" s="113"/>
      <c r="C38" s="153">
        <v>45108</v>
      </c>
      <c r="D38" s="289">
        <f t="shared" si="2"/>
        <v>12</v>
      </c>
      <c r="E38" s="290"/>
      <c r="F38" s="291" t="e">
        <f t="shared" si="0"/>
        <v>#N/A</v>
      </c>
      <c r="G38" s="291"/>
      <c r="H38" s="272" t="e">
        <f>HLOOKUP(C38,'F2 - usos y fuentes'!$D$16:$M$35,11,FALSE)</f>
        <v>#REF!</v>
      </c>
      <c r="I38" s="275"/>
      <c r="J38" s="291" t="e">
        <f t="shared" si="1"/>
        <v>#N/A</v>
      </c>
      <c r="K38" s="291"/>
      <c r="L38" s="12"/>
    </row>
    <row r="39" spans="2:12" s="35" customFormat="1" ht="12.75" x14ac:dyDescent="0.2">
      <c r="B39" s="113"/>
      <c r="C39" s="153">
        <v>45139</v>
      </c>
      <c r="D39" s="289">
        <f t="shared" si="2"/>
        <v>13</v>
      </c>
      <c r="E39" s="290"/>
      <c r="F39" s="291" t="e">
        <f t="shared" si="0"/>
        <v>#N/A</v>
      </c>
      <c r="G39" s="291"/>
      <c r="H39" s="272" t="e">
        <f>HLOOKUP(C39,'F2 - usos y fuentes'!$D$16:$M$35,11,FALSE)</f>
        <v>#REF!</v>
      </c>
      <c r="I39" s="275"/>
      <c r="J39" s="291" t="e">
        <f t="shared" si="1"/>
        <v>#N/A</v>
      </c>
      <c r="K39" s="291"/>
      <c r="L39" s="12"/>
    </row>
    <row r="40" spans="2:12" s="35" customFormat="1" ht="12.75" x14ac:dyDescent="0.2">
      <c r="B40" s="113"/>
      <c r="C40" s="153">
        <v>45170</v>
      </c>
      <c r="D40" s="289">
        <f t="shared" si="2"/>
        <v>14</v>
      </c>
      <c r="E40" s="290"/>
      <c r="F40" s="291" t="e">
        <f t="shared" si="0"/>
        <v>#N/A</v>
      </c>
      <c r="G40" s="291"/>
      <c r="H40" s="272" t="e">
        <f>HLOOKUP(C40,'F2 - usos y fuentes'!$D$16:$M$35,11,FALSE)</f>
        <v>#N/A</v>
      </c>
      <c r="I40" s="275"/>
      <c r="J40" s="291" t="e">
        <f t="shared" si="1"/>
        <v>#N/A</v>
      </c>
      <c r="K40" s="291"/>
      <c r="L40" s="12"/>
    </row>
    <row r="41" spans="2:12" s="35" customFormat="1" ht="12.75" x14ac:dyDescent="0.2">
      <c r="B41" s="113"/>
      <c r="C41" s="153">
        <v>45200</v>
      </c>
      <c r="D41" s="289">
        <f t="shared" si="2"/>
        <v>15</v>
      </c>
      <c r="E41" s="290"/>
      <c r="F41" s="291" t="e">
        <f t="shared" si="0"/>
        <v>#N/A</v>
      </c>
      <c r="G41" s="291"/>
      <c r="H41" s="272" t="e">
        <f>HLOOKUP(C41,'F2 - usos y fuentes'!$D$16:$M$35,11,FALSE)</f>
        <v>#N/A</v>
      </c>
      <c r="I41" s="275"/>
      <c r="J41" s="291" t="e">
        <f t="shared" si="1"/>
        <v>#N/A</v>
      </c>
      <c r="K41" s="291"/>
      <c r="L41" s="12"/>
    </row>
    <row r="42" spans="2:12" s="35" customFormat="1" ht="12.75" x14ac:dyDescent="0.2">
      <c r="B42" s="113"/>
      <c r="C42" s="153">
        <v>45231</v>
      </c>
      <c r="D42" s="289">
        <f t="shared" si="2"/>
        <v>16</v>
      </c>
      <c r="E42" s="290"/>
      <c r="F42" s="291" t="e">
        <f t="shared" si="0"/>
        <v>#N/A</v>
      </c>
      <c r="G42" s="291"/>
      <c r="H42" s="272" t="e">
        <f>HLOOKUP(C42,'F2 - usos y fuentes'!$D$16:$M$35,11,FALSE)</f>
        <v>#N/A</v>
      </c>
      <c r="I42" s="275"/>
      <c r="J42" s="291" t="e">
        <f t="shared" si="1"/>
        <v>#N/A</v>
      </c>
      <c r="K42" s="291"/>
      <c r="L42" s="12"/>
    </row>
    <row r="43" spans="2:12" s="35" customFormat="1" ht="12.75" x14ac:dyDescent="0.2">
      <c r="B43" s="113"/>
      <c r="C43" s="153">
        <v>45261</v>
      </c>
      <c r="D43" s="289">
        <f t="shared" si="2"/>
        <v>17</v>
      </c>
      <c r="E43" s="290"/>
      <c r="F43" s="291" t="e">
        <f t="shared" si="0"/>
        <v>#N/A</v>
      </c>
      <c r="G43" s="291"/>
      <c r="H43" s="272" t="e">
        <f>HLOOKUP(C43,'F2 - usos y fuentes'!$D$16:$M$35,11,FALSE)</f>
        <v>#N/A</v>
      </c>
      <c r="I43" s="275"/>
      <c r="J43" s="291" t="e">
        <f t="shared" si="1"/>
        <v>#N/A</v>
      </c>
      <c r="K43" s="291"/>
      <c r="L43" s="12"/>
    </row>
    <row r="44" spans="2:12" s="35" customFormat="1" ht="12.75" x14ac:dyDescent="0.2">
      <c r="B44" s="113"/>
      <c r="C44" s="153">
        <v>45292</v>
      </c>
      <c r="D44" s="289">
        <f t="shared" si="2"/>
        <v>18</v>
      </c>
      <c r="E44" s="290"/>
      <c r="F44" s="291" t="e">
        <f t="shared" si="0"/>
        <v>#N/A</v>
      </c>
      <c r="G44" s="291"/>
      <c r="H44" s="272" t="e">
        <f>HLOOKUP(C44,'F2 - usos y fuentes'!$D$16:$M$35,11,FALSE)</f>
        <v>#N/A</v>
      </c>
      <c r="I44" s="275"/>
      <c r="J44" s="291" t="e">
        <f t="shared" si="1"/>
        <v>#N/A</v>
      </c>
      <c r="K44" s="291"/>
      <c r="L44" s="12"/>
    </row>
    <row r="45" spans="2:12" s="35" customFormat="1" ht="12.75" x14ac:dyDescent="0.2">
      <c r="B45" s="113"/>
      <c r="C45" s="153">
        <v>45323</v>
      </c>
      <c r="D45" s="289">
        <f t="shared" si="2"/>
        <v>19</v>
      </c>
      <c r="E45" s="290"/>
      <c r="F45" s="291" t="e">
        <f t="shared" si="0"/>
        <v>#N/A</v>
      </c>
      <c r="G45" s="291"/>
      <c r="H45" s="272" t="e">
        <f>HLOOKUP(C45,'F2 - usos y fuentes'!$D$16:$M$35,11,FALSE)</f>
        <v>#N/A</v>
      </c>
      <c r="I45" s="275"/>
      <c r="J45" s="291" t="e">
        <f t="shared" si="1"/>
        <v>#N/A</v>
      </c>
      <c r="K45" s="291"/>
      <c r="L45" s="12"/>
    </row>
    <row r="46" spans="2:12" s="35" customFormat="1" ht="12.75" x14ac:dyDescent="0.2">
      <c r="B46" s="113"/>
      <c r="C46" s="153">
        <v>45352</v>
      </c>
      <c r="D46" s="289">
        <f t="shared" si="2"/>
        <v>20</v>
      </c>
      <c r="E46" s="290"/>
      <c r="F46" s="291" t="e">
        <f t="shared" si="0"/>
        <v>#N/A</v>
      </c>
      <c r="G46" s="291"/>
      <c r="H46" s="272" t="e">
        <f>HLOOKUP(C46,'F2 - usos y fuentes'!$D$16:$M$35,11,FALSE)</f>
        <v>#N/A</v>
      </c>
      <c r="I46" s="275"/>
      <c r="J46" s="291" t="e">
        <f t="shared" si="1"/>
        <v>#N/A</v>
      </c>
      <c r="K46" s="291"/>
      <c r="L46" s="12"/>
    </row>
    <row r="47" spans="2:12" s="35" customFormat="1" ht="12.75" x14ac:dyDescent="0.2">
      <c r="B47" s="113"/>
      <c r="C47" s="153">
        <v>45383</v>
      </c>
      <c r="D47" s="289">
        <f t="shared" si="2"/>
        <v>21</v>
      </c>
      <c r="E47" s="290"/>
      <c r="F47" s="291" t="e">
        <f t="shared" si="0"/>
        <v>#N/A</v>
      </c>
      <c r="G47" s="291"/>
      <c r="H47" s="272" t="e">
        <f>HLOOKUP(C47,'F2 - usos y fuentes'!$D$16:$M$35,11,FALSE)</f>
        <v>#N/A</v>
      </c>
      <c r="I47" s="275"/>
      <c r="J47" s="291" t="e">
        <f t="shared" si="1"/>
        <v>#N/A</v>
      </c>
      <c r="K47" s="291"/>
      <c r="L47" s="12"/>
    </row>
    <row r="48" spans="2:12" s="35" customFormat="1" ht="12.75" x14ac:dyDescent="0.2">
      <c r="B48" s="113"/>
      <c r="C48" s="153">
        <v>45413</v>
      </c>
      <c r="D48" s="289">
        <f t="shared" si="2"/>
        <v>22</v>
      </c>
      <c r="E48" s="290"/>
      <c r="F48" s="291" t="e">
        <f t="shared" si="0"/>
        <v>#N/A</v>
      </c>
      <c r="G48" s="291"/>
      <c r="H48" s="272" t="e">
        <f>HLOOKUP(C48,'F2 - usos y fuentes'!$D$16:$M$35,11,FALSE)</f>
        <v>#N/A</v>
      </c>
      <c r="I48" s="275"/>
      <c r="J48" s="291" t="e">
        <f t="shared" si="1"/>
        <v>#N/A</v>
      </c>
      <c r="K48" s="291"/>
      <c r="L48" s="12"/>
    </row>
    <row r="49" spans="2:12" s="35" customFormat="1" ht="12.75" x14ac:dyDescent="0.2">
      <c r="B49" s="113"/>
      <c r="C49" s="153">
        <v>45444</v>
      </c>
      <c r="D49" s="289">
        <f t="shared" si="2"/>
        <v>23</v>
      </c>
      <c r="E49" s="290"/>
      <c r="F49" s="291" t="e">
        <f t="shared" si="0"/>
        <v>#N/A</v>
      </c>
      <c r="G49" s="291"/>
      <c r="H49" s="272" t="e">
        <f>HLOOKUP(C49,'F2 - usos y fuentes'!$D$16:$M$35,11,FALSE)</f>
        <v>#N/A</v>
      </c>
      <c r="I49" s="275"/>
      <c r="J49" s="291" t="e">
        <f t="shared" si="1"/>
        <v>#N/A</v>
      </c>
      <c r="K49" s="291"/>
      <c r="L49" s="12"/>
    </row>
    <row r="50" spans="2:12" s="35" customFormat="1" ht="12.75" x14ac:dyDescent="0.2">
      <c r="B50" s="113"/>
      <c r="C50" s="153">
        <v>45474</v>
      </c>
      <c r="D50" s="289">
        <f t="shared" si="2"/>
        <v>24</v>
      </c>
      <c r="E50" s="290"/>
      <c r="F50" s="291" t="e">
        <f t="shared" si="0"/>
        <v>#N/A</v>
      </c>
      <c r="G50" s="291"/>
      <c r="H50" s="272" t="e">
        <f>HLOOKUP(C50,'F2 - usos y fuentes'!$D$16:$M$35,11,FALSE)</f>
        <v>#N/A</v>
      </c>
      <c r="I50" s="275"/>
      <c r="J50" s="291" t="e">
        <f t="shared" si="1"/>
        <v>#N/A</v>
      </c>
      <c r="K50" s="291"/>
      <c r="L50" s="12"/>
    </row>
    <row r="51" spans="2:12" x14ac:dyDescent="0.25">
      <c r="D51" s="281" t="s">
        <v>4</v>
      </c>
      <c r="E51" s="281"/>
      <c r="F51" s="282"/>
      <c r="G51" s="282"/>
      <c r="H51" s="282" t="e">
        <f>SUM(H27:I50)</f>
        <v>#N/A</v>
      </c>
      <c r="I51" s="282"/>
      <c r="J51" s="282"/>
      <c r="K51" s="282"/>
    </row>
    <row r="52" spans="2:12" x14ac:dyDescent="0.25">
      <c r="J52" s="283" t="s">
        <v>16</v>
      </c>
      <c r="K52" s="284"/>
    </row>
  </sheetData>
  <mergeCells count="115">
    <mergeCell ref="C18:M19"/>
    <mergeCell ref="D22:J23"/>
    <mergeCell ref="D26:E26"/>
    <mergeCell ref="F26:G26"/>
    <mergeCell ref="H26:I26"/>
    <mergeCell ref="J26:K26"/>
    <mergeCell ref="B6:P6"/>
    <mergeCell ref="B7:P7"/>
    <mergeCell ref="A9:C9"/>
    <mergeCell ref="E9:N9"/>
    <mergeCell ref="A10:D10"/>
    <mergeCell ref="E10:N10"/>
    <mergeCell ref="C20:N20"/>
    <mergeCell ref="D29:E29"/>
    <mergeCell ref="F29:G29"/>
    <mergeCell ref="H29:I29"/>
    <mergeCell ref="J29:K29"/>
    <mergeCell ref="D30:E30"/>
    <mergeCell ref="F30:G30"/>
    <mergeCell ref="H30:I30"/>
    <mergeCell ref="J30:K30"/>
    <mergeCell ref="D27:E27"/>
    <mergeCell ref="F27:G27"/>
    <mergeCell ref="H27:I27"/>
    <mergeCell ref="J27:K27"/>
    <mergeCell ref="D28:E28"/>
    <mergeCell ref="F28:G28"/>
    <mergeCell ref="H28:I28"/>
    <mergeCell ref="J28:K28"/>
    <mergeCell ref="D33:E33"/>
    <mergeCell ref="F33:G33"/>
    <mergeCell ref="H33:I33"/>
    <mergeCell ref="J33:K33"/>
    <mergeCell ref="D34:E34"/>
    <mergeCell ref="F34:G34"/>
    <mergeCell ref="H34:I34"/>
    <mergeCell ref="J34:K34"/>
    <mergeCell ref="D31:E31"/>
    <mergeCell ref="F31:G31"/>
    <mergeCell ref="H31:I31"/>
    <mergeCell ref="J31:K31"/>
    <mergeCell ref="D32:E32"/>
    <mergeCell ref="F32:G32"/>
    <mergeCell ref="H32:I32"/>
    <mergeCell ref="J32:K32"/>
    <mergeCell ref="D37:E37"/>
    <mergeCell ref="F37:G37"/>
    <mergeCell ref="H37:I37"/>
    <mergeCell ref="J37:K37"/>
    <mergeCell ref="D38:E38"/>
    <mergeCell ref="F38:G38"/>
    <mergeCell ref="H38:I38"/>
    <mergeCell ref="J38:K38"/>
    <mergeCell ref="D35:E35"/>
    <mergeCell ref="F35:G35"/>
    <mergeCell ref="H35:I35"/>
    <mergeCell ref="J35:K35"/>
    <mergeCell ref="D36:E36"/>
    <mergeCell ref="F36:G36"/>
    <mergeCell ref="H36:I36"/>
    <mergeCell ref="J36:K36"/>
    <mergeCell ref="D41:E41"/>
    <mergeCell ref="F41:G41"/>
    <mergeCell ref="H41:I41"/>
    <mergeCell ref="J41:K41"/>
    <mergeCell ref="D42:E42"/>
    <mergeCell ref="F42:G42"/>
    <mergeCell ref="H42:I42"/>
    <mergeCell ref="J42:K42"/>
    <mergeCell ref="D39:E39"/>
    <mergeCell ref="F39:G39"/>
    <mergeCell ref="H39:I39"/>
    <mergeCell ref="J39:K39"/>
    <mergeCell ref="D40:E40"/>
    <mergeCell ref="F40:G40"/>
    <mergeCell ref="H40:I40"/>
    <mergeCell ref="J40:K40"/>
    <mergeCell ref="H45:I45"/>
    <mergeCell ref="J45:K45"/>
    <mergeCell ref="D46:E46"/>
    <mergeCell ref="F46:G46"/>
    <mergeCell ref="H46:I46"/>
    <mergeCell ref="J46:K46"/>
    <mergeCell ref="D43:E43"/>
    <mergeCell ref="F43:G43"/>
    <mergeCell ref="H43:I43"/>
    <mergeCell ref="J43:K43"/>
    <mergeCell ref="D44:E44"/>
    <mergeCell ref="F44:G44"/>
    <mergeCell ref="H44:I44"/>
    <mergeCell ref="J44:K44"/>
    <mergeCell ref="D51:E51"/>
    <mergeCell ref="F51:G51"/>
    <mergeCell ref="H51:I51"/>
    <mergeCell ref="J51:K51"/>
    <mergeCell ref="J52:K52"/>
    <mergeCell ref="K22:L23"/>
    <mergeCell ref="D49:E49"/>
    <mergeCell ref="F49:G49"/>
    <mergeCell ref="H49:I49"/>
    <mergeCell ref="J49:K49"/>
    <mergeCell ref="D50:E50"/>
    <mergeCell ref="F50:G50"/>
    <mergeCell ref="H50:I50"/>
    <mergeCell ref="J50:K50"/>
    <mergeCell ref="D47:E47"/>
    <mergeCell ref="F47:G47"/>
    <mergeCell ref="H47:I47"/>
    <mergeCell ref="J47:K47"/>
    <mergeCell ref="D48:E48"/>
    <mergeCell ref="F48:G48"/>
    <mergeCell ref="H48:I48"/>
    <mergeCell ref="J48:K48"/>
    <mergeCell ref="D45:E45"/>
    <mergeCell ref="F45:G45"/>
  </mergeCells>
  <printOptions horizontalCentered="1"/>
  <pageMargins left="0.70866141732283472" right="0.70866141732283472" top="0.74803149606299213" bottom="0.74803149606299213" header="0.31496062992125984" footer="0.31496062992125984"/>
  <pageSetup scale="6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W641"/>
  <sheetViews>
    <sheetView view="pageBreakPreview" topLeftCell="A13" zoomScaleSheetLayoutView="100" workbookViewId="0">
      <selection activeCell="E23" sqref="E23:F23"/>
    </sheetView>
  </sheetViews>
  <sheetFormatPr baseColWidth="10" defaultColWidth="8.7109375" defaultRowHeight="15" x14ac:dyDescent="0.25"/>
  <cols>
    <col min="1" max="1" width="10.28515625" style="23" customWidth="1"/>
    <col min="2" max="3" width="13.42578125" style="23" customWidth="1"/>
    <col min="4" max="4" width="12.42578125" style="23" customWidth="1"/>
    <col min="5" max="5" width="13.42578125" style="23" bestFit="1" customWidth="1"/>
    <col min="6" max="6" width="8.7109375" style="23" customWidth="1"/>
    <col min="7" max="7" width="8.7109375" style="23"/>
    <col min="8" max="8" width="16.85546875" style="23" customWidth="1"/>
    <col min="9" max="9" width="8.7109375" style="23"/>
    <col min="10" max="10" width="13.42578125" style="23" customWidth="1"/>
    <col min="11" max="16" width="8.7109375" style="23"/>
    <col min="17" max="17" width="12.7109375" style="23" customWidth="1"/>
    <col min="18" max="20" width="8.7109375" style="23"/>
    <col min="21" max="21" width="2.7109375" style="23" customWidth="1"/>
    <col min="22" max="22" width="8.7109375" style="23"/>
    <col min="23" max="23" width="18" style="23" customWidth="1"/>
    <col min="24" max="16384" width="8.7109375" style="23"/>
  </cols>
  <sheetData>
    <row r="2" spans="1:2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28.5" x14ac:dyDescent="0.25">
      <c r="A6" s="6"/>
      <c r="B6" s="6"/>
      <c r="C6" s="228" t="s">
        <v>53</v>
      </c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45"/>
    </row>
    <row r="7" spans="1:21" ht="23.25" x14ac:dyDescent="0.25">
      <c r="A7" s="6"/>
      <c r="B7" s="6"/>
      <c r="C7" s="229" t="s">
        <v>129</v>
      </c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46"/>
    </row>
    <row r="8" spans="1:2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s="35" customFormat="1" ht="12.75" x14ac:dyDescent="0.2">
      <c r="A9" s="7" t="s">
        <v>12</v>
      </c>
      <c r="B9" s="7"/>
      <c r="C9" s="18"/>
      <c r="D9" s="9" t="s">
        <v>16</v>
      </c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9"/>
      <c r="T9" s="9"/>
      <c r="U9" s="9"/>
    </row>
    <row r="10" spans="1:21" s="35" customFormat="1" ht="12.75" x14ac:dyDescent="0.2">
      <c r="A10" s="250" t="s">
        <v>13</v>
      </c>
      <c r="B10" s="250"/>
      <c r="C10" s="250"/>
      <c r="D10" s="250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9"/>
      <c r="T10" s="9"/>
      <c r="U10" s="9"/>
    </row>
    <row r="11" spans="1:21" s="35" customFormat="1" ht="12.75" x14ac:dyDescent="0.2">
      <c r="A11" s="7" t="s">
        <v>85</v>
      </c>
      <c r="B11" s="100"/>
      <c r="C11" s="100"/>
      <c r="D11" s="100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9"/>
      <c r="T11" s="9"/>
      <c r="U11" s="9"/>
    </row>
    <row r="12" spans="1:21" s="35" customFormat="1" ht="12.75" x14ac:dyDescent="0.2">
      <c r="A12" s="7"/>
      <c r="B12" s="100"/>
      <c r="C12" s="100"/>
      <c r="D12" s="100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9"/>
      <c r="T12" s="9"/>
      <c r="U12" s="9"/>
    </row>
    <row r="13" spans="1:21" s="35" customFormat="1" ht="12.75" x14ac:dyDescent="0.2">
      <c r="A13" s="7"/>
      <c r="B13" s="7"/>
      <c r="C13" s="1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225" t="s">
        <v>123</v>
      </c>
      <c r="P13" s="225"/>
      <c r="Q13" s="225"/>
      <c r="R13" s="225"/>
      <c r="S13" s="19"/>
      <c r="T13" s="19"/>
      <c r="U13" s="19"/>
    </row>
    <row r="14" spans="1:21" s="35" customFormat="1" ht="29.25" customHeight="1" x14ac:dyDescent="0.2">
      <c r="A14" s="18"/>
      <c r="B14" s="1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225"/>
      <c r="P14" s="225"/>
      <c r="Q14" s="225"/>
      <c r="R14" s="225"/>
      <c r="S14" s="19"/>
      <c r="T14" s="19"/>
      <c r="U14" s="19"/>
    </row>
    <row r="15" spans="1:21" s="35" customFormat="1" ht="12.75" x14ac:dyDescent="0.2">
      <c r="A15" s="18"/>
      <c r="B15" s="18"/>
      <c r="C15" s="9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7"/>
      <c r="T15" s="9"/>
      <c r="U15" s="9"/>
    </row>
    <row r="16" spans="1:21" s="35" customFormat="1" ht="12.75" x14ac:dyDescent="0.2">
      <c r="A16" s="18"/>
      <c r="B16" s="18"/>
      <c r="C16" s="39"/>
      <c r="D16" s="9"/>
      <c r="E16" s="9"/>
      <c r="F16" s="9"/>
      <c r="G16" s="9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1:23" s="35" customFormat="1" ht="12.75" x14ac:dyDescent="0.2">
      <c r="A17" s="18"/>
      <c r="B17" s="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</row>
    <row r="18" spans="1:23" s="35" customFormat="1" ht="12.75" x14ac:dyDescent="0.2">
      <c r="A18" s="18"/>
      <c r="B18" s="18"/>
      <c r="C18" s="7"/>
      <c r="D18" s="258" t="s">
        <v>125</v>
      </c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7"/>
      <c r="T18" s="9"/>
      <c r="U18" s="9"/>
    </row>
    <row r="19" spans="1:23" s="35" customFormat="1" ht="12.75" x14ac:dyDescent="0.2">
      <c r="A19" s="18"/>
      <c r="B19" s="18"/>
      <c r="C19" s="11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7"/>
      <c r="T19" s="12"/>
      <c r="U19" s="12"/>
    </row>
    <row r="20" spans="1:23" s="35" customFormat="1" ht="12.75" x14ac:dyDescent="0.2">
      <c r="A20" s="18"/>
      <c r="B20" s="18"/>
      <c r="C20" s="13"/>
      <c r="D20" s="42"/>
      <c r="E20" s="259" t="s">
        <v>132</v>
      </c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48"/>
      <c r="R20" s="49"/>
      <c r="S20" s="49"/>
      <c r="T20" s="10"/>
      <c r="U20" s="10"/>
    </row>
    <row r="21" spans="1:23" s="35" customFormat="1" ht="12.75" x14ac:dyDescent="0.2">
      <c r="A21" s="18"/>
      <c r="B21" s="18"/>
      <c r="C21" s="13"/>
      <c r="D21" s="42"/>
      <c r="E21" s="302" t="s">
        <v>111</v>
      </c>
      <c r="F21" s="302"/>
      <c r="G21" s="302" t="s">
        <v>112</v>
      </c>
      <c r="H21" s="302"/>
      <c r="I21" s="302" t="s">
        <v>113</v>
      </c>
      <c r="J21" s="302"/>
      <c r="K21" s="302" t="s">
        <v>114</v>
      </c>
      <c r="L21" s="302"/>
      <c r="M21" s="302" t="s">
        <v>115</v>
      </c>
      <c r="N21" s="302"/>
      <c r="O21" s="302" t="s">
        <v>116</v>
      </c>
      <c r="P21" s="302"/>
      <c r="Q21" s="10"/>
      <c r="R21" s="10"/>
      <c r="S21" s="10"/>
      <c r="T21" s="10"/>
      <c r="U21" s="10"/>
    </row>
    <row r="22" spans="1:23" s="35" customFormat="1" ht="72.599999999999994" customHeight="1" x14ac:dyDescent="0.2">
      <c r="A22" s="18"/>
      <c r="B22" s="18"/>
      <c r="C22" s="44"/>
      <c r="D22" s="50" t="s">
        <v>11</v>
      </c>
      <c r="E22" s="302" t="s">
        <v>105</v>
      </c>
      <c r="F22" s="302"/>
      <c r="G22" s="302" t="s">
        <v>106</v>
      </c>
      <c r="H22" s="302"/>
      <c r="I22" s="302" t="s">
        <v>107</v>
      </c>
      <c r="J22" s="302"/>
      <c r="K22" s="302" t="s">
        <v>108</v>
      </c>
      <c r="L22" s="302"/>
      <c r="M22" s="302" t="s">
        <v>109</v>
      </c>
      <c r="N22" s="302"/>
      <c r="O22" s="302" t="s">
        <v>110</v>
      </c>
      <c r="P22" s="302"/>
      <c r="Q22" s="308" t="s">
        <v>96</v>
      </c>
      <c r="R22" s="308"/>
      <c r="S22" s="12"/>
      <c r="T22" s="12"/>
      <c r="U22" s="12"/>
    </row>
    <row r="23" spans="1:23" s="35" customFormat="1" ht="12.75" x14ac:dyDescent="0.2">
      <c r="A23" s="18"/>
      <c r="B23" s="18"/>
      <c r="C23" s="93">
        <v>45505</v>
      </c>
      <c r="D23" s="50">
        <v>1</v>
      </c>
      <c r="E23" s="303"/>
      <c r="F23" s="303"/>
      <c r="G23" s="291"/>
      <c r="H23" s="291"/>
      <c r="I23" s="272"/>
      <c r="J23" s="275"/>
      <c r="K23" s="291"/>
      <c r="L23" s="291"/>
      <c r="M23" s="291"/>
      <c r="N23" s="291"/>
      <c r="O23" s="291"/>
      <c r="P23" s="291"/>
      <c r="Q23" s="291">
        <f>E23+G23+I23+K23+M23+O23</f>
        <v>0</v>
      </c>
      <c r="R23" s="291"/>
      <c r="S23" s="12"/>
      <c r="T23" s="12"/>
      <c r="U23" s="12"/>
      <c r="W23" s="145" t="s">
        <v>16</v>
      </c>
    </row>
    <row r="24" spans="1:23" s="35" customFormat="1" ht="12.75" x14ac:dyDescent="0.2">
      <c r="A24" s="18"/>
      <c r="B24" s="18"/>
      <c r="C24" s="93">
        <v>45536</v>
      </c>
      <c r="D24" s="50">
        <v>2</v>
      </c>
      <c r="E24" s="303">
        <f>E23</f>
        <v>0</v>
      </c>
      <c r="F24" s="303"/>
      <c r="G24" s="303">
        <f t="shared" ref="G24" si="0">G23</f>
        <v>0</v>
      </c>
      <c r="H24" s="303"/>
      <c r="I24" s="303">
        <f t="shared" ref="I24" si="1">I23</f>
        <v>0</v>
      </c>
      <c r="J24" s="303"/>
      <c r="K24" s="303">
        <f t="shared" ref="K24" si="2">K23</f>
        <v>0</v>
      </c>
      <c r="L24" s="303"/>
      <c r="M24" s="303">
        <f t="shared" ref="M24" si="3">M23</f>
        <v>0</v>
      </c>
      <c r="N24" s="303"/>
      <c r="O24" s="303">
        <f t="shared" ref="O24" si="4">O23</f>
        <v>0</v>
      </c>
      <c r="P24" s="303"/>
      <c r="Q24" s="291">
        <f>E24+G24+I24+K24+M24+O24</f>
        <v>0</v>
      </c>
      <c r="R24" s="291"/>
      <c r="S24" s="12"/>
      <c r="T24" s="12"/>
      <c r="U24" s="12"/>
    </row>
    <row r="25" spans="1:23" s="35" customFormat="1" ht="12.75" x14ac:dyDescent="0.2">
      <c r="A25" s="18"/>
      <c r="B25" s="18"/>
      <c r="C25" s="93">
        <v>45566</v>
      </c>
      <c r="D25" s="50">
        <v>3</v>
      </c>
      <c r="E25" s="303">
        <f t="shared" ref="E25:E88" si="5">E24</f>
        <v>0</v>
      </c>
      <c r="F25" s="303"/>
      <c r="G25" s="291">
        <f t="shared" ref="G25:G88" si="6">G24</f>
        <v>0</v>
      </c>
      <c r="H25" s="291"/>
      <c r="I25" s="272">
        <f t="shared" ref="I25:I88" si="7">I24</f>
        <v>0</v>
      </c>
      <c r="J25" s="275"/>
      <c r="K25" s="291">
        <f t="shared" ref="K25:K88" si="8">K24</f>
        <v>0</v>
      </c>
      <c r="L25" s="291"/>
      <c r="M25" s="291">
        <f t="shared" ref="M25:M88" si="9">M24</f>
        <v>0</v>
      </c>
      <c r="N25" s="291"/>
      <c r="O25" s="291">
        <f t="shared" ref="O25:O88" si="10">O24</f>
        <v>0</v>
      </c>
      <c r="P25" s="291"/>
      <c r="Q25" s="291">
        <f t="shared" ref="Q25:Q88" si="11">E25+G25+I25+K25+M25+O25</f>
        <v>0</v>
      </c>
      <c r="R25" s="291"/>
      <c r="S25" s="12"/>
      <c r="T25" s="12"/>
      <c r="U25" s="12"/>
    </row>
    <row r="26" spans="1:23" s="35" customFormat="1" ht="12.75" x14ac:dyDescent="0.2">
      <c r="A26" s="18"/>
      <c r="B26" s="18"/>
      <c r="C26" s="93">
        <v>45597</v>
      </c>
      <c r="D26" s="50">
        <v>4</v>
      </c>
      <c r="E26" s="303">
        <f t="shared" si="5"/>
        <v>0</v>
      </c>
      <c r="F26" s="303"/>
      <c r="G26" s="291">
        <f t="shared" si="6"/>
        <v>0</v>
      </c>
      <c r="H26" s="291"/>
      <c r="I26" s="272">
        <f t="shared" si="7"/>
        <v>0</v>
      </c>
      <c r="J26" s="275"/>
      <c r="K26" s="291">
        <f t="shared" si="8"/>
        <v>0</v>
      </c>
      <c r="L26" s="291"/>
      <c r="M26" s="291">
        <f t="shared" si="9"/>
        <v>0</v>
      </c>
      <c r="N26" s="291"/>
      <c r="O26" s="291">
        <f t="shared" si="10"/>
        <v>0</v>
      </c>
      <c r="P26" s="291"/>
      <c r="Q26" s="291">
        <f t="shared" si="11"/>
        <v>0</v>
      </c>
      <c r="R26" s="291"/>
      <c r="S26" s="12"/>
      <c r="T26" s="12"/>
      <c r="U26" s="12"/>
    </row>
    <row r="27" spans="1:23" s="35" customFormat="1" ht="12.75" x14ac:dyDescent="0.2">
      <c r="A27" s="18"/>
      <c r="B27" s="18"/>
      <c r="C27" s="93">
        <v>45627</v>
      </c>
      <c r="D27" s="50">
        <v>5</v>
      </c>
      <c r="E27" s="303">
        <f t="shared" si="5"/>
        <v>0</v>
      </c>
      <c r="F27" s="303"/>
      <c r="G27" s="291">
        <f t="shared" si="6"/>
        <v>0</v>
      </c>
      <c r="H27" s="291"/>
      <c r="I27" s="272">
        <f t="shared" si="7"/>
        <v>0</v>
      </c>
      <c r="J27" s="275"/>
      <c r="K27" s="291">
        <f t="shared" si="8"/>
        <v>0</v>
      </c>
      <c r="L27" s="291"/>
      <c r="M27" s="291">
        <f t="shared" si="9"/>
        <v>0</v>
      </c>
      <c r="N27" s="291"/>
      <c r="O27" s="291">
        <f t="shared" si="10"/>
        <v>0</v>
      </c>
      <c r="P27" s="291"/>
      <c r="Q27" s="291">
        <f t="shared" si="11"/>
        <v>0</v>
      </c>
      <c r="R27" s="291"/>
      <c r="S27" s="12"/>
      <c r="T27" s="12"/>
      <c r="U27" s="12"/>
    </row>
    <row r="28" spans="1:23" s="35" customFormat="1" ht="12.75" x14ac:dyDescent="0.2">
      <c r="A28" s="18"/>
      <c r="B28" s="18"/>
      <c r="C28" s="93">
        <v>45658</v>
      </c>
      <c r="D28" s="50">
        <v>6</v>
      </c>
      <c r="E28" s="303">
        <f t="shared" si="5"/>
        <v>0</v>
      </c>
      <c r="F28" s="303"/>
      <c r="G28" s="291">
        <f t="shared" si="6"/>
        <v>0</v>
      </c>
      <c r="H28" s="291"/>
      <c r="I28" s="272">
        <f t="shared" si="7"/>
        <v>0</v>
      </c>
      <c r="J28" s="275"/>
      <c r="K28" s="291">
        <f t="shared" si="8"/>
        <v>0</v>
      </c>
      <c r="L28" s="291"/>
      <c r="M28" s="291">
        <f t="shared" si="9"/>
        <v>0</v>
      </c>
      <c r="N28" s="291"/>
      <c r="O28" s="291">
        <f t="shared" si="10"/>
        <v>0</v>
      </c>
      <c r="P28" s="291"/>
      <c r="Q28" s="291">
        <f t="shared" si="11"/>
        <v>0</v>
      </c>
      <c r="R28" s="291"/>
      <c r="S28" s="12"/>
      <c r="T28" s="12"/>
      <c r="U28" s="12"/>
    </row>
    <row r="29" spans="1:23" s="35" customFormat="1" ht="12.75" x14ac:dyDescent="0.2">
      <c r="A29" s="18"/>
      <c r="B29" s="18"/>
      <c r="C29" s="93">
        <v>45689</v>
      </c>
      <c r="D29" s="50">
        <v>7</v>
      </c>
      <c r="E29" s="303">
        <f t="shared" si="5"/>
        <v>0</v>
      </c>
      <c r="F29" s="303"/>
      <c r="G29" s="291">
        <f t="shared" si="6"/>
        <v>0</v>
      </c>
      <c r="H29" s="291"/>
      <c r="I29" s="272">
        <f t="shared" si="7"/>
        <v>0</v>
      </c>
      <c r="J29" s="275"/>
      <c r="K29" s="291">
        <f t="shared" si="8"/>
        <v>0</v>
      </c>
      <c r="L29" s="291"/>
      <c r="M29" s="291">
        <f t="shared" si="9"/>
        <v>0</v>
      </c>
      <c r="N29" s="291"/>
      <c r="O29" s="291">
        <f t="shared" si="10"/>
        <v>0</v>
      </c>
      <c r="P29" s="291"/>
      <c r="Q29" s="291">
        <f t="shared" si="11"/>
        <v>0</v>
      </c>
      <c r="R29" s="291"/>
      <c r="S29" s="12"/>
      <c r="T29" s="12"/>
      <c r="U29" s="12"/>
    </row>
    <row r="30" spans="1:23" s="35" customFormat="1" ht="12.75" x14ac:dyDescent="0.2">
      <c r="A30" s="18"/>
      <c r="B30" s="18"/>
      <c r="C30" s="93">
        <v>45717</v>
      </c>
      <c r="D30" s="50">
        <v>8</v>
      </c>
      <c r="E30" s="303">
        <f t="shared" si="5"/>
        <v>0</v>
      </c>
      <c r="F30" s="303"/>
      <c r="G30" s="291">
        <f t="shared" si="6"/>
        <v>0</v>
      </c>
      <c r="H30" s="291"/>
      <c r="I30" s="272">
        <f t="shared" si="7"/>
        <v>0</v>
      </c>
      <c r="J30" s="275"/>
      <c r="K30" s="291">
        <f t="shared" si="8"/>
        <v>0</v>
      </c>
      <c r="L30" s="291"/>
      <c r="M30" s="291">
        <f t="shared" si="9"/>
        <v>0</v>
      </c>
      <c r="N30" s="291"/>
      <c r="O30" s="291">
        <f t="shared" si="10"/>
        <v>0</v>
      </c>
      <c r="P30" s="291"/>
      <c r="Q30" s="291">
        <f t="shared" si="11"/>
        <v>0</v>
      </c>
      <c r="R30" s="291"/>
      <c r="S30" s="12"/>
      <c r="T30" s="12"/>
      <c r="U30" s="12"/>
    </row>
    <row r="31" spans="1:23" s="35" customFormat="1" ht="12.75" x14ac:dyDescent="0.2">
      <c r="A31" s="18"/>
      <c r="B31" s="18"/>
      <c r="C31" s="93">
        <v>45748</v>
      </c>
      <c r="D31" s="50">
        <v>9</v>
      </c>
      <c r="E31" s="303">
        <f t="shared" si="5"/>
        <v>0</v>
      </c>
      <c r="F31" s="303"/>
      <c r="G31" s="291">
        <f t="shared" si="6"/>
        <v>0</v>
      </c>
      <c r="H31" s="291"/>
      <c r="I31" s="272">
        <f t="shared" si="7"/>
        <v>0</v>
      </c>
      <c r="J31" s="275"/>
      <c r="K31" s="291">
        <f t="shared" si="8"/>
        <v>0</v>
      </c>
      <c r="L31" s="291"/>
      <c r="M31" s="291">
        <f t="shared" si="9"/>
        <v>0</v>
      </c>
      <c r="N31" s="291"/>
      <c r="O31" s="291">
        <f t="shared" si="10"/>
        <v>0</v>
      </c>
      <c r="P31" s="291"/>
      <c r="Q31" s="291">
        <f t="shared" si="11"/>
        <v>0</v>
      </c>
      <c r="R31" s="291"/>
      <c r="S31" s="12"/>
      <c r="T31" s="12"/>
      <c r="U31" s="12"/>
    </row>
    <row r="32" spans="1:23" s="35" customFormat="1" ht="12.75" x14ac:dyDescent="0.2">
      <c r="A32" s="18"/>
      <c r="B32" s="18"/>
      <c r="C32" s="93">
        <v>45778</v>
      </c>
      <c r="D32" s="50">
        <v>10</v>
      </c>
      <c r="E32" s="303">
        <f t="shared" si="5"/>
        <v>0</v>
      </c>
      <c r="F32" s="303"/>
      <c r="G32" s="291">
        <f t="shared" si="6"/>
        <v>0</v>
      </c>
      <c r="H32" s="291"/>
      <c r="I32" s="272">
        <f t="shared" si="7"/>
        <v>0</v>
      </c>
      <c r="J32" s="275"/>
      <c r="K32" s="291">
        <f t="shared" si="8"/>
        <v>0</v>
      </c>
      <c r="L32" s="291"/>
      <c r="M32" s="291">
        <f t="shared" si="9"/>
        <v>0</v>
      </c>
      <c r="N32" s="291"/>
      <c r="O32" s="291">
        <f t="shared" si="10"/>
        <v>0</v>
      </c>
      <c r="P32" s="291"/>
      <c r="Q32" s="291">
        <f t="shared" si="11"/>
        <v>0</v>
      </c>
      <c r="R32" s="291"/>
      <c r="S32" s="12"/>
      <c r="T32" s="12"/>
      <c r="U32" s="12"/>
    </row>
    <row r="33" spans="1:21" s="35" customFormat="1" ht="12.75" x14ac:dyDescent="0.2">
      <c r="A33" s="18"/>
      <c r="B33" s="18"/>
      <c r="C33" s="93">
        <v>45809</v>
      </c>
      <c r="D33" s="50">
        <v>11</v>
      </c>
      <c r="E33" s="303">
        <f t="shared" si="5"/>
        <v>0</v>
      </c>
      <c r="F33" s="303"/>
      <c r="G33" s="291">
        <f t="shared" si="6"/>
        <v>0</v>
      </c>
      <c r="H33" s="291"/>
      <c r="I33" s="272">
        <f t="shared" si="7"/>
        <v>0</v>
      </c>
      <c r="J33" s="275"/>
      <c r="K33" s="291">
        <f t="shared" si="8"/>
        <v>0</v>
      </c>
      <c r="L33" s="291"/>
      <c r="M33" s="291">
        <f t="shared" si="9"/>
        <v>0</v>
      </c>
      <c r="N33" s="291"/>
      <c r="O33" s="291">
        <f t="shared" si="10"/>
        <v>0</v>
      </c>
      <c r="P33" s="291"/>
      <c r="Q33" s="291">
        <f t="shared" si="11"/>
        <v>0</v>
      </c>
      <c r="R33" s="291"/>
      <c r="S33" s="12"/>
      <c r="T33" s="12"/>
      <c r="U33" s="12"/>
    </row>
    <row r="34" spans="1:21" s="35" customFormat="1" ht="12.75" x14ac:dyDescent="0.2">
      <c r="A34" s="18"/>
      <c r="B34" s="18"/>
      <c r="C34" s="93">
        <v>45839</v>
      </c>
      <c r="D34" s="50">
        <v>12</v>
      </c>
      <c r="E34" s="303">
        <f t="shared" si="5"/>
        <v>0</v>
      </c>
      <c r="F34" s="303"/>
      <c r="G34" s="291">
        <f t="shared" si="6"/>
        <v>0</v>
      </c>
      <c r="H34" s="291"/>
      <c r="I34" s="272">
        <f t="shared" si="7"/>
        <v>0</v>
      </c>
      <c r="J34" s="275"/>
      <c r="K34" s="291">
        <f t="shared" si="8"/>
        <v>0</v>
      </c>
      <c r="L34" s="291"/>
      <c r="M34" s="291">
        <f t="shared" si="9"/>
        <v>0</v>
      </c>
      <c r="N34" s="291"/>
      <c r="O34" s="291">
        <f t="shared" si="10"/>
        <v>0</v>
      </c>
      <c r="P34" s="291"/>
      <c r="Q34" s="291">
        <f t="shared" si="11"/>
        <v>0</v>
      </c>
      <c r="R34" s="291"/>
      <c r="S34" s="12"/>
      <c r="T34" s="12"/>
      <c r="U34" s="12"/>
    </row>
    <row r="35" spans="1:21" s="35" customFormat="1" ht="12.75" x14ac:dyDescent="0.2">
      <c r="A35" s="18"/>
      <c r="B35" s="18"/>
      <c r="C35" s="93">
        <v>45870</v>
      </c>
      <c r="D35" s="50">
        <v>13</v>
      </c>
      <c r="E35" s="303">
        <f t="shared" si="5"/>
        <v>0</v>
      </c>
      <c r="F35" s="303"/>
      <c r="G35" s="291">
        <f t="shared" si="6"/>
        <v>0</v>
      </c>
      <c r="H35" s="291"/>
      <c r="I35" s="272">
        <f t="shared" si="7"/>
        <v>0</v>
      </c>
      <c r="J35" s="275"/>
      <c r="K35" s="291">
        <f t="shared" si="8"/>
        <v>0</v>
      </c>
      <c r="L35" s="291"/>
      <c r="M35" s="291">
        <f t="shared" si="9"/>
        <v>0</v>
      </c>
      <c r="N35" s="291"/>
      <c r="O35" s="291">
        <f t="shared" si="10"/>
        <v>0</v>
      </c>
      <c r="P35" s="291"/>
      <c r="Q35" s="291">
        <f t="shared" si="11"/>
        <v>0</v>
      </c>
      <c r="R35" s="291"/>
      <c r="S35" s="12"/>
      <c r="T35" s="12"/>
      <c r="U35" s="12"/>
    </row>
    <row r="36" spans="1:21" s="35" customFormat="1" ht="12.75" x14ac:dyDescent="0.2">
      <c r="A36" s="18"/>
      <c r="B36" s="18"/>
      <c r="C36" s="93">
        <v>45901</v>
      </c>
      <c r="D36" s="50">
        <v>14</v>
      </c>
      <c r="E36" s="303">
        <f t="shared" si="5"/>
        <v>0</v>
      </c>
      <c r="F36" s="303"/>
      <c r="G36" s="291">
        <f t="shared" si="6"/>
        <v>0</v>
      </c>
      <c r="H36" s="291"/>
      <c r="I36" s="272">
        <f t="shared" si="7"/>
        <v>0</v>
      </c>
      <c r="J36" s="275"/>
      <c r="K36" s="291">
        <f t="shared" si="8"/>
        <v>0</v>
      </c>
      <c r="L36" s="291"/>
      <c r="M36" s="291">
        <f t="shared" si="9"/>
        <v>0</v>
      </c>
      <c r="N36" s="291"/>
      <c r="O36" s="291">
        <f t="shared" si="10"/>
        <v>0</v>
      </c>
      <c r="P36" s="291"/>
      <c r="Q36" s="291">
        <f t="shared" si="11"/>
        <v>0</v>
      </c>
      <c r="R36" s="291"/>
      <c r="S36" s="12"/>
      <c r="T36" s="12"/>
      <c r="U36" s="12"/>
    </row>
    <row r="37" spans="1:21" s="35" customFormat="1" ht="12.75" x14ac:dyDescent="0.2">
      <c r="A37" s="18"/>
      <c r="B37" s="18"/>
      <c r="C37" s="93">
        <v>45931</v>
      </c>
      <c r="D37" s="50">
        <v>15</v>
      </c>
      <c r="E37" s="303">
        <f t="shared" si="5"/>
        <v>0</v>
      </c>
      <c r="F37" s="303"/>
      <c r="G37" s="291">
        <f t="shared" si="6"/>
        <v>0</v>
      </c>
      <c r="H37" s="291"/>
      <c r="I37" s="272">
        <f t="shared" si="7"/>
        <v>0</v>
      </c>
      <c r="J37" s="275"/>
      <c r="K37" s="291">
        <f t="shared" si="8"/>
        <v>0</v>
      </c>
      <c r="L37" s="291"/>
      <c r="M37" s="291">
        <f t="shared" si="9"/>
        <v>0</v>
      </c>
      <c r="N37" s="291"/>
      <c r="O37" s="291">
        <f t="shared" si="10"/>
        <v>0</v>
      </c>
      <c r="P37" s="291"/>
      <c r="Q37" s="291">
        <f t="shared" si="11"/>
        <v>0</v>
      </c>
      <c r="R37" s="291"/>
      <c r="S37" s="12"/>
      <c r="T37" s="12"/>
      <c r="U37" s="12"/>
    </row>
    <row r="38" spans="1:21" s="35" customFormat="1" ht="12.75" x14ac:dyDescent="0.2">
      <c r="A38" s="18"/>
      <c r="B38" s="18"/>
      <c r="C38" s="93">
        <v>45962</v>
      </c>
      <c r="D38" s="50">
        <v>16</v>
      </c>
      <c r="E38" s="303">
        <f t="shared" si="5"/>
        <v>0</v>
      </c>
      <c r="F38" s="303"/>
      <c r="G38" s="272">
        <f t="shared" si="6"/>
        <v>0</v>
      </c>
      <c r="H38" s="275"/>
      <c r="I38" s="272">
        <f t="shared" si="7"/>
        <v>0</v>
      </c>
      <c r="J38" s="275"/>
      <c r="K38" s="272">
        <f t="shared" si="8"/>
        <v>0</v>
      </c>
      <c r="L38" s="275"/>
      <c r="M38" s="291">
        <f t="shared" si="9"/>
        <v>0</v>
      </c>
      <c r="N38" s="291"/>
      <c r="O38" s="291">
        <f t="shared" si="10"/>
        <v>0</v>
      </c>
      <c r="P38" s="291"/>
      <c r="Q38" s="272">
        <f t="shared" si="11"/>
        <v>0</v>
      </c>
      <c r="R38" s="275"/>
      <c r="S38" s="12"/>
      <c r="T38" s="12"/>
      <c r="U38" s="12"/>
    </row>
    <row r="39" spans="1:21" s="35" customFormat="1" ht="12.75" x14ac:dyDescent="0.2">
      <c r="A39" s="18"/>
      <c r="B39" s="18"/>
      <c r="C39" s="93">
        <v>45992</v>
      </c>
      <c r="D39" s="50">
        <v>17</v>
      </c>
      <c r="E39" s="303">
        <f t="shared" si="5"/>
        <v>0</v>
      </c>
      <c r="F39" s="303"/>
      <c r="G39" s="272">
        <f t="shared" si="6"/>
        <v>0</v>
      </c>
      <c r="H39" s="275"/>
      <c r="I39" s="272">
        <f t="shared" si="7"/>
        <v>0</v>
      </c>
      <c r="J39" s="275"/>
      <c r="K39" s="272">
        <f t="shared" si="8"/>
        <v>0</v>
      </c>
      <c r="L39" s="275"/>
      <c r="M39" s="291">
        <f t="shared" si="9"/>
        <v>0</v>
      </c>
      <c r="N39" s="291"/>
      <c r="O39" s="291">
        <f t="shared" si="10"/>
        <v>0</v>
      </c>
      <c r="P39" s="291"/>
      <c r="Q39" s="272">
        <f t="shared" si="11"/>
        <v>0</v>
      </c>
      <c r="R39" s="275"/>
      <c r="S39" s="12"/>
      <c r="T39" s="12"/>
      <c r="U39" s="12"/>
    </row>
    <row r="40" spans="1:21" s="35" customFormat="1" ht="12.75" x14ac:dyDescent="0.2">
      <c r="A40" s="18"/>
      <c r="B40" s="18"/>
      <c r="C40" s="93">
        <v>46023</v>
      </c>
      <c r="D40" s="50">
        <v>18</v>
      </c>
      <c r="E40" s="303">
        <f t="shared" si="5"/>
        <v>0</v>
      </c>
      <c r="F40" s="303"/>
      <c r="G40" s="272">
        <f t="shared" si="6"/>
        <v>0</v>
      </c>
      <c r="H40" s="275"/>
      <c r="I40" s="272">
        <f t="shared" si="7"/>
        <v>0</v>
      </c>
      <c r="J40" s="275"/>
      <c r="K40" s="272">
        <f t="shared" si="8"/>
        <v>0</v>
      </c>
      <c r="L40" s="275"/>
      <c r="M40" s="291">
        <f t="shared" si="9"/>
        <v>0</v>
      </c>
      <c r="N40" s="291"/>
      <c r="O40" s="291">
        <f t="shared" si="10"/>
        <v>0</v>
      </c>
      <c r="P40" s="291"/>
      <c r="Q40" s="272">
        <f t="shared" si="11"/>
        <v>0</v>
      </c>
      <c r="R40" s="275"/>
      <c r="S40" s="12"/>
      <c r="T40" s="12"/>
      <c r="U40" s="12"/>
    </row>
    <row r="41" spans="1:21" s="35" customFormat="1" ht="12.75" x14ac:dyDescent="0.2">
      <c r="A41" s="18"/>
      <c r="B41" s="18"/>
      <c r="C41" s="93">
        <v>46054</v>
      </c>
      <c r="D41" s="50">
        <v>19</v>
      </c>
      <c r="E41" s="303">
        <f t="shared" si="5"/>
        <v>0</v>
      </c>
      <c r="F41" s="303"/>
      <c r="G41" s="272">
        <f t="shared" si="6"/>
        <v>0</v>
      </c>
      <c r="H41" s="275"/>
      <c r="I41" s="272">
        <f t="shared" si="7"/>
        <v>0</v>
      </c>
      <c r="J41" s="275"/>
      <c r="K41" s="272">
        <f t="shared" si="8"/>
        <v>0</v>
      </c>
      <c r="L41" s="275"/>
      <c r="M41" s="291">
        <f t="shared" si="9"/>
        <v>0</v>
      </c>
      <c r="N41" s="291"/>
      <c r="O41" s="291">
        <f t="shared" si="10"/>
        <v>0</v>
      </c>
      <c r="P41" s="291"/>
      <c r="Q41" s="272">
        <f t="shared" si="11"/>
        <v>0</v>
      </c>
      <c r="R41" s="275"/>
      <c r="S41" s="12"/>
      <c r="T41" s="12"/>
      <c r="U41" s="12"/>
    </row>
    <row r="42" spans="1:21" s="35" customFormat="1" ht="12.75" x14ac:dyDescent="0.2">
      <c r="A42" s="18"/>
      <c r="B42" s="18"/>
      <c r="C42" s="93">
        <v>46082</v>
      </c>
      <c r="D42" s="50">
        <v>20</v>
      </c>
      <c r="E42" s="303">
        <f t="shared" si="5"/>
        <v>0</v>
      </c>
      <c r="F42" s="303"/>
      <c r="G42" s="272">
        <f t="shared" si="6"/>
        <v>0</v>
      </c>
      <c r="H42" s="275"/>
      <c r="I42" s="272">
        <f t="shared" si="7"/>
        <v>0</v>
      </c>
      <c r="J42" s="275"/>
      <c r="K42" s="272">
        <f t="shared" si="8"/>
        <v>0</v>
      </c>
      <c r="L42" s="275"/>
      <c r="M42" s="291">
        <f t="shared" si="9"/>
        <v>0</v>
      </c>
      <c r="N42" s="291"/>
      <c r="O42" s="291">
        <f t="shared" si="10"/>
        <v>0</v>
      </c>
      <c r="P42" s="291"/>
      <c r="Q42" s="272">
        <f t="shared" si="11"/>
        <v>0</v>
      </c>
      <c r="R42" s="275"/>
      <c r="S42" s="12"/>
      <c r="T42" s="12"/>
      <c r="U42" s="12"/>
    </row>
    <row r="43" spans="1:21" s="35" customFormat="1" ht="12.75" x14ac:dyDescent="0.2">
      <c r="A43" s="18"/>
      <c r="B43" s="18"/>
      <c r="C43" s="93">
        <v>46113</v>
      </c>
      <c r="D43" s="50">
        <v>21</v>
      </c>
      <c r="E43" s="303">
        <f t="shared" si="5"/>
        <v>0</v>
      </c>
      <c r="F43" s="303"/>
      <c r="G43" s="272">
        <f t="shared" si="6"/>
        <v>0</v>
      </c>
      <c r="H43" s="275"/>
      <c r="I43" s="272">
        <f t="shared" si="7"/>
        <v>0</v>
      </c>
      <c r="J43" s="275"/>
      <c r="K43" s="272">
        <f t="shared" si="8"/>
        <v>0</v>
      </c>
      <c r="L43" s="275"/>
      <c r="M43" s="291">
        <f t="shared" si="9"/>
        <v>0</v>
      </c>
      <c r="N43" s="291"/>
      <c r="O43" s="291">
        <f t="shared" si="10"/>
        <v>0</v>
      </c>
      <c r="P43" s="291"/>
      <c r="Q43" s="272">
        <f t="shared" si="11"/>
        <v>0</v>
      </c>
      <c r="R43" s="275"/>
      <c r="S43" s="12"/>
      <c r="T43" s="12"/>
      <c r="U43" s="12"/>
    </row>
    <row r="44" spans="1:21" s="35" customFormat="1" ht="12.75" x14ac:dyDescent="0.2">
      <c r="A44" s="18"/>
      <c r="B44" s="18"/>
      <c r="C44" s="93">
        <v>46143</v>
      </c>
      <c r="D44" s="50">
        <v>22</v>
      </c>
      <c r="E44" s="303">
        <f t="shared" si="5"/>
        <v>0</v>
      </c>
      <c r="F44" s="303"/>
      <c r="G44" s="272">
        <f t="shared" si="6"/>
        <v>0</v>
      </c>
      <c r="H44" s="275"/>
      <c r="I44" s="272">
        <f t="shared" si="7"/>
        <v>0</v>
      </c>
      <c r="J44" s="275"/>
      <c r="K44" s="272">
        <f t="shared" si="8"/>
        <v>0</v>
      </c>
      <c r="L44" s="275"/>
      <c r="M44" s="291">
        <f t="shared" si="9"/>
        <v>0</v>
      </c>
      <c r="N44" s="291"/>
      <c r="O44" s="291">
        <f t="shared" si="10"/>
        <v>0</v>
      </c>
      <c r="P44" s="291"/>
      <c r="Q44" s="272">
        <f t="shared" si="11"/>
        <v>0</v>
      </c>
      <c r="R44" s="275"/>
      <c r="S44" s="12"/>
      <c r="T44" s="12"/>
      <c r="U44" s="12"/>
    </row>
    <row r="45" spans="1:21" s="35" customFormat="1" ht="12.75" x14ac:dyDescent="0.2">
      <c r="A45" s="18"/>
      <c r="B45" s="18"/>
      <c r="C45" s="93">
        <v>46174</v>
      </c>
      <c r="D45" s="50">
        <v>23</v>
      </c>
      <c r="E45" s="303">
        <f t="shared" si="5"/>
        <v>0</v>
      </c>
      <c r="F45" s="303"/>
      <c r="G45" s="272">
        <f t="shared" si="6"/>
        <v>0</v>
      </c>
      <c r="H45" s="275"/>
      <c r="I45" s="272">
        <f t="shared" si="7"/>
        <v>0</v>
      </c>
      <c r="J45" s="275"/>
      <c r="K45" s="272">
        <f t="shared" si="8"/>
        <v>0</v>
      </c>
      <c r="L45" s="275"/>
      <c r="M45" s="291">
        <f t="shared" si="9"/>
        <v>0</v>
      </c>
      <c r="N45" s="291"/>
      <c r="O45" s="291">
        <f t="shared" si="10"/>
        <v>0</v>
      </c>
      <c r="P45" s="291"/>
      <c r="Q45" s="272">
        <f t="shared" si="11"/>
        <v>0</v>
      </c>
      <c r="R45" s="275"/>
      <c r="S45" s="12"/>
      <c r="T45" s="12"/>
      <c r="U45" s="12"/>
    </row>
    <row r="46" spans="1:21" s="35" customFormat="1" ht="12.75" x14ac:dyDescent="0.2">
      <c r="A46" s="18"/>
      <c r="B46" s="18"/>
      <c r="C46" s="93">
        <v>46204</v>
      </c>
      <c r="D46" s="50">
        <v>24</v>
      </c>
      <c r="E46" s="303">
        <f t="shared" si="5"/>
        <v>0</v>
      </c>
      <c r="F46" s="303"/>
      <c r="G46" s="272">
        <f t="shared" si="6"/>
        <v>0</v>
      </c>
      <c r="H46" s="275"/>
      <c r="I46" s="272">
        <f t="shared" si="7"/>
        <v>0</v>
      </c>
      <c r="J46" s="275"/>
      <c r="K46" s="272">
        <f t="shared" si="8"/>
        <v>0</v>
      </c>
      <c r="L46" s="275"/>
      <c r="M46" s="291">
        <f t="shared" si="9"/>
        <v>0</v>
      </c>
      <c r="N46" s="291"/>
      <c r="O46" s="291">
        <f t="shared" si="10"/>
        <v>0</v>
      </c>
      <c r="P46" s="291"/>
      <c r="Q46" s="272">
        <f t="shared" si="11"/>
        <v>0</v>
      </c>
      <c r="R46" s="275"/>
      <c r="S46" s="12"/>
      <c r="T46" s="12"/>
      <c r="U46" s="12"/>
    </row>
    <row r="47" spans="1:21" s="35" customFormat="1" ht="12.75" x14ac:dyDescent="0.2">
      <c r="A47" s="18"/>
      <c r="B47" s="18"/>
      <c r="C47" s="93">
        <v>46235</v>
      </c>
      <c r="D47" s="50">
        <v>25</v>
      </c>
      <c r="E47" s="303">
        <f t="shared" si="5"/>
        <v>0</v>
      </c>
      <c r="F47" s="303"/>
      <c r="G47" s="272">
        <f t="shared" si="6"/>
        <v>0</v>
      </c>
      <c r="H47" s="275"/>
      <c r="I47" s="272">
        <f t="shared" si="7"/>
        <v>0</v>
      </c>
      <c r="J47" s="275"/>
      <c r="K47" s="272">
        <f t="shared" si="8"/>
        <v>0</v>
      </c>
      <c r="L47" s="275"/>
      <c r="M47" s="291">
        <f t="shared" si="9"/>
        <v>0</v>
      </c>
      <c r="N47" s="291"/>
      <c r="O47" s="291">
        <f t="shared" si="10"/>
        <v>0</v>
      </c>
      <c r="P47" s="291"/>
      <c r="Q47" s="272">
        <f t="shared" si="11"/>
        <v>0</v>
      </c>
      <c r="R47" s="275"/>
      <c r="S47" s="12"/>
      <c r="T47" s="12"/>
      <c r="U47" s="12"/>
    </row>
    <row r="48" spans="1:21" s="35" customFormat="1" ht="12.75" x14ac:dyDescent="0.2">
      <c r="A48" s="18"/>
      <c r="B48" s="18"/>
      <c r="C48" s="93">
        <v>46266</v>
      </c>
      <c r="D48" s="50">
        <v>26</v>
      </c>
      <c r="E48" s="303">
        <f t="shared" si="5"/>
        <v>0</v>
      </c>
      <c r="F48" s="303"/>
      <c r="G48" s="272">
        <f t="shared" si="6"/>
        <v>0</v>
      </c>
      <c r="H48" s="275"/>
      <c r="I48" s="272">
        <f t="shared" si="7"/>
        <v>0</v>
      </c>
      <c r="J48" s="275"/>
      <c r="K48" s="272">
        <f t="shared" si="8"/>
        <v>0</v>
      </c>
      <c r="L48" s="275"/>
      <c r="M48" s="291">
        <f t="shared" si="9"/>
        <v>0</v>
      </c>
      <c r="N48" s="291"/>
      <c r="O48" s="291">
        <f t="shared" si="10"/>
        <v>0</v>
      </c>
      <c r="P48" s="291"/>
      <c r="Q48" s="272">
        <f t="shared" si="11"/>
        <v>0</v>
      </c>
      <c r="R48" s="275"/>
      <c r="S48" s="12"/>
      <c r="T48" s="12"/>
      <c r="U48" s="12"/>
    </row>
    <row r="49" spans="1:21" s="35" customFormat="1" ht="12.75" x14ac:dyDescent="0.2">
      <c r="A49" s="18"/>
      <c r="B49" s="18"/>
      <c r="C49" s="93">
        <v>46296</v>
      </c>
      <c r="D49" s="50">
        <v>27</v>
      </c>
      <c r="E49" s="303">
        <f t="shared" si="5"/>
        <v>0</v>
      </c>
      <c r="F49" s="303"/>
      <c r="G49" s="272">
        <f t="shared" si="6"/>
        <v>0</v>
      </c>
      <c r="H49" s="275"/>
      <c r="I49" s="272">
        <f t="shared" si="7"/>
        <v>0</v>
      </c>
      <c r="J49" s="275"/>
      <c r="K49" s="272">
        <f t="shared" si="8"/>
        <v>0</v>
      </c>
      <c r="L49" s="275"/>
      <c r="M49" s="291">
        <f t="shared" si="9"/>
        <v>0</v>
      </c>
      <c r="N49" s="291"/>
      <c r="O49" s="291">
        <f t="shared" si="10"/>
        <v>0</v>
      </c>
      <c r="P49" s="291"/>
      <c r="Q49" s="272">
        <f t="shared" si="11"/>
        <v>0</v>
      </c>
      <c r="R49" s="275"/>
      <c r="S49" s="12"/>
      <c r="T49" s="12"/>
      <c r="U49" s="12"/>
    </row>
    <row r="50" spans="1:21" s="35" customFormat="1" ht="12.75" x14ac:dyDescent="0.2">
      <c r="A50" s="18"/>
      <c r="B50" s="18"/>
      <c r="C50" s="93">
        <v>46327</v>
      </c>
      <c r="D50" s="50">
        <v>28</v>
      </c>
      <c r="E50" s="303">
        <f t="shared" si="5"/>
        <v>0</v>
      </c>
      <c r="F50" s="303"/>
      <c r="G50" s="272">
        <f t="shared" si="6"/>
        <v>0</v>
      </c>
      <c r="H50" s="275"/>
      <c r="I50" s="272">
        <f t="shared" si="7"/>
        <v>0</v>
      </c>
      <c r="J50" s="275"/>
      <c r="K50" s="272">
        <f t="shared" si="8"/>
        <v>0</v>
      </c>
      <c r="L50" s="275"/>
      <c r="M50" s="291">
        <f t="shared" si="9"/>
        <v>0</v>
      </c>
      <c r="N50" s="291"/>
      <c r="O50" s="291">
        <f t="shared" si="10"/>
        <v>0</v>
      </c>
      <c r="P50" s="291"/>
      <c r="Q50" s="272">
        <f t="shared" si="11"/>
        <v>0</v>
      </c>
      <c r="R50" s="275"/>
      <c r="S50" s="12"/>
      <c r="T50" s="12"/>
      <c r="U50" s="12"/>
    </row>
    <row r="51" spans="1:21" s="35" customFormat="1" ht="12.75" x14ac:dyDescent="0.2">
      <c r="A51" s="18"/>
      <c r="B51" s="18"/>
      <c r="C51" s="93">
        <v>46357</v>
      </c>
      <c r="D51" s="50">
        <v>29</v>
      </c>
      <c r="E51" s="303">
        <f t="shared" si="5"/>
        <v>0</v>
      </c>
      <c r="F51" s="303"/>
      <c r="G51" s="272">
        <f t="shared" si="6"/>
        <v>0</v>
      </c>
      <c r="H51" s="275"/>
      <c r="I51" s="272">
        <f t="shared" si="7"/>
        <v>0</v>
      </c>
      <c r="J51" s="275"/>
      <c r="K51" s="272">
        <f t="shared" si="8"/>
        <v>0</v>
      </c>
      <c r="L51" s="275"/>
      <c r="M51" s="291">
        <f t="shared" si="9"/>
        <v>0</v>
      </c>
      <c r="N51" s="291"/>
      <c r="O51" s="291">
        <f t="shared" si="10"/>
        <v>0</v>
      </c>
      <c r="P51" s="291"/>
      <c r="Q51" s="272">
        <f t="shared" si="11"/>
        <v>0</v>
      </c>
      <c r="R51" s="275"/>
      <c r="S51" s="12"/>
      <c r="T51" s="12"/>
      <c r="U51" s="12"/>
    </row>
    <row r="52" spans="1:21" s="35" customFormat="1" ht="12.75" x14ac:dyDescent="0.2">
      <c r="A52" s="18"/>
      <c r="B52" s="18"/>
      <c r="C52" s="93">
        <v>46388</v>
      </c>
      <c r="D52" s="50">
        <v>30</v>
      </c>
      <c r="E52" s="303">
        <f t="shared" si="5"/>
        <v>0</v>
      </c>
      <c r="F52" s="303"/>
      <c r="G52" s="272">
        <f t="shared" si="6"/>
        <v>0</v>
      </c>
      <c r="H52" s="275"/>
      <c r="I52" s="272">
        <f t="shared" si="7"/>
        <v>0</v>
      </c>
      <c r="J52" s="275"/>
      <c r="K52" s="272">
        <f t="shared" si="8"/>
        <v>0</v>
      </c>
      <c r="L52" s="275"/>
      <c r="M52" s="291">
        <f t="shared" si="9"/>
        <v>0</v>
      </c>
      <c r="N52" s="291"/>
      <c r="O52" s="291">
        <f t="shared" si="10"/>
        <v>0</v>
      </c>
      <c r="P52" s="291"/>
      <c r="Q52" s="272">
        <f t="shared" si="11"/>
        <v>0</v>
      </c>
      <c r="R52" s="275"/>
      <c r="S52" s="12"/>
      <c r="T52" s="12"/>
      <c r="U52" s="12"/>
    </row>
    <row r="53" spans="1:21" s="35" customFormat="1" ht="12.75" x14ac:dyDescent="0.2">
      <c r="A53" s="18"/>
      <c r="B53" s="18"/>
      <c r="C53" s="93">
        <v>46419</v>
      </c>
      <c r="D53" s="50">
        <v>31</v>
      </c>
      <c r="E53" s="303">
        <f t="shared" si="5"/>
        <v>0</v>
      </c>
      <c r="F53" s="303"/>
      <c r="G53" s="272">
        <f t="shared" si="6"/>
        <v>0</v>
      </c>
      <c r="H53" s="275"/>
      <c r="I53" s="272">
        <f t="shared" si="7"/>
        <v>0</v>
      </c>
      <c r="J53" s="275"/>
      <c r="K53" s="272">
        <f t="shared" si="8"/>
        <v>0</v>
      </c>
      <c r="L53" s="275"/>
      <c r="M53" s="291">
        <f t="shared" si="9"/>
        <v>0</v>
      </c>
      <c r="N53" s="291"/>
      <c r="O53" s="291">
        <f t="shared" si="10"/>
        <v>0</v>
      </c>
      <c r="P53" s="291"/>
      <c r="Q53" s="272">
        <f t="shared" si="11"/>
        <v>0</v>
      </c>
      <c r="R53" s="275"/>
      <c r="S53" s="12"/>
      <c r="T53" s="12"/>
      <c r="U53" s="12"/>
    </row>
    <row r="54" spans="1:21" s="35" customFormat="1" ht="12.75" x14ac:dyDescent="0.2">
      <c r="A54" s="18"/>
      <c r="B54" s="18"/>
      <c r="C54" s="93">
        <v>46447</v>
      </c>
      <c r="D54" s="50">
        <v>32</v>
      </c>
      <c r="E54" s="303">
        <f t="shared" si="5"/>
        <v>0</v>
      </c>
      <c r="F54" s="303"/>
      <c r="G54" s="272">
        <f t="shared" si="6"/>
        <v>0</v>
      </c>
      <c r="H54" s="275"/>
      <c r="I54" s="272">
        <f t="shared" si="7"/>
        <v>0</v>
      </c>
      <c r="J54" s="275"/>
      <c r="K54" s="272">
        <f t="shared" si="8"/>
        <v>0</v>
      </c>
      <c r="L54" s="275"/>
      <c r="M54" s="291">
        <f t="shared" si="9"/>
        <v>0</v>
      </c>
      <c r="N54" s="291"/>
      <c r="O54" s="291">
        <f t="shared" si="10"/>
        <v>0</v>
      </c>
      <c r="P54" s="291"/>
      <c r="Q54" s="272">
        <f t="shared" si="11"/>
        <v>0</v>
      </c>
      <c r="R54" s="275"/>
      <c r="S54" s="12"/>
      <c r="T54" s="12"/>
      <c r="U54" s="12"/>
    </row>
    <row r="55" spans="1:21" s="35" customFormat="1" ht="12.75" x14ac:dyDescent="0.2">
      <c r="A55" s="18"/>
      <c r="B55" s="18"/>
      <c r="C55" s="93">
        <v>46478</v>
      </c>
      <c r="D55" s="50">
        <v>33</v>
      </c>
      <c r="E55" s="303">
        <f t="shared" si="5"/>
        <v>0</v>
      </c>
      <c r="F55" s="303"/>
      <c r="G55" s="272">
        <f t="shared" si="6"/>
        <v>0</v>
      </c>
      <c r="H55" s="275"/>
      <c r="I55" s="272">
        <f t="shared" si="7"/>
        <v>0</v>
      </c>
      <c r="J55" s="275"/>
      <c r="K55" s="272">
        <f t="shared" si="8"/>
        <v>0</v>
      </c>
      <c r="L55" s="275"/>
      <c r="M55" s="291">
        <f t="shared" si="9"/>
        <v>0</v>
      </c>
      <c r="N55" s="291"/>
      <c r="O55" s="291">
        <f t="shared" si="10"/>
        <v>0</v>
      </c>
      <c r="P55" s="291"/>
      <c r="Q55" s="272">
        <f t="shared" si="11"/>
        <v>0</v>
      </c>
      <c r="R55" s="275"/>
      <c r="S55" s="12"/>
      <c r="T55" s="12"/>
      <c r="U55" s="12"/>
    </row>
    <row r="56" spans="1:21" s="35" customFormat="1" ht="12.75" x14ac:dyDescent="0.2">
      <c r="A56" s="18"/>
      <c r="B56" s="18"/>
      <c r="C56" s="93">
        <v>46508</v>
      </c>
      <c r="D56" s="50">
        <v>34</v>
      </c>
      <c r="E56" s="303">
        <f t="shared" si="5"/>
        <v>0</v>
      </c>
      <c r="F56" s="303"/>
      <c r="G56" s="272">
        <f t="shared" si="6"/>
        <v>0</v>
      </c>
      <c r="H56" s="275"/>
      <c r="I56" s="272">
        <f t="shared" si="7"/>
        <v>0</v>
      </c>
      <c r="J56" s="275"/>
      <c r="K56" s="272">
        <f t="shared" si="8"/>
        <v>0</v>
      </c>
      <c r="L56" s="275"/>
      <c r="M56" s="291">
        <f t="shared" si="9"/>
        <v>0</v>
      </c>
      <c r="N56" s="291"/>
      <c r="O56" s="291">
        <f t="shared" si="10"/>
        <v>0</v>
      </c>
      <c r="P56" s="291"/>
      <c r="Q56" s="272">
        <f t="shared" si="11"/>
        <v>0</v>
      </c>
      <c r="R56" s="275"/>
      <c r="S56" s="12"/>
      <c r="T56" s="12"/>
      <c r="U56" s="12"/>
    </row>
    <row r="57" spans="1:21" s="35" customFormat="1" ht="12.75" x14ac:dyDescent="0.2">
      <c r="A57" s="18"/>
      <c r="B57" s="18"/>
      <c r="C57" s="93">
        <v>46539</v>
      </c>
      <c r="D57" s="50">
        <v>35</v>
      </c>
      <c r="E57" s="303">
        <f t="shared" si="5"/>
        <v>0</v>
      </c>
      <c r="F57" s="303"/>
      <c r="G57" s="272">
        <f t="shared" si="6"/>
        <v>0</v>
      </c>
      <c r="H57" s="275"/>
      <c r="I57" s="272">
        <f t="shared" si="7"/>
        <v>0</v>
      </c>
      <c r="J57" s="275"/>
      <c r="K57" s="272">
        <f t="shared" si="8"/>
        <v>0</v>
      </c>
      <c r="L57" s="275"/>
      <c r="M57" s="291">
        <f t="shared" si="9"/>
        <v>0</v>
      </c>
      <c r="N57" s="291"/>
      <c r="O57" s="291">
        <f t="shared" si="10"/>
        <v>0</v>
      </c>
      <c r="P57" s="291"/>
      <c r="Q57" s="272">
        <f t="shared" si="11"/>
        <v>0</v>
      </c>
      <c r="R57" s="275"/>
      <c r="S57" s="12"/>
      <c r="T57" s="12"/>
      <c r="U57" s="12"/>
    </row>
    <row r="58" spans="1:21" s="35" customFormat="1" ht="12.75" x14ac:dyDescent="0.2">
      <c r="A58" s="18"/>
      <c r="B58" s="18"/>
      <c r="C58" s="93">
        <v>46569</v>
      </c>
      <c r="D58" s="50">
        <v>36</v>
      </c>
      <c r="E58" s="303">
        <f t="shared" si="5"/>
        <v>0</v>
      </c>
      <c r="F58" s="303"/>
      <c r="G58" s="272">
        <f t="shared" si="6"/>
        <v>0</v>
      </c>
      <c r="H58" s="275"/>
      <c r="I58" s="272">
        <f t="shared" si="7"/>
        <v>0</v>
      </c>
      <c r="J58" s="275"/>
      <c r="K58" s="272">
        <f t="shared" si="8"/>
        <v>0</v>
      </c>
      <c r="L58" s="275"/>
      <c r="M58" s="291">
        <f t="shared" si="9"/>
        <v>0</v>
      </c>
      <c r="N58" s="291"/>
      <c r="O58" s="291">
        <f t="shared" si="10"/>
        <v>0</v>
      </c>
      <c r="P58" s="291"/>
      <c r="Q58" s="272">
        <f t="shared" si="11"/>
        <v>0</v>
      </c>
      <c r="R58" s="275"/>
      <c r="S58" s="12"/>
      <c r="T58" s="12"/>
      <c r="U58" s="12"/>
    </row>
    <row r="59" spans="1:21" s="35" customFormat="1" ht="12.75" x14ac:dyDescent="0.2">
      <c r="A59" s="18"/>
      <c r="B59" s="18"/>
      <c r="C59" s="93">
        <v>46600</v>
      </c>
      <c r="D59" s="50">
        <v>37</v>
      </c>
      <c r="E59" s="303">
        <f t="shared" si="5"/>
        <v>0</v>
      </c>
      <c r="F59" s="303"/>
      <c r="G59" s="272">
        <f t="shared" si="6"/>
        <v>0</v>
      </c>
      <c r="H59" s="275"/>
      <c r="I59" s="272">
        <f t="shared" si="7"/>
        <v>0</v>
      </c>
      <c r="J59" s="275"/>
      <c r="K59" s="272">
        <f t="shared" si="8"/>
        <v>0</v>
      </c>
      <c r="L59" s="275"/>
      <c r="M59" s="291">
        <f t="shared" si="9"/>
        <v>0</v>
      </c>
      <c r="N59" s="291"/>
      <c r="O59" s="291">
        <f t="shared" si="10"/>
        <v>0</v>
      </c>
      <c r="P59" s="291"/>
      <c r="Q59" s="272">
        <f t="shared" si="11"/>
        <v>0</v>
      </c>
      <c r="R59" s="275"/>
      <c r="S59" s="12"/>
      <c r="T59" s="12"/>
      <c r="U59" s="12"/>
    </row>
    <row r="60" spans="1:21" s="35" customFormat="1" ht="12.75" x14ac:dyDescent="0.2">
      <c r="A60" s="18"/>
      <c r="B60" s="18"/>
      <c r="C60" s="93">
        <v>46631</v>
      </c>
      <c r="D60" s="50">
        <v>38</v>
      </c>
      <c r="E60" s="300">
        <f t="shared" si="5"/>
        <v>0</v>
      </c>
      <c r="F60" s="301"/>
      <c r="G60" s="300">
        <f t="shared" si="6"/>
        <v>0</v>
      </c>
      <c r="H60" s="301"/>
      <c r="I60" s="300">
        <f t="shared" si="7"/>
        <v>0</v>
      </c>
      <c r="J60" s="301"/>
      <c r="K60" s="300">
        <f t="shared" si="8"/>
        <v>0</v>
      </c>
      <c r="L60" s="301"/>
      <c r="M60" s="291">
        <f t="shared" si="9"/>
        <v>0</v>
      </c>
      <c r="N60" s="291"/>
      <c r="O60" s="291">
        <f t="shared" si="10"/>
        <v>0</v>
      </c>
      <c r="P60" s="291"/>
      <c r="Q60" s="300">
        <f t="shared" si="11"/>
        <v>0</v>
      </c>
      <c r="R60" s="301"/>
      <c r="S60" s="12"/>
      <c r="T60" s="12"/>
      <c r="U60" s="12"/>
    </row>
    <row r="61" spans="1:21" s="35" customFormat="1" ht="12.75" x14ac:dyDescent="0.2">
      <c r="A61" s="18"/>
      <c r="B61" s="18"/>
      <c r="C61" s="93">
        <v>46661</v>
      </c>
      <c r="D61" s="50">
        <v>39</v>
      </c>
      <c r="E61" s="300">
        <f t="shared" si="5"/>
        <v>0</v>
      </c>
      <c r="F61" s="301"/>
      <c r="G61" s="300">
        <f t="shared" si="6"/>
        <v>0</v>
      </c>
      <c r="H61" s="301"/>
      <c r="I61" s="300">
        <f t="shared" si="7"/>
        <v>0</v>
      </c>
      <c r="J61" s="301"/>
      <c r="K61" s="300">
        <f t="shared" si="8"/>
        <v>0</v>
      </c>
      <c r="L61" s="301"/>
      <c r="M61" s="291">
        <f t="shared" si="9"/>
        <v>0</v>
      </c>
      <c r="N61" s="291"/>
      <c r="O61" s="291">
        <f t="shared" si="10"/>
        <v>0</v>
      </c>
      <c r="P61" s="291"/>
      <c r="Q61" s="300">
        <f t="shared" si="11"/>
        <v>0</v>
      </c>
      <c r="R61" s="301"/>
      <c r="S61" s="12"/>
      <c r="T61" s="12"/>
      <c r="U61" s="12"/>
    </row>
    <row r="62" spans="1:21" s="35" customFormat="1" ht="12.75" x14ac:dyDescent="0.2">
      <c r="A62" s="18"/>
      <c r="B62" s="18"/>
      <c r="C62" s="93">
        <v>46692</v>
      </c>
      <c r="D62" s="50">
        <v>40</v>
      </c>
      <c r="E62" s="300">
        <f t="shared" si="5"/>
        <v>0</v>
      </c>
      <c r="F62" s="301"/>
      <c r="G62" s="300">
        <f t="shared" si="6"/>
        <v>0</v>
      </c>
      <c r="H62" s="301"/>
      <c r="I62" s="300">
        <f t="shared" si="7"/>
        <v>0</v>
      </c>
      <c r="J62" s="301"/>
      <c r="K62" s="300">
        <f t="shared" si="8"/>
        <v>0</v>
      </c>
      <c r="L62" s="301"/>
      <c r="M62" s="291">
        <f t="shared" si="9"/>
        <v>0</v>
      </c>
      <c r="N62" s="291"/>
      <c r="O62" s="291">
        <f t="shared" si="10"/>
        <v>0</v>
      </c>
      <c r="P62" s="291"/>
      <c r="Q62" s="300">
        <f t="shared" si="11"/>
        <v>0</v>
      </c>
      <c r="R62" s="301"/>
      <c r="S62" s="12"/>
      <c r="T62" s="12"/>
      <c r="U62" s="12"/>
    </row>
    <row r="63" spans="1:21" s="35" customFormat="1" ht="12.75" x14ac:dyDescent="0.2">
      <c r="A63" s="18"/>
      <c r="B63" s="18"/>
      <c r="C63" s="93">
        <v>46722</v>
      </c>
      <c r="D63" s="50">
        <v>41</v>
      </c>
      <c r="E63" s="300">
        <f t="shared" si="5"/>
        <v>0</v>
      </c>
      <c r="F63" s="301"/>
      <c r="G63" s="300">
        <f t="shared" si="6"/>
        <v>0</v>
      </c>
      <c r="H63" s="301"/>
      <c r="I63" s="300">
        <f t="shared" si="7"/>
        <v>0</v>
      </c>
      <c r="J63" s="301"/>
      <c r="K63" s="300">
        <f t="shared" si="8"/>
        <v>0</v>
      </c>
      <c r="L63" s="301"/>
      <c r="M63" s="291">
        <f t="shared" si="9"/>
        <v>0</v>
      </c>
      <c r="N63" s="291"/>
      <c r="O63" s="291">
        <f t="shared" si="10"/>
        <v>0</v>
      </c>
      <c r="P63" s="291"/>
      <c r="Q63" s="300">
        <f t="shared" si="11"/>
        <v>0</v>
      </c>
      <c r="R63" s="301"/>
      <c r="S63" s="12"/>
      <c r="T63" s="12"/>
      <c r="U63" s="12"/>
    </row>
    <row r="64" spans="1:21" s="35" customFormat="1" ht="12.75" x14ac:dyDescent="0.2">
      <c r="A64" s="18"/>
      <c r="B64" s="18"/>
      <c r="C64" s="93">
        <v>46753</v>
      </c>
      <c r="D64" s="50">
        <v>42</v>
      </c>
      <c r="E64" s="300">
        <f t="shared" si="5"/>
        <v>0</v>
      </c>
      <c r="F64" s="301"/>
      <c r="G64" s="300">
        <f t="shared" si="6"/>
        <v>0</v>
      </c>
      <c r="H64" s="301"/>
      <c r="I64" s="300">
        <f t="shared" si="7"/>
        <v>0</v>
      </c>
      <c r="J64" s="301"/>
      <c r="K64" s="300">
        <f t="shared" si="8"/>
        <v>0</v>
      </c>
      <c r="L64" s="301"/>
      <c r="M64" s="291">
        <f t="shared" si="9"/>
        <v>0</v>
      </c>
      <c r="N64" s="291"/>
      <c r="O64" s="291">
        <f t="shared" si="10"/>
        <v>0</v>
      </c>
      <c r="P64" s="291"/>
      <c r="Q64" s="300">
        <f t="shared" si="11"/>
        <v>0</v>
      </c>
      <c r="R64" s="301"/>
      <c r="S64" s="12"/>
      <c r="T64" s="12"/>
      <c r="U64" s="12"/>
    </row>
    <row r="65" spans="3:18" s="35" customFormat="1" ht="12.75" x14ac:dyDescent="0.2">
      <c r="C65" s="93">
        <v>46784</v>
      </c>
      <c r="D65" s="50">
        <v>43</v>
      </c>
      <c r="E65" s="300">
        <f t="shared" si="5"/>
        <v>0</v>
      </c>
      <c r="F65" s="301"/>
      <c r="G65" s="300">
        <f t="shared" si="6"/>
        <v>0</v>
      </c>
      <c r="H65" s="301"/>
      <c r="I65" s="300">
        <f t="shared" si="7"/>
        <v>0</v>
      </c>
      <c r="J65" s="301"/>
      <c r="K65" s="300">
        <f t="shared" si="8"/>
        <v>0</v>
      </c>
      <c r="L65" s="301"/>
      <c r="M65" s="291">
        <f t="shared" si="9"/>
        <v>0</v>
      </c>
      <c r="N65" s="291"/>
      <c r="O65" s="291">
        <f t="shared" si="10"/>
        <v>0</v>
      </c>
      <c r="P65" s="291"/>
      <c r="Q65" s="300">
        <f t="shared" si="11"/>
        <v>0</v>
      </c>
      <c r="R65" s="301"/>
    </row>
    <row r="66" spans="3:18" s="35" customFormat="1" ht="12.75" x14ac:dyDescent="0.2">
      <c r="C66" s="93">
        <v>46813</v>
      </c>
      <c r="D66" s="50">
        <v>44</v>
      </c>
      <c r="E66" s="300">
        <f t="shared" si="5"/>
        <v>0</v>
      </c>
      <c r="F66" s="301"/>
      <c r="G66" s="300">
        <f t="shared" si="6"/>
        <v>0</v>
      </c>
      <c r="H66" s="301"/>
      <c r="I66" s="300">
        <f t="shared" si="7"/>
        <v>0</v>
      </c>
      <c r="J66" s="301"/>
      <c r="K66" s="300">
        <f t="shared" si="8"/>
        <v>0</v>
      </c>
      <c r="L66" s="301"/>
      <c r="M66" s="291">
        <f t="shared" si="9"/>
        <v>0</v>
      </c>
      <c r="N66" s="291"/>
      <c r="O66" s="291">
        <f t="shared" si="10"/>
        <v>0</v>
      </c>
      <c r="P66" s="291"/>
      <c r="Q66" s="300">
        <f t="shared" si="11"/>
        <v>0</v>
      </c>
      <c r="R66" s="301"/>
    </row>
    <row r="67" spans="3:18" s="35" customFormat="1" ht="12.75" x14ac:dyDescent="0.2">
      <c r="C67" s="93">
        <v>46844</v>
      </c>
      <c r="D67" s="50">
        <v>45</v>
      </c>
      <c r="E67" s="300">
        <f t="shared" si="5"/>
        <v>0</v>
      </c>
      <c r="F67" s="301"/>
      <c r="G67" s="300">
        <f t="shared" si="6"/>
        <v>0</v>
      </c>
      <c r="H67" s="301"/>
      <c r="I67" s="300">
        <f t="shared" si="7"/>
        <v>0</v>
      </c>
      <c r="J67" s="301"/>
      <c r="K67" s="300">
        <f t="shared" si="8"/>
        <v>0</v>
      </c>
      <c r="L67" s="301"/>
      <c r="M67" s="291">
        <f t="shared" si="9"/>
        <v>0</v>
      </c>
      <c r="N67" s="291"/>
      <c r="O67" s="291">
        <f t="shared" si="10"/>
        <v>0</v>
      </c>
      <c r="P67" s="291"/>
      <c r="Q67" s="300">
        <f t="shared" si="11"/>
        <v>0</v>
      </c>
      <c r="R67" s="301"/>
    </row>
    <row r="68" spans="3:18" s="35" customFormat="1" ht="12.75" x14ac:dyDescent="0.2">
      <c r="C68" s="93">
        <v>46874</v>
      </c>
      <c r="D68" s="50">
        <v>46</v>
      </c>
      <c r="E68" s="300">
        <f t="shared" si="5"/>
        <v>0</v>
      </c>
      <c r="F68" s="301"/>
      <c r="G68" s="300">
        <f t="shared" si="6"/>
        <v>0</v>
      </c>
      <c r="H68" s="301"/>
      <c r="I68" s="300">
        <f t="shared" si="7"/>
        <v>0</v>
      </c>
      <c r="J68" s="301"/>
      <c r="K68" s="300">
        <f t="shared" si="8"/>
        <v>0</v>
      </c>
      <c r="L68" s="301"/>
      <c r="M68" s="291">
        <f t="shared" si="9"/>
        <v>0</v>
      </c>
      <c r="N68" s="291"/>
      <c r="O68" s="291">
        <f t="shared" si="10"/>
        <v>0</v>
      </c>
      <c r="P68" s="291"/>
      <c r="Q68" s="300">
        <f t="shared" si="11"/>
        <v>0</v>
      </c>
      <c r="R68" s="301"/>
    </row>
    <row r="69" spans="3:18" s="35" customFormat="1" ht="12.75" x14ac:dyDescent="0.2">
      <c r="C69" s="93">
        <v>46905</v>
      </c>
      <c r="D69" s="50">
        <v>47</v>
      </c>
      <c r="E69" s="300">
        <f t="shared" si="5"/>
        <v>0</v>
      </c>
      <c r="F69" s="301"/>
      <c r="G69" s="300">
        <f t="shared" si="6"/>
        <v>0</v>
      </c>
      <c r="H69" s="301"/>
      <c r="I69" s="300">
        <f t="shared" si="7"/>
        <v>0</v>
      </c>
      <c r="J69" s="301"/>
      <c r="K69" s="300">
        <f t="shared" si="8"/>
        <v>0</v>
      </c>
      <c r="L69" s="301"/>
      <c r="M69" s="291">
        <f t="shared" si="9"/>
        <v>0</v>
      </c>
      <c r="N69" s="291"/>
      <c r="O69" s="291">
        <f t="shared" si="10"/>
        <v>0</v>
      </c>
      <c r="P69" s="291"/>
      <c r="Q69" s="300">
        <f t="shared" si="11"/>
        <v>0</v>
      </c>
      <c r="R69" s="301"/>
    </row>
    <row r="70" spans="3:18" s="35" customFormat="1" ht="12.75" x14ac:dyDescent="0.2">
      <c r="C70" s="93">
        <v>46935</v>
      </c>
      <c r="D70" s="50">
        <v>48</v>
      </c>
      <c r="E70" s="300">
        <f t="shared" si="5"/>
        <v>0</v>
      </c>
      <c r="F70" s="301"/>
      <c r="G70" s="300">
        <f t="shared" si="6"/>
        <v>0</v>
      </c>
      <c r="H70" s="301"/>
      <c r="I70" s="300">
        <f t="shared" si="7"/>
        <v>0</v>
      </c>
      <c r="J70" s="301"/>
      <c r="K70" s="300">
        <f t="shared" si="8"/>
        <v>0</v>
      </c>
      <c r="L70" s="301"/>
      <c r="M70" s="291">
        <f t="shared" si="9"/>
        <v>0</v>
      </c>
      <c r="N70" s="291"/>
      <c r="O70" s="291">
        <f t="shared" si="10"/>
        <v>0</v>
      </c>
      <c r="P70" s="291"/>
      <c r="Q70" s="300">
        <f t="shared" si="11"/>
        <v>0</v>
      </c>
      <c r="R70" s="301"/>
    </row>
    <row r="71" spans="3:18" s="35" customFormat="1" ht="12.75" x14ac:dyDescent="0.2">
      <c r="C71" s="93">
        <v>46966</v>
      </c>
      <c r="D71" s="50">
        <v>49</v>
      </c>
      <c r="E71" s="300">
        <f t="shared" si="5"/>
        <v>0</v>
      </c>
      <c r="F71" s="301"/>
      <c r="G71" s="300">
        <f t="shared" si="6"/>
        <v>0</v>
      </c>
      <c r="H71" s="301"/>
      <c r="I71" s="300">
        <f t="shared" si="7"/>
        <v>0</v>
      </c>
      <c r="J71" s="301"/>
      <c r="K71" s="300">
        <f t="shared" si="8"/>
        <v>0</v>
      </c>
      <c r="L71" s="301"/>
      <c r="M71" s="291">
        <f t="shared" si="9"/>
        <v>0</v>
      </c>
      <c r="N71" s="291"/>
      <c r="O71" s="291">
        <f t="shared" si="10"/>
        <v>0</v>
      </c>
      <c r="P71" s="291"/>
      <c r="Q71" s="300">
        <f t="shared" si="11"/>
        <v>0</v>
      </c>
      <c r="R71" s="301"/>
    </row>
    <row r="72" spans="3:18" s="35" customFormat="1" ht="12.75" x14ac:dyDescent="0.2">
      <c r="C72" s="93">
        <v>46997</v>
      </c>
      <c r="D72" s="50">
        <v>50</v>
      </c>
      <c r="E72" s="300">
        <f t="shared" si="5"/>
        <v>0</v>
      </c>
      <c r="F72" s="301"/>
      <c r="G72" s="300">
        <f t="shared" si="6"/>
        <v>0</v>
      </c>
      <c r="H72" s="301"/>
      <c r="I72" s="300">
        <f t="shared" si="7"/>
        <v>0</v>
      </c>
      <c r="J72" s="301"/>
      <c r="K72" s="300">
        <f t="shared" si="8"/>
        <v>0</v>
      </c>
      <c r="L72" s="301"/>
      <c r="M72" s="291">
        <f t="shared" si="9"/>
        <v>0</v>
      </c>
      <c r="N72" s="291"/>
      <c r="O72" s="291">
        <f t="shared" si="10"/>
        <v>0</v>
      </c>
      <c r="P72" s="291"/>
      <c r="Q72" s="300">
        <f t="shared" si="11"/>
        <v>0</v>
      </c>
      <c r="R72" s="301"/>
    </row>
    <row r="73" spans="3:18" s="35" customFormat="1" ht="12.75" x14ac:dyDescent="0.2">
      <c r="C73" s="93">
        <v>47027</v>
      </c>
      <c r="D73" s="50">
        <v>51</v>
      </c>
      <c r="E73" s="300">
        <f t="shared" si="5"/>
        <v>0</v>
      </c>
      <c r="F73" s="301"/>
      <c r="G73" s="300">
        <f t="shared" si="6"/>
        <v>0</v>
      </c>
      <c r="H73" s="301"/>
      <c r="I73" s="300">
        <f t="shared" si="7"/>
        <v>0</v>
      </c>
      <c r="J73" s="301"/>
      <c r="K73" s="300">
        <f t="shared" si="8"/>
        <v>0</v>
      </c>
      <c r="L73" s="301"/>
      <c r="M73" s="291">
        <f t="shared" si="9"/>
        <v>0</v>
      </c>
      <c r="N73" s="291"/>
      <c r="O73" s="291">
        <f t="shared" si="10"/>
        <v>0</v>
      </c>
      <c r="P73" s="291"/>
      <c r="Q73" s="300">
        <f t="shared" si="11"/>
        <v>0</v>
      </c>
      <c r="R73" s="301"/>
    </row>
    <row r="74" spans="3:18" s="35" customFormat="1" ht="12.75" x14ac:dyDescent="0.2">
      <c r="C74" s="93">
        <v>47058</v>
      </c>
      <c r="D74" s="50">
        <v>52</v>
      </c>
      <c r="E74" s="300">
        <f t="shared" si="5"/>
        <v>0</v>
      </c>
      <c r="F74" s="301"/>
      <c r="G74" s="300">
        <f t="shared" si="6"/>
        <v>0</v>
      </c>
      <c r="H74" s="301"/>
      <c r="I74" s="300">
        <f t="shared" si="7"/>
        <v>0</v>
      </c>
      <c r="J74" s="301"/>
      <c r="K74" s="300">
        <f t="shared" si="8"/>
        <v>0</v>
      </c>
      <c r="L74" s="301"/>
      <c r="M74" s="291">
        <f t="shared" si="9"/>
        <v>0</v>
      </c>
      <c r="N74" s="291"/>
      <c r="O74" s="291">
        <f t="shared" si="10"/>
        <v>0</v>
      </c>
      <c r="P74" s="291"/>
      <c r="Q74" s="300">
        <f t="shared" si="11"/>
        <v>0</v>
      </c>
      <c r="R74" s="301"/>
    </row>
    <row r="75" spans="3:18" s="35" customFormat="1" ht="12.75" x14ac:dyDescent="0.2">
      <c r="C75" s="93">
        <v>47088</v>
      </c>
      <c r="D75" s="50">
        <v>53</v>
      </c>
      <c r="E75" s="300">
        <f t="shared" si="5"/>
        <v>0</v>
      </c>
      <c r="F75" s="301"/>
      <c r="G75" s="300">
        <f t="shared" si="6"/>
        <v>0</v>
      </c>
      <c r="H75" s="301"/>
      <c r="I75" s="300">
        <f t="shared" si="7"/>
        <v>0</v>
      </c>
      <c r="J75" s="301"/>
      <c r="K75" s="300">
        <f t="shared" si="8"/>
        <v>0</v>
      </c>
      <c r="L75" s="301"/>
      <c r="M75" s="291">
        <f t="shared" si="9"/>
        <v>0</v>
      </c>
      <c r="N75" s="291"/>
      <c r="O75" s="291">
        <f t="shared" si="10"/>
        <v>0</v>
      </c>
      <c r="P75" s="291"/>
      <c r="Q75" s="300">
        <f t="shared" si="11"/>
        <v>0</v>
      </c>
      <c r="R75" s="301"/>
    </row>
    <row r="76" spans="3:18" s="35" customFormat="1" ht="12.75" x14ac:dyDescent="0.2">
      <c r="C76" s="93">
        <v>47119</v>
      </c>
      <c r="D76" s="50">
        <v>54</v>
      </c>
      <c r="E76" s="300">
        <f t="shared" si="5"/>
        <v>0</v>
      </c>
      <c r="F76" s="301"/>
      <c r="G76" s="300">
        <f t="shared" si="6"/>
        <v>0</v>
      </c>
      <c r="H76" s="301"/>
      <c r="I76" s="300">
        <f t="shared" si="7"/>
        <v>0</v>
      </c>
      <c r="J76" s="301"/>
      <c r="K76" s="300">
        <f t="shared" si="8"/>
        <v>0</v>
      </c>
      <c r="L76" s="301"/>
      <c r="M76" s="291">
        <f t="shared" si="9"/>
        <v>0</v>
      </c>
      <c r="N76" s="291"/>
      <c r="O76" s="291">
        <f t="shared" si="10"/>
        <v>0</v>
      </c>
      <c r="P76" s="291"/>
      <c r="Q76" s="300">
        <f t="shared" si="11"/>
        <v>0</v>
      </c>
      <c r="R76" s="301"/>
    </row>
    <row r="77" spans="3:18" s="35" customFormat="1" ht="12.75" x14ac:dyDescent="0.2">
      <c r="C77" s="93">
        <v>47150</v>
      </c>
      <c r="D77" s="50">
        <v>55</v>
      </c>
      <c r="E77" s="300">
        <f t="shared" si="5"/>
        <v>0</v>
      </c>
      <c r="F77" s="301"/>
      <c r="G77" s="300">
        <f t="shared" si="6"/>
        <v>0</v>
      </c>
      <c r="H77" s="301"/>
      <c r="I77" s="300">
        <f t="shared" si="7"/>
        <v>0</v>
      </c>
      <c r="J77" s="301"/>
      <c r="K77" s="300">
        <f t="shared" si="8"/>
        <v>0</v>
      </c>
      <c r="L77" s="301"/>
      <c r="M77" s="291">
        <f t="shared" si="9"/>
        <v>0</v>
      </c>
      <c r="N77" s="291"/>
      <c r="O77" s="291">
        <f t="shared" si="10"/>
        <v>0</v>
      </c>
      <c r="P77" s="291"/>
      <c r="Q77" s="300">
        <f t="shared" si="11"/>
        <v>0</v>
      </c>
      <c r="R77" s="301"/>
    </row>
    <row r="78" spans="3:18" s="35" customFormat="1" ht="12.75" x14ac:dyDescent="0.2">
      <c r="C78" s="93">
        <v>47178</v>
      </c>
      <c r="D78" s="50">
        <v>56</v>
      </c>
      <c r="E78" s="300">
        <f t="shared" si="5"/>
        <v>0</v>
      </c>
      <c r="F78" s="301"/>
      <c r="G78" s="300">
        <f t="shared" si="6"/>
        <v>0</v>
      </c>
      <c r="H78" s="301"/>
      <c r="I78" s="300">
        <f t="shared" si="7"/>
        <v>0</v>
      </c>
      <c r="J78" s="301"/>
      <c r="K78" s="300">
        <f t="shared" si="8"/>
        <v>0</v>
      </c>
      <c r="L78" s="301"/>
      <c r="M78" s="291">
        <f t="shared" si="9"/>
        <v>0</v>
      </c>
      <c r="N78" s="291"/>
      <c r="O78" s="291">
        <f t="shared" si="10"/>
        <v>0</v>
      </c>
      <c r="P78" s="291"/>
      <c r="Q78" s="300">
        <f t="shared" si="11"/>
        <v>0</v>
      </c>
      <c r="R78" s="301"/>
    </row>
    <row r="79" spans="3:18" s="35" customFormat="1" ht="12.75" x14ac:dyDescent="0.2">
      <c r="C79" s="93">
        <v>47209</v>
      </c>
      <c r="D79" s="50">
        <v>57</v>
      </c>
      <c r="E79" s="300">
        <f t="shared" si="5"/>
        <v>0</v>
      </c>
      <c r="F79" s="301"/>
      <c r="G79" s="300">
        <f t="shared" si="6"/>
        <v>0</v>
      </c>
      <c r="H79" s="301"/>
      <c r="I79" s="300">
        <f t="shared" si="7"/>
        <v>0</v>
      </c>
      <c r="J79" s="301"/>
      <c r="K79" s="300">
        <f t="shared" si="8"/>
        <v>0</v>
      </c>
      <c r="L79" s="301"/>
      <c r="M79" s="291">
        <f t="shared" si="9"/>
        <v>0</v>
      </c>
      <c r="N79" s="291"/>
      <c r="O79" s="291">
        <f t="shared" si="10"/>
        <v>0</v>
      </c>
      <c r="P79" s="291"/>
      <c r="Q79" s="300">
        <f t="shared" si="11"/>
        <v>0</v>
      </c>
      <c r="R79" s="301"/>
    </row>
    <row r="80" spans="3:18" s="35" customFormat="1" ht="12.75" x14ac:dyDescent="0.2">
      <c r="C80" s="93">
        <v>47239</v>
      </c>
      <c r="D80" s="50">
        <v>58</v>
      </c>
      <c r="E80" s="300">
        <f t="shared" si="5"/>
        <v>0</v>
      </c>
      <c r="F80" s="301"/>
      <c r="G80" s="300">
        <f t="shared" si="6"/>
        <v>0</v>
      </c>
      <c r="H80" s="301"/>
      <c r="I80" s="300">
        <f t="shared" si="7"/>
        <v>0</v>
      </c>
      <c r="J80" s="301"/>
      <c r="K80" s="300">
        <f t="shared" si="8"/>
        <v>0</v>
      </c>
      <c r="L80" s="301"/>
      <c r="M80" s="291">
        <f t="shared" si="9"/>
        <v>0</v>
      </c>
      <c r="N80" s="291"/>
      <c r="O80" s="291">
        <f t="shared" si="10"/>
        <v>0</v>
      </c>
      <c r="P80" s="291"/>
      <c r="Q80" s="300">
        <f t="shared" si="11"/>
        <v>0</v>
      </c>
      <c r="R80" s="301"/>
    </row>
    <row r="81" spans="3:18" s="35" customFormat="1" ht="12.75" x14ac:dyDescent="0.2">
      <c r="C81" s="93">
        <v>47270</v>
      </c>
      <c r="D81" s="50">
        <v>59</v>
      </c>
      <c r="E81" s="300">
        <f t="shared" si="5"/>
        <v>0</v>
      </c>
      <c r="F81" s="301"/>
      <c r="G81" s="300">
        <f t="shared" si="6"/>
        <v>0</v>
      </c>
      <c r="H81" s="301"/>
      <c r="I81" s="300">
        <f t="shared" si="7"/>
        <v>0</v>
      </c>
      <c r="J81" s="301"/>
      <c r="K81" s="300">
        <f t="shared" si="8"/>
        <v>0</v>
      </c>
      <c r="L81" s="301"/>
      <c r="M81" s="291">
        <f t="shared" si="9"/>
        <v>0</v>
      </c>
      <c r="N81" s="291"/>
      <c r="O81" s="291">
        <f t="shared" si="10"/>
        <v>0</v>
      </c>
      <c r="P81" s="291"/>
      <c r="Q81" s="300">
        <f t="shared" si="11"/>
        <v>0</v>
      </c>
      <c r="R81" s="301"/>
    </row>
    <row r="82" spans="3:18" x14ac:dyDescent="0.25">
      <c r="C82" s="93">
        <v>47300</v>
      </c>
      <c r="D82" s="50">
        <v>60</v>
      </c>
      <c r="E82" s="300">
        <f t="shared" si="5"/>
        <v>0</v>
      </c>
      <c r="F82" s="301"/>
      <c r="G82" s="300">
        <f t="shared" si="6"/>
        <v>0</v>
      </c>
      <c r="H82" s="301"/>
      <c r="I82" s="300">
        <f t="shared" si="7"/>
        <v>0</v>
      </c>
      <c r="J82" s="301"/>
      <c r="K82" s="300">
        <f t="shared" si="8"/>
        <v>0</v>
      </c>
      <c r="L82" s="301"/>
      <c r="M82" s="291">
        <f t="shared" si="9"/>
        <v>0</v>
      </c>
      <c r="N82" s="291"/>
      <c r="O82" s="291">
        <f t="shared" si="10"/>
        <v>0</v>
      </c>
      <c r="P82" s="291"/>
      <c r="Q82" s="300">
        <f t="shared" si="11"/>
        <v>0</v>
      </c>
      <c r="R82" s="301"/>
    </row>
    <row r="83" spans="3:18" x14ac:dyDescent="0.25">
      <c r="C83" s="93">
        <v>47331</v>
      </c>
      <c r="D83" s="50">
        <v>61</v>
      </c>
      <c r="E83" s="300">
        <f t="shared" si="5"/>
        <v>0</v>
      </c>
      <c r="F83" s="301"/>
      <c r="G83" s="300">
        <f t="shared" si="6"/>
        <v>0</v>
      </c>
      <c r="H83" s="301"/>
      <c r="I83" s="300">
        <f t="shared" si="7"/>
        <v>0</v>
      </c>
      <c r="J83" s="301"/>
      <c r="K83" s="300">
        <f t="shared" si="8"/>
        <v>0</v>
      </c>
      <c r="L83" s="301"/>
      <c r="M83" s="291">
        <f t="shared" si="9"/>
        <v>0</v>
      </c>
      <c r="N83" s="291"/>
      <c r="O83" s="291">
        <f t="shared" si="10"/>
        <v>0</v>
      </c>
      <c r="P83" s="291"/>
      <c r="Q83" s="300">
        <f t="shared" si="11"/>
        <v>0</v>
      </c>
      <c r="R83" s="301"/>
    </row>
    <row r="84" spans="3:18" x14ac:dyDescent="0.25">
      <c r="C84" s="93">
        <v>47362</v>
      </c>
      <c r="D84" s="50">
        <v>62</v>
      </c>
      <c r="E84" s="300">
        <f t="shared" si="5"/>
        <v>0</v>
      </c>
      <c r="F84" s="301"/>
      <c r="G84" s="300">
        <f t="shared" si="6"/>
        <v>0</v>
      </c>
      <c r="H84" s="301"/>
      <c r="I84" s="300">
        <f t="shared" si="7"/>
        <v>0</v>
      </c>
      <c r="J84" s="301"/>
      <c r="K84" s="300">
        <f t="shared" si="8"/>
        <v>0</v>
      </c>
      <c r="L84" s="301"/>
      <c r="M84" s="291">
        <f t="shared" si="9"/>
        <v>0</v>
      </c>
      <c r="N84" s="291"/>
      <c r="O84" s="291">
        <f t="shared" si="10"/>
        <v>0</v>
      </c>
      <c r="P84" s="291"/>
      <c r="Q84" s="300">
        <f t="shared" si="11"/>
        <v>0</v>
      </c>
      <c r="R84" s="301"/>
    </row>
    <row r="85" spans="3:18" x14ac:dyDescent="0.25">
      <c r="C85" s="93">
        <v>47392</v>
      </c>
      <c r="D85" s="50">
        <v>63</v>
      </c>
      <c r="E85" s="300">
        <f t="shared" si="5"/>
        <v>0</v>
      </c>
      <c r="F85" s="301"/>
      <c r="G85" s="300">
        <f t="shared" si="6"/>
        <v>0</v>
      </c>
      <c r="H85" s="301"/>
      <c r="I85" s="300">
        <f t="shared" si="7"/>
        <v>0</v>
      </c>
      <c r="J85" s="301"/>
      <c r="K85" s="300">
        <f t="shared" si="8"/>
        <v>0</v>
      </c>
      <c r="L85" s="301"/>
      <c r="M85" s="291">
        <f t="shared" si="9"/>
        <v>0</v>
      </c>
      <c r="N85" s="291"/>
      <c r="O85" s="291">
        <f t="shared" si="10"/>
        <v>0</v>
      </c>
      <c r="P85" s="291"/>
      <c r="Q85" s="300">
        <f t="shared" si="11"/>
        <v>0</v>
      </c>
      <c r="R85" s="301"/>
    </row>
    <row r="86" spans="3:18" x14ac:dyDescent="0.25">
      <c r="C86" s="93">
        <v>47423</v>
      </c>
      <c r="D86" s="50">
        <v>64</v>
      </c>
      <c r="E86" s="300">
        <f t="shared" si="5"/>
        <v>0</v>
      </c>
      <c r="F86" s="301"/>
      <c r="G86" s="300">
        <f t="shared" si="6"/>
        <v>0</v>
      </c>
      <c r="H86" s="301"/>
      <c r="I86" s="300">
        <f t="shared" si="7"/>
        <v>0</v>
      </c>
      <c r="J86" s="301"/>
      <c r="K86" s="300">
        <f t="shared" si="8"/>
        <v>0</v>
      </c>
      <c r="L86" s="301"/>
      <c r="M86" s="291">
        <f t="shared" si="9"/>
        <v>0</v>
      </c>
      <c r="N86" s="291"/>
      <c r="O86" s="291">
        <f t="shared" si="10"/>
        <v>0</v>
      </c>
      <c r="P86" s="291"/>
      <c r="Q86" s="300">
        <f t="shared" si="11"/>
        <v>0</v>
      </c>
      <c r="R86" s="301"/>
    </row>
    <row r="87" spans="3:18" x14ac:dyDescent="0.25">
      <c r="C87" s="93">
        <v>47453</v>
      </c>
      <c r="D87" s="50">
        <v>65</v>
      </c>
      <c r="E87" s="300">
        <f t="shared" si="5"/>
        <v>0</v>
      </c>
      <c r="F87" s="301"/>
      <c r="G87" s="300">
        <f t="shared" si="6"/>
        <v>0</v>
      </c>
      <c r="H87" s="301"/>
      <c r="I87" s="300">
        <f t="shared" si="7"/>
        <v>0</v>
      </c>
      <c r="J87" s="301"/>
      <c r="K87" s="300">
        <f t="shared" si="8"/>
        <v>0</v>
      </c>
      <c r="L87" s="301"/>
      <c r="M87" s="291">
        <f t="shared" si="9"/>
        <v>0</v>
      </c>
      <c r="N87" s="291"/>
      <c r="O87" s="291">
        <f t="shared" si="10"/>
        <v>0</v>
      </c>
      <c r="P87" s="291"/>
      <c r="Q87" s="300">
        <f t="shared" si="11"/>
        <v>0</v>
      </c>
      <c r="R87" s="301"/>
    </row>
    <row r="88" spans="3:18" x14ac:dyDescent="0.25">
      <c r="C88" s="93">
        <v>47484</v>
      </c>
      <c r="D88" s="50">
        <v>66</v>
      </c>
      <c r="E88" s="300">
        <f t="shared" si="5"/>
        <v>0</v>
      </c>
      <c r="F88" s="301"/>
      <c r="G88" s="300">
        <f t="shared" si="6"/>
        <v>0</v>
      </c>
      <c r="H88" s="301"/>
      <c r="I88" s="300">
        <f t="shared" si="7"/>
        <v>0</v>
      </c>
      <c r="J88" s="301"/>
      <c r="K88" s="300">
        <f t="shared" si="8"/>
        <v>0</v>
      </c>
      <c r="L88" s="301"/>
      <c r="M88" s="291">
        <f t="shared" si="9"/>
        <v>0</v>
      </c>
      <c r="N88" s="291"/>
      <c r="O88" s="291">
        <f t="shared" si="10"/>
        <v>0</v>
      </c>
      <c r="P88" s="291"/>
      <c r="Q88" s="300">
        <f t="shared" si="11"/>
        <v>0</v>
      </c>
      <c r="R88" s="301"/>
    </row>
    <row r="89" spans="3:18" x14ac:dyDescent="0.25">
      <c r="C89" s="93">
        <v>47515</v>
      </c>
      <c r="D89" s="50">
        <v>67</v>
      </c>
      <c r="E89" s="300">
        <f t="shared" ref="E89:E152" si="12">E88</f>
        <v>0</v>
      </c>
      <c r="F89" s="301"/>
      <c r="G89" s="300">
        <f t="shared" ref="G89:G152" si="13">G88</f>
        <v>0</v>
      </c>
      <c r="H89" s="301"/>
      <c r="I89" s="300">
        <f t="shared" ref="I89:I152" si="14">I88</f>
        <v>0</v>
      </c>
      <c r="J89" s="301"/>
      <c r="K89" s="300">
        <f t="shared" ref="K89:K152" si="15">K88</f>
        <v>0</v>
      </c>
      <c r="L89" s="301"/>
      <c r="M89" s="291">
        <f t="shared" ref="M89:M152" si="16">M88</f>
        <v>0</v>
      </c>
      <c r="N89" s="291"/>
      <c r="O89" s="291">
        <f t="shared" ref="O89:O152" si="17">O88</f>
        <v>0</v>
      </c>
      <c r="P89" s="291"/>
      <c r="Q89" s="300">
        <f t="shared" ref="Q89:Q152" si="18">E89+G89+I89+K89+M89+O89</f>
        <v>0</v>
      </c>
      <c r="R89" s="301"/>
    </row>
    <row r="90" spans="3:18" x14ac:dyDescent="0.25">
      <c r="C90" s="93">
        <v>47543</v>
      </c>
      <c r="D90" s="50">
        <v>68</v>
      </c>
      <c r="E90" s="300">
        <f t="shared" si="12"/>
        <v>0</v>
      </c>
      <c r="F90" s="301"/>
      <c r="G90" s="300">
        <f t="shared" si="13"/>
        <v>0</v>
      </c>
      <c r="H90" s="301"/>
      <c r="I90" s="300">
        <f t="shared" si="14"/>
        <v>0</v>
      </c>
      <c r="J90" s="301"/>
      <c r="K90" s="300">
        <f t="shared" si="15"/>
        <v>0</v>
      </c>
      <c r="L90" s="301"/>
      <c r="M90" s="291">
        <f t="shared" si="16"/>
        <v>0</v>
      </c>
      <c r="N90" s="291"/>
      <c r="O90" s="291">
        <f t="shared" si="17"/>
        <v>0</v>
      </c>
      <c r="P90" s="291"/>
      <c r="Q90" s="300">
        <f t="shared" si="18"/>
        <v>0</v>
      </c>
      <c r="R90" s="301"/>
    </row>
    <row r="91" spans="3:18" x14ac:dyDescent="0.25">
      <c r="C91" s="93">
        <v>47574</v>
      </c>
      <c r="D91" s="50">
        <v>69</v>
      </c>
      <c r="E91" s="300">
        <f t="shared" si="12"/>
        <v>0</v>
      </c>
      <c r="F91" s="301"/>
      <c r="G91" s="300">
        <f t="shared" si="13"/>
        <v>0</v>
      </c>
      <c r="H91" s="301"/>
      <c r="I91" s="300">
        <f t="shared" si="14"/>
        <v>0</v>
      </c>
      <c r="J91" s="301"/>
      <c r="K91" s="300">
        <f t="shared" si="15"/>
        <v>0</v>
      </c>
      <c r="L91" s="301"/>
      <c r="M91" s="291">
        <f t="shared" si="16"/>
        <v>0</v>
      </c>
      <c r="N91" s="291"/>
      <c r="O91" s="291">
        <f t="shared" si="17"/>
        <v>0</v>
      </c>
      <c r="P91" s="291"/>
      <c r="Q91" s="300">
        <f t="shared" si="18"/>
        <v>0</v>
      </c>
      <c r="R91" s="301"/>
    </row>
    <row r="92" spans="3:18" x14ac:dyDescent="0.25">
      <c r="C92" s="93">
        <v>47604</v>
      </c>
      <c r="D92" s="50">
        <v>70</v>
      </c>
      <c r="E92" s="300">
        <f t="shared" si="12"/>
        <v>0</v>
      </c>
      <c r="F92" s="301"/>
      <c r="G92" s="300">
        <f t="shared" si="13"/>
        <v>0</v>
      </c>
      <c r="H92" s="301"/>
      <c r="I92" s="300">
        <f t="shared" si="14"/>
        <v>0</v>
      </c>
      <c r="J92" s="301"/>
      <c r="K92" s="300">
        <f t="shared" si="15"/>
        <v>0</v>
      </c>
      <c r="L92" s="301"/>
      <c r="M92" s="291">
        <f t="shared" si="16"/>
        <v>0</v>
      </c>
      <c r="N92" s="291"/>
      <c r="O92" s="291">
        <f t="shared" si="17"/>
        <v>0</v>
      </c>
      <c r="P92" s="291"/>
      <c r="Q92" s="300">
        <f t="shared" si="18"/>
        <v>0</v>
      </c>
      <c r="R92" s="301"/>
    </row>
    <row r="93" spans="3:18" x14ac:dyDescent="0.25">
      <c r="C93" s="93">
        <v>47635</v>
      </c>
      <c r="D93" s="50">
        <v>71</v>
      </c>
      <c r="E93" s="300">
        <f t="shared" si="12"/>
        <v>0</v>
      </c>
      <c r="F93" s="301"/>
      <c r="G93" s="300">
        <f t="shared" si="13"/>
        <v>0</v>
      </c>
      <c r="H93" s="301"/>
      <c r="I93" s="300">
        <f t="shared" si="14"/>
        <v>0</v>
      </c>
      <c r="J93" s="301"/>
      <c r="K93" s="300">
        <f t="shared" si="15"/>
        <v>0</v>
      </c>
      <c r="L93" s="301"/>
      <c r="M93" s="291">
        <f t="shared" si="16"/>
        <v>0</v>
      </c>
      <c r="N93" s="291"/>
      <c r="O93" s="291">
        <f t="shared" si="17"/>
        <v>0</v>
      </c>
      <c r="P93" s="291"/>
      <c r="Q93" s="300">
        <f t="shared" si="18"/>
        <v>0</v>
      </c>
      <c r="R93" s="301"/>
    </row>
    <row r="94" spans="3:18" x14ac:dyDescent="0.25">
      <c r="C94" s="93">
        <v>47665</v>
      </c>
      <c r="D94" s="50">
        <v>72</v>
      </c>
      <c r="E94" s="300">
        <f t="shared" si="12"/>
        <v>0</v>
      </c>
      <c r="F94" s="301"/>
      <c r="G94" s="300">
        <f t="shared" si="13"/>
        <v>0</v>
      </c>
      <c r="H94" s="301"/>
      <c r="I94" s="300">
        <f t="shared" si="14"/>
        <v>0</v>
      </c>
      <c r="J94" s="301"/>
      <c r="K94" s="300">
        <f t="shared" si="15"/>
        <v>0</v>
      </c>
      <c r="L94" s="301"/>
      <c r="M94" s="291">
        <f t="shared" si="16"/>
        <v>0</v>
      </c>
      <c r="N94" s="291"/>
      <c r="O94" s="291">
        <f t="shared" si="17"/>
        <v>0</v>
      </c>
      <c r="P94" s="291"/>
      <c r="Q94" s="300">
        <f t="shared" si="18"/>
        <v>0</v>
      </c>
      <c r="R94" s="301"/>
    </row>
    <row r="95" spans="3:18" x14ac:dyDescent="0.25">
      <c r="C95" s="93">
        <v>47696</v>
      </c>
      <c r="D95" s="50">
        <v>73</v>
      </c>
      <c r="E95" s="300">
        <f t="shared" si="12"/>
        <v>0</v>
      </c>
      <c r="F95" s="301"/>
      <c r="G95" s="300">
        <f t="shared" si="13"/>
        <v>0</v>
      </c>
      <c r="H95" s="301"/>
      <c r="I95" s="300">
        <f t="shared" si="14"/>
        <v>0</v>
      </c>
      <c r="J95" s="301"/>
      <c r="K95" s="300">
        <f t="shared" si="15"/>
        <v>0</v>
      </c>
      <c r="L95" s="301"/>
      <c r="M95" s="291">
        <f t="shared" si="16"/>
        <v>0</v>
      </c>
      <c r="N95" s="291"/>
      <c r="O95" s="291">
        <f t="shared" si="17"/>
        <v>0</v>
      </c>
      <c r="P95" s="291"/>
      <c r="Q95" s="300">
        <f t="shared" si="18"/>
        <v>0</v>
      </c>
      <c r="R95" s="301"/>
    </row>
    <row r="96" spans="3:18" x14ac:dyDescent="0.25">
      <c r="C96" s="93">
        <v>47727</v>
      </c>
      <c r="D96" s="50">
        <v>74</v>
      </c>
      <c r="E96" s="300">
        <f t="shared" si="12"/>
        <v>0</v>
      </c>
      <c r="F96" s="301"/>
      <c r="G96" s="300">
        <f t="shared" si="13"/>
        <v>0</v>
      </c>
      <c r="H96" s="301"/>
      <c r="I96" s="300">
        <f t="shared" si="14"/>
        <v>0</v>
      </c>
      <c r="J96" s="301"/>
      <c r="K96" s="300">
        <f t="shared" si="15"/>
        <v>0</v>
      </c>
      <c r="L96" s="301"/>
      <c r="M96" s="291">
        <f t="shared" si="16"/>
        <v>0</v>
      </c>
      <c r="N96" s="291"/>
      <c r="O96" s="291">
        <f t="shared" si="17"/>
        <v>0</v>
      </c>
      <c r="P96" s="291"/>
      <c r="Q96" s="300">
        <f t="shared" si="18"/>
        <v>0</v>
      </c>
      <c r="R96" s="301"/>
    </row>
    <row r="97" spans="3:18" x14ac:dyDescent="0.25">
      <c r="C97" s="93">
        <v>47757</v>
      </c>
      <c r="D97" s="50">
        <v>75</v>
      </c>
      <c r="E97" s="300">
        <f t="shared" si="12"/>
        <v>0</v>
      </c>
      <c r="F97" s="301"/>
      <c r="G97" s="300">
        <f t="shared" si="13"/>
        <v>0</v>
      </c>
      <c r="H97" s="301"/>
      <c r="I97" s="300">
        <f t="shared" si="14"/>
        <v>0</v>
      </c>
      <c r="J97" s="301"/>
      <c r="K97" s="300">
        <f t="shared" si="15"/>
        <v>0</v>
      </c>
      <c r="L97" s="301"/>
      <c r="M97" s="291">
        <f t="shared" si="16"/>
        <v>0</v>
      </c>
      <c r="N97" s="291"/>
      <c r="O97" s="291">
        <f t="shared" si="17"/>
        <v>0</v>
      </c>
      <c r="P97" s="291"/>
      <c r="Q97" s="300">
        <f t="shared" si="18"/>
        <v>0</v>
      </c>
      <c r="R97" s="301"/>
    </row>
    <row r="98" spans="3:18" x14ac:dyDescent="0.25">
      <c r="C98" s="93">
        <v>47788</v>
      </c>
      <c r="D98" s="50">
        <v>76</v>
      </c>
      <c r="E98" s="300">
        <f t="shared" si="12"/>
        <v>0</v>
      </c>
      <c r="F98" s="301"/>
      <c r="G98" s="300">
        <f t="shared" si="13"/>
        <v>0</v>
      </c>
      <c r="H98" s="301"/>
      <c r="I98" s="300">
        <f t="shared" si="14"/>
        <v>0</v>
      </c>
      <c r="J98" s="301"/>
      <c r="K98" s="300">
        <f t="shared" si="15"/>
        <v>0</v>
      </c>
      <c r="L98" s="301"/>
      <c r="M98" s="291">
        <f t="shared" si="16"/>
        <v>0</v>
      </c>
      <c r="N98" s="291"/>
      <c r="O98" s="291">
        <f t="shared" si="17"/>
        <v>0</v>
      </c>
      <c r="P98" s="291"/>
      <c r="Q98" s="300">
        <f t="shared" si="18"/>
        <v>0</v>
      </c>
      <c r="R98" s="301"/>
    </row>
    <row r="99" spans="3:18" x14ac:dyDescent="0.25">
      <c r="C99" s="93">
        <v>47818</v>
      </c>
      <c r="D99" s="50">
        <v>77</v>
      </c>
      <c r="E99" s="300">
        <f t="shared" si="12"/>
        <v>0</v>
      </c>
      <c r="F99" s="301"/>
      <c r="G99" s="300">
        <f t="shared" si="13"/>
        <v>0</v>
      </c>
      <c r="H99" s="301"/>
      <c r="I99" s="300">
        <f t="shared" si="14"/>
        <v>0</v>
      </c>
      <c r="J99" s="301"/>
      <c r="K99" s="300">
        <f t="shared" si="15"/>
        <v>0</v>
      </c>
      <c r="L99" s="301"/>
      <c r="M99" s="291">
        <f t="shared" si="16"/>
        <v>0</v>
      </c>
      <c r="N99" s="291"/>
      <c r="O99" s="291">
        <f t="shared" si="17"/>
        <v>0</v>
      </c>
      <c r="P99" s="291"/>
      <c r="Q99" s="300">
        <f t="shared" si="18"/>
        <v>0</v>
      </c>
      <c r="R99" s="301"/>
    </row>
    <row r="100" spans="3:18" x14ac:dyDescent="0.25">
      <c r="C100" s="93">
        <v>47849</v>
      </c>
      <c r="D100" s="50">
        <v>78</v>
      </c>
      <c r="E100" s="300">
        <f t="shared" si="12"/>
        <v>0</v>
      </c>
      <c r="F100" s="301"/>
      <c r="G100" s="300">
        <f t="shared" si="13"/>
        <v>0</v>
      </c>
      <c r="H100" s="301"/>
      <c r="I100" s="300">
        <f t="shared" si="14"/>
        <v>0</v>
      </c>
      <c r="J100" s="301"/>
      <c r="K100" s="300">
        <f t="shared" si="15"/>
        <v>0</v>
      </c>
      <c r="L100" s="301"/>
      <c r="M100" s="291">
        <f t="shared" si="16"/>
        <v>0</v>
      </c>
      <c r="N100" s="291"/>
      <c r="O100" s="291">
        <f t="shared" si="17"/>
        <v>0</v>
      </c>
      <c r="P100" s="291"/>
      <c r="Q100" s="300">
        <f t="shared" si="18"/>
        <v>0</v>
      </c>
      <c r="R100" s="301"/>
    </row>
    <row r="101" spans="3:18" x14ac:dyDescent="0.25">
      <c r="C101" s="93">
        <v>47880</v>
      </c>
      <c r="D101" s="50">
        <v>79</v>
      </c>
      <c r="E101" s="300">
        <f t="shared" si="12"/>
        <v>0</v>
      </c>
      <c r="F101" s="301"/>
      <c r="G101" s="300">
        <f t="shared" si="13"/>
        <v>0</v>
      </c>
      <c r="H101" s="301"/>
      <c r="I101" s="300">
        <f t="shared" si="14"/>
        <v>0</v>
      </c>
      <c r="J101" s="301"/>
      <c r="K101" s="300">
        <f t="shared" si="15"/>
        <v>0</v>
      </c>
      <c r="L101" s="301"/>
      <c r="M101" s="291">
        <f t="shared" si="16"/>
        <v>0</v>
      </c>
      <c r="N101" s="291"/>
      <c r="O101" s="291">
        <f t="shared" si="17"/>
        <v>0</v>
      </c>
      <c r="P101" s="291"/>
      <c r="Q101" s="300">
        <f t="shared" si="18"/>
        <v>0</v>
      </c>
      <c r="R101" s="301"/>
    </row>
    <row r="102" spans="3:18" x14ac:dyDescent="0.25">
      <c r="C102" s="93">
        <v>47908</v>
      </c>
      <c r="D102" s="50">
        <v>80</v>
      </c>
      <c r="E102" s="300">
        <f t="shared" si="12"/>
        <v>0</v>
      </c>
      <c r="F102" s="301"/>
      <c r="G102" s="300">
        <f t="shared" si="13"/>
        <v>0</v>
      </c>
      <c r="H102" s="301"/>
      <c r="I102" s="300">
        <f t="shared" si="14"/>
        <v>0</v>
      </c>
      <c r="J102" s="301"/>
      <c r="K102" s="300">
        <f t="shared" si="15"/>
        <v>0</v>
      </c>
      <c r="L102" s="301"/>
      <c r="M102" s="291">
        <f t="shared" si="16"/>
        <v>0</v>
      </c>
      <c r="N102" s="291"/>
      <c r="O102" s="291">
        <f t="shared" si="17"/>
        <v>0</v>
      </c>
      <c r="P102" s="291"/>
      <c r="Q102" s="300">
        <f t="shared" si="18"/>
        <v>0</v>
      </c>
      <c r="R102" s="301"/>
    </row>
    <row r="103" spans="3:18" x14ac:dyDescent="0.25">
      <c r="C103" s="93">
        <v>47939</v>
      </c>
      <c r="D103" s="50">
        <v>81</v>
      </c>
      <c r="E103" s="300">
        <f t="shared" si="12"/>
        <v>0</v>
      </c>
      <c r="F103" s="301"/>
      <c r="G103" s="300">
        <f t="shared" si="13"/>
        <v>0</v>
      </c>
      <c r="H103" s="301"/>
      <c r="I103" s="300">
        <f t="shared" si="14"/>
        <v>0</v>
      </c>
      <c r="J103" s="301"/>
      <c r="K103" s="300">
        <f t="shared" si="15"/>
        <v>0</v>
      </c>
      <c r="L103" s="301"/>
      <c r="M103" s="291">
        <f t="shared" si="16"/>
        <v>0</v>
      </c>
      <c r="N103" s="291"/>
      <c r="O103" s="291">
        <f t="shared" si="17"/>
        <v>0</v>
      </c>
      <c r="P103" s="291"/>
      <c r="Q103" s="300">
        <f t="shared" si="18"/>
        <v>0</v>
      </c>
      <c r="R103" s="301"/>
    </row>
    <row r="104" spans="3:18" x14ac:dyDescent="0.25">
      <c r="C104" s="93">
        <v>47969</v>
      </c>
      <c r="D104" s="50">
        <v>82</v>
      </c>
      <c r="E104" s="300">
        <f t="shared" si="12"/>
        <v>0</v>
      </c>
      <c r="F104" s="301"/>
      <c r="G104" s="300">
        <f t="shared" si="13"/>
        <v>0</v>
      </c>
      <c r="H104" s="301"/>
      <c r="I104" s="300">
        <f t="shared" si="14"/>
        <v>0</v>
      </c>
      <c r="J104" s="301"/>
      <c r="K104" s="300">
        <f t="shared" si="15"/>
        <v>0</v>
      </c>
      <c r="L104" s="301"/>
      <c r="M104" s="291">
        <f t="shared" si="16"/>
        <v>0</v>
      </c>
      <c r="N104" s="291"/>
      <c r="O104" s="291">
        <f t="shared" si="17"/>
        <v>0</v>
      </c>
      <c r="P104" s="291"/>
      <c r="Q104" s="300">
        <f t="shared" si="18"/>
        <v>0</v>
      </c>
      <c r="R104" s="301"/>
    </row>
    <row r="105" spans="3:18" x14ac:dyDescent="0.25">
      <c r="C105" s="93">
        <v>48000</v>
      </c>
      <c r="D105" s="50">
        <v>83</v>
      </c>
      <c r="E105" s="300">
        <f t="shared" si="12"/>
        <v>0</v>
      </c>
      <c r="F105" s="301"/>
      <c r="G105" s="300">
        <f t="shared" si="13"/>
        <v>0</v>
      </c>
      <c r="H105" s="301"/>
      <c r="I105" s="300">
        <f t="shared" si="14"/>
        <v>0</v>
      </c>
      <c r="J105" s="301"/>
      <c r="K105" s="300">
        <f t="shared" si="15"/>
        <v>0</v>
      </c>
      <c r="L105" s="301"/>
      <c r="M105" s="291">
        <f t="shared" si="16"/>
        <v>0</v>
      </c>
      <c r="N105" s="291"/>
      <c r="O105" s="291">
        <f t="shared" si="17"/>
        <v>0</v>
      </c>
      <c r="P105" s="291"/>
      <c r="Q105" s="300">
        <f t="shared" si="18"/>
        <v>0</v>
      </c>
      <c r="R105" s="301"/>
    </row>
    <row r="106" spans="3:18" x14ac:dyDescent="0.25">
      <c r="C106" s="93">
        <v>48030</v>
      </c>
      <c r="D106" s="50">
        <v>84</v>
      </c>
      <c r="E106" s="300">
        <f t="shared" si="12"/>
        <v>0</v>
      </c>
      <c r="F106" s="301"/>
      <c r="G106" s="300">
        <f t="shared" si="13"/>
        <v>0</v>
      </c>
      <c r="H106" s="301"/>
      <c r="I106" s="300">
        <f t="shared" si="14"/>
        <v>0</v>
      </c>
      <c r="J106" s="301"/>
      <c r="K106" s="300">
        <f t="shared" si="15"/>
        <v>0</v>
      </c>
      <c r="L106" s="301"/>
      <c r="M106" s="291">
        <f t="shared" si="16"/>
        <v>0</v>
      </c>
      <c r="N106" s="291"/>
      <c r="O106" s="291">
        <f t="shared" si="17"/>
        <v>0</v>
      </c>
      <c r="P106" s="291"/>
      <c r="Q106" s="300">
        <f t="shared" si="18"/>
        <v>0</v>
      </c>
      <c r="R106" s="301"/>
    </row>
    <row r="107" spans="3:18" x14ac:dyDescent="0.25">
      <c r="C107" s="93">
        <v>48061</v>
      </c>
      <c r="D107" s="50">
        <v>85</v>
      </c>
      <c r="E107" s="300">
        <f t="shared" si="12"/>
        <v>0</v>
      </c>
      <c r="F107" s="301"/>
      <c r="G107" s="300">
        <f t="shared" si="13"/>
        <v>0</v>
      </c>
      <c r="H107" s="301"/>
      <c r="I107" s="300">
        <f t="shared" si="14"/>
        <v>0</v>
      </c>
      <c r="J107" s="301"/>
      <c r="K107" s="300">
        <f t="shared" si="15"/>
        <v>0</v>
      </c>
      <c r="L107" s="301"/>
      <c r="M107" s="291">
        <f t="shared" si="16"/>
        <v>0</v>
      </c>
      <c r="N107" s="291"/>
      <c r="O107" s="291">
        <f t="shared" si="17"/>
        <v>0</v>
      </c>
      <c r="P107" s="291"/>
      <c r="Q107" s="300">
        <f t="shared" si="18"/>
        <v>0</v>
      </c>
      <c r="R107" s="301"/>
    </row>
    <row r="108" spans="3:18" x14ac:dyDescent="0.25">
      <c r="C108" s="93">
        <v>48092</v>
      </c>
      <c r="D108" s="50">
        <v>86</v>
      </c>
      <c r="E108" s="300">
        <f t="shared" si="12"/>
        <v>0</v>
      </c>
      <c r="F108" s="301"/>
      <c r="G108" s="300">
        <f t="shared" si="13"/>
        <v>0</v>
      </c>
      <c r="H108" s="301"/>
      <c r="I108" s="300">
        <f t="shared" si="14"/>
        <v>0</v>
      </c>
      <c r="J108" s="301"/>
      <c r="K108" s="300">
        <f t="shared" si="15"/>
        <v>0</v>
      </c>
      <c r="L108" s="301"/>
      <c r="M108" s="291">
        <f t="shared" si="16"/>
        <v>0</v>
      </c>
      <c r="N108" s="291"/>
      <c r="O108" s="291">
        <f t="shared" si="17"/>
        <v>0</v>
      </c>
      <c r="P108" s="291"/>
      <c r="Q108" s="300">
        <f t="shared" si="18"/>
        <v>0</v>
      </c>
      <c r="R108" s="301"/>
    </row>
    <row r="109" spans="3:18" x14ac:dyDescent="0.25">
      <c r="C109" s="93">
        <v>48122</v>
      </c>
      <c r="D109" s="50">
        <v>87</v>
      </c>
      <c r="E109" s="300">
        <f t="shared" si="12"/>
        <v>0</v>
      </c>
      <c r="F109" s="301"/>
      <c r="G109" s="300">
        <f t="shared" si="13"/>
        <v>0</v>
      </c>
      <c r="H109" s="301"/>
      <c r="I109" s="300">
        <f t="shared" si="14"/>
        <v>0</v>
      </c>
      <c r="J109" s="301"/>
      <c r="K109" s="300">
        <f t="shared" si="15"/>
        <v>0</v>
      </c>
      <c r="L109" s="301"/>
      <c r="M109" s="291">
        <f t="shared" si="16"/>
        <v>0</v>
      </c>
      <c r="N109" s="291"/>
      <c r="O109" s="291">
        <f t="shared" si="17"/>
        <v>0</v>
      </c>
      <c r="P109" s="291"/>
      <c r="Q109" s="300">
        <f t="shared" si="18"/>
        <v>0</v>
      </c>
      <c r="R109" s="301"/>
    </row>
    <row r="110" spans="3:18" x14ac:dyDescent="0.25">
      <c r="C110" s="93">
        <v>48153</v>
      </c>
      <c r="D110" s="50">
        <v>88</v>
      </c>
      <c r="E110" s="300">
        <f t="shared" si="12"/>
        <v>0</v>
      </c>
      <c r="F110" s="301"/>
      <c r="G110" s="300">
        <f t="shared" si="13"/>
        <v>0</v>
      </c>
      <c r="H110" s="301"/>
      <c r="I110" s="300">
        <f t="shared" si="14"/>
        <v>0</v>
      </c>
      <c r="J110" s="301"/>
      <c r="K110" s="300">
        <f t="shared" si="15"/>
        <v>0</v>
      </c>
      <c r="L110" s="301"/>
      <c r="M110" s="291">
        <f t="shared" si="16"/>
        <v>0</v>
      </c>
      <c r="N110" s="291"/>
      <c r="O110" s="291">
        <f t="shared" si="17"/>
        <v>0</v>
      </c>
      <c r="P110" s="291"/>
      <c r="Q110" s="300">
        <f t="shared" si="18"/>
        <v>0</v>
      </c>
      <c r="R110" s="301"/>
    </row>
    <row r="111" spans="3:18" x14ac:dyDescent="0.25">
      <c r="C111" s="93">
        <v>48183</v>
      </c>
      <c r="D111" s="50">
        <v>89</v>
      </c>
      <c r="E111" s="300">
        <f t="shared" si="12"/>
        <v>0</v>
      </c>
      <c r="F111" s="301"/>
      <c r="G111" s="300">
        <f t="shared" si="13"/>
        <v>0</v>
      </c>
      <c r="H111" s="301"/>
      <c r="I111" s="300">
        <f t="shared" si="14"/>
        <v>0</v>
      </c>
      <c r="J111" s="301"/>
      <c r="K111" s="300">
        <f t="shared" si="15"/>
        <v>0</v>
      </c>
      <c r="L111" s="301"/>
      <c r="M111" s="291">
        <f t="shared" si="16"/>
        <v>0</v>
      </c>
      <c r="N111" s="291"/>
      <c r="O111" s="291">
        <f t="shared" si="17"/>
        <v>0</v>
      </c>
      <c r="P111" s="291"/>
      <c r="Q111" s="300">
        <f t="shared" si="18"/>
        <v>0</v>
      </c>
      <c r="R111" s="301"/>
    </row>
    <row r="112" spans="3:18" x14ac:dyDescent="0.25">
      <c r="C112" s="93">
        <v>48214</v>
      </c>
      <c r="D112" s="50">
        <v>90</v>
      </c>
      <c r="E112" s="300">
        <f t="shared" si="12"/>
        <v>0</v>
      </c>
      <c r="F112" s="301"/>
      <c r="G112" s="300">
        <f t="shared" si="13"/>
        <v>0</v>
      </c>
      <c r="H112" s="301"/>
      <c r="I112" s="300">
        <f t="shared" si="14"/>
        <v>0</v>
      </c>
      <c r="J112" s="301"/>
      <c r="K112" s="300">
        <f t="shared" si="15"/>
        <v>0</v>
      </c>
      <c r="L112" s="301"/>
      <c r="M112" s="291">
        <f t="shared" si="16"/>
        <v>0</v>
      </c>
      <c r="N112" s="291"/>
      <c r="O112" s="291">
        <f t="shared" si="17"/>
        <v>0</v>
      </c>
      <c r="P112" s="291"/>
      <c r="Q112" s="300">
        <f t="shared" si="18"/>
        <v>0</v>
      </c>
      <c r="R112" s="301"/>
    </row>
    <row r="113" spans="3:18" x14ac:dyDescent="0.25">
      <c r="C113" s="93">
        <v>48245</v>
      </c>
      <c r="D113" s="50">
        <v>91</v>
      </c>
      <c r="E113" s="300">
        <f t="shared" si="12"/>
        <v>0</v>
      </c>
      <c r="F113" s="301"/>
      <c r="G113" s="300">
        <f t="shared" si="13"/>
        <v>0</v>
      </c>
      <c r="H113" s="301"/>
      <c r="I113" s="300">
        <f t="shared" si="14"/>
        <v>0</v>
      </c>
      <c r="J113" s="301"/>
      <c r="K113" s="300">
        <f t="shared" si="15"/>
        <v>0</v>
      </c>
      <c r="L113" s="301"/>
      <c r="M113" s="291">
        <f t="shared" si="16"/>
        <v>0</v>
      </c>
      <c r="N113" s="291"/>
      <c r="O113" s="291">
        <f t="shared" si="17"/>
        <v>0</v>
      </c>
      <c r="P113" s="291"/>
      <c r="Q113" s="300">
        <f t="shared" si="18"/>
        <v>0</v>
      </c>
      <c r="R113" s="301"/>
    </row>
    <row r="114" spans="3:18" x14ac:dyDescent="0.25">
      <c r="C114" s="93">
        <v>48274</v>
      </c>
      <c r="D114" s="50">
        <v>92</v>
      </c>
      <c r="E114" s="300">
        <f t="shared" si="12"/>
        <v>0</v>
      </c>
      <c r="F114" s="301"/>
      <c r="G114" s="300">
        <f t="shared" si="13"/>
        <v>0</v>
      </c>
      <c r="H114" s="301"/>
      <c r="I114" s="300">
        <f t="shared" si="14"/>
        <v>0</v>
      </c>
      <c r="J114" s="301"/>
      <c r="K114" s="300">
        <f t="shared" si="15"/>
        <v>0</v>
      </c>
      <c r="L114" s="301"/>
      <c r="M114" s="291">
        <f t="shared" si="16"/>
        <v>0</v>
      </c>
      <c r="N114" s="291"/>
      <c r="O114" s="291">
        <f t="shared" si="17"/>
        <v>0</v>
      </c>
      <c r="P114" s="291"/>
      <c r="Q114" s="300">
        <f t="shared" si="18"/>
        <v>0</v>
      </c>
      <c r="R114" s="301"/>
    </row>
    <row r="115" spans="3:18" x14ac:dyDescent="0.25">
      <c r="C115" s="93">
        <v>48305</v>
      </c>
      <c r="D115" s="50">
        <v>93</v>
      </c>
      <c r="E115" s="300">
        <f t="shared" si="12"/>
        <v>0</v>
      </c>
      <c r="F115" s="301"/>
      <c r="G115" s="300">
        <f t="shared" si="13"/>
        <v>0</v>
      </c>
      <c r="H115" s="301"/>
      <c r="I115" s="300">
        <f t="shared" si="14"/>
        <v>0</v>
      </c>
      <c r="J115" s="301"/>
      <c r="K115" s="300">
        <f t="shared" si="15"/>
        <v>0</v>
      </c>
      <c r="L115" s="301"/>
      <c r="M115" s="291">
        <f t="shared" si="16"/>
        <v>0</v>
      </c>
      <c r="N115" s="291"/>
      <c r="O115" s="291">
        <f t="shared" si="17"/>
        <v>0</v>
      </c>
      <c r="P115" s="291"/>
      <c r="Q115" s="300">
        <f t="shared" si="18"/>
        <v>0</v>
      </c>
      <c r="R115" s="301"/>
    </row>
    <row r="116" spans="3:18" x14ac:dyDescent="0.25">
      <c r="C116" s="93">
        <v>48335</v>
      </c>
      <c r="D116" s="50">
        <v>94</v>
      </c>
      <c r="E116" s="300">
        <f t="shared" si="12"/>
        <v>0</v>
      </c>
      <c r="F116" s="301"/>
      <c r="G116" s="300">
        <f t="shared" si="13"/>
        <v>0</v>
      </c>
      <c r="H116" s="301"/>
      <c r="I116" s="300">
        <f t="shared" si="14"/>
        <v>0</v>
      </c>
      <c r="J116" s="301"/>
      <c r="K116" s="300">
        <f t="shared" si="15"/>
        <v>0</v>
      </c>
      <c r="L116" s="301"/>
      <c r="M116" s="291">
        <f t="shared" si="16"/>
        <v>0</v>
      </c>
      <c r="N116" s="291"/>
      <c r="O116" s="291">
        <f t="shared" si="17"/>
        <v>0</v>
      </c>
      <c r="P116" s="291"/>
      <c r="Q116" s="300">
        <f t="shared" si="18"/>
        <v>0</v>
      </c>
      <c r="R116" s="301"/>
    </row>
    <row r="117" spans="3:18" x14ac:dyDescent="0.25">
      <c r="C117" s="93">
        <v>48366</v>
      </c>
      <c r="D117" s="50">
        <v>95</v>
      </c>
      <c r="E117" s="300">
        <f t="shared" si="12"/>
        <v>0</v>
      </c>
      <c r="F117" s="301"/>
      <c r="G117" s="300">
        <f t="shared" si="13"/>
        <v>0</v>
      </c>
      <c r="H117" s="301"/>
      <c r="I117" s="300">
        <f t="shared" si="14"/>
        <v>0</v>
      </c>
      <c r="J117" s="301"/>
      <c r="K117" s="300">
        <f t="shared" si="15"/>
        <v>0</v>
      </c>
      <c r="L117" s="301"/>
      <c r="M117" s="291">
        <f t="shared" si="16"/>
        <v>0</v>
      </c>
      <c r="N117" s="291"/>
      <c r="O117" s="291">
        <f t="shared" si="17"/>
        <v>0</v>
      </c>
      <c r="P117" s="291"/>
      <c r="Q117" s="300">
        <f t="shared" si="18"/>
        <v>0</v>
      </c>
      <c r="R117" s="301"/>
    </row>
    <row r="118" spans="3:18" x14ac:dyDescent="0.25">
      <c r="C118" s="93">
        <v>48396</v>
      </c>
      <c r="D118" s="50">
        <v>96</v>
      </c>
      <c r="E118" s="300">
        <f t="shared" si="12"/>
        <v>0</v>
      </c>
      <c r="F118" s="301"/>
      <c r="G118" s="300">
        <f t="shared" si="13"/>
        <v>0</v>
      </c>
      <c r="H118" s="301"/>
      <c r="I118" s="300">
        <f t="shared" si="14"/>
        <v>0</v>
      </c>
      <c r="J118" s="301"/>
      <c r="K118" s="300">
        <f t="shared" si="15"/>
        <v>0</v>
      </c>
      <c r="L118" s="301"/>
      <c r="M118" s="291">
        <f t="shared" si="16"/>
        <v>0</v>
      </c>
      <c r="N118" s="291"/>
      <c r="O118" s="291">
        <f t="shared" si="17"/>
        <v>0</v>
      </c>
      <c r="P118" s="291"/>
      <c r="Q118" s="300">
        <f t="shared" si="18"/>
        <v>0</v>
      </c>
      <c r="R118" s="301"/>
    </row>
    <row r="119" spans="3:18" x14ac:dyDescent="0.25">
      <c r="C119" s="93">
        <v>48427</v>
      </c>
      <c r="D119" s="50">
        <v>97</v>
      </c>
      <c r="E119" s="300">
        <f t="shared" si="12"/>
        <v>0</v>
      </c>
      <c r="F119" s="301"/>
      <c r="G119" s="300">
        <f t="shared" si="13"/>
        <v>0</v>
      </c>
      <c r="H119" s="301"/>
      <c r="I119" s="300">
        <f t="shared" si="14"/>
        <v>0</v>
      </c>
      <c r="J119" s="301"/>
      <c r="K119" s="300">
        <f t="shared" si="15"/>
        <v>0</v>
      </c>
      <c r="L119" s="301"/>
      <c r="M119" s="291">
        <f t="shared" si="16"/>
        <v>0</v>
      </c>
      <c r="N119" s="291"/>
      <c r="O119" s="291">
        <f t="shared" si="17"/>
        <v>0</v>
      </c>
      <c r="P119" s="291"/>
      <c r="Q119" s="300">
        <f t="shared" si="18"/>
        <v>0</v>
      </c>
      <c r="R119" s="301"/>
    </row>
    <row r="120" spans="3:18" x14ac:dyDescent="0.25">
      <c r="C120" s="93">
        <v>48458</v>
      </c>
      <c r="D120" s="50">
        <v>98</v>
      </c>
      <c r="E120" s="300">
        <f t="shared" si="12"/>
        <v>0</v>
      </c>
      <c r="F120" s="301"/>
      <c r="G120" s="300">
        <f t="shared" si="13"/>
        <v>0</v>
      </c>
      <c r="H120" s="301"/>
      <c r="I120" s="300">
        <f t="shared" si="14"/>
        <v>0</v>
      </c>
      <c r="J120" s="301"/>
      <c r="K120" s="300">
        <f t="shared" si="15"/>
        <v>0</v>
      </c>
      <c r="L120" s="301"/>
      <c r="M120" s="291">
        <f t="shared" si="16"/>
        <v>0</v>
      </c>
      <c r="N120" s="291"/>
      <c r="O120" s="291">
        <f t="shared" si="17"/>
        <v>0</v>
      </c>
      <c r="P120" s="291"/>
      <c r="Q120" s="300">
        <f t="shared" si="18"/>
        <v>0</v>
      </c>
      <c r="R120" s="301"/>
    </row>
    <row r="121" spans="3:18" x14ac:dyDescent="0.25">
      <c r="C121" s="93">
        <v>48488</v>
      </c>
      <c r="D121" s="50">
        <v>99</v>
      </c>
      <c r="E121" s="300">
        <f t="shared" si="12"/>
        <v>0</v>
      </c>
      <c r="F121" s="301"/>
      <c r="G121" s="300">
        <f t="shared" si="13"/>
        <v>0</v>
      </c>
      <c r="H121" s="301"/>
      <c r="I121" s="300">
        <f t="shared" si="14"/>
        <v>0</v>
      </c>
      <c r="J121" s="301"/>
      <c r="K121" s="300">
        <f t="shared" si="15"/>
        <v>0</v>
      </c>
      <c r="L121" s="301"/>
      <c r="M121" s="291">
        <f t="shared" si="16"/>
        <v>0</v>
      </c>
      <c r="N121" s="291"/>
      <c r="O121" s="291">
        <f t="shared" si="17"/>
        <v>0</v>
      </c>
      <c r="P121" s="291"/>
      <c r="Q121" s="300">
        <f t="shared" si="18"/>
        <v>0</v>
      </c>
      <c r="R121" s="301"/>
    </row>
    <row r="122" spans="3:18" x14ac:dyDescent="0.25">
      <c r="C122" s="93">
        <v>48519</v>
      </c>
      <c r="D122" s="50">
        <v>100</v>
      </c>
      <c r="E122" s="300">
        <f t="shared" si="12"/>
        <v>0</v>
      </c>
      <c r="F122" s="301"/>
      <c r="G122" s="300">
        <f t="shared" si="13"/>
        <v>0</v>
      </c>
      <c r="H122" s="301"/>
      <c r="I122" s="300">
        <f t="shared" si="14"/>
        <v>0</v>
      </c>
      <c r="J122" s="301"/>
      <c r="K122" s="300">
        <f t="shared" si="15"/>
        <v>0</v>
      </c>
      <c r="L122" s="301"/>
      <c r="M122" s="291">
        <f t="shared" si="16"/>
        <v>0</v>
      </c>
      <c r="N122" s="291"/>
      <c r="O122" s="291">
        <f t="shared" si="17"/>
        <v>0</v>
      </c>
      <c r="P122" s="291"/>
      <c r="Q122" s="300">
        <f t="shared" si="18"/>
        <v>0</v>
      </c>
      <c r="R122" s="301"/>
    </row>
    <row r="123" spans="3:18" x14ac:dyDescent="0.25">
      <c r="C123" s="93">
        <v>48549</v>
      </c>
      <c r="D123" s="50">
        <v>101</v>
      </c>
      <c r="E123" s="300">
        <f t="shared" si="12"/>
        <v>0</v>
      </c>
      <c r="F123" s="301"/>
      <c r="G123" s="300">
        <f t="shared" si="13"/>
        <v>0</v>
      </c>
      <c r="H123" s="301"/>
      <c r="I123" s="300">
        <f t="shared" si="14"/>
        <v>0</v>
      </c>
      <c r="J123" s="301"/>
      <c r="K123" s="300">
        <f t="shared" si="15"/>
        <v>0</v>
      </c>
      <c r="L123" s="301"/>
      <c r="M123" s="291">
        <f t="shared" si="16"/>
        <v>0</v>
      </c>
      <c r="N123" s="291"/>
      <c r="O123" s="291">
        <f t="shared" si="17"/>
        <v>0</v>
      </c>
      <c r="P123" s="291"/>
      <c r="Q123" s="300">
        <f t="shared" si="18"/>
        <v>0</v>
      </c>
      <c r="R123" s="301"/>
    </row>
    <row r="124" spans="3:18" x14ac:dyDescent="0.25">
      <c r="C124" s="93">
        <v>48580</v>
      </c>
      <c r="D124" s="50">
        <v>102</v>
      </c>
      <c r="E124" s="300">
        <f t="shared" si="12"/>
        <v>0</v>
      </c>
      <c r="F124" s="301"/>
      <c r="G124" s="300">
        <f t="shared" si="13"/>
        <v>0</v>
      </c>
      <c r="H124" s="301"/>
      <c r="I124" s="300">
        <f t="shared" si="14"/>
        <v>0</v>
      </c>
      <c r="J124" s="301"/>
      <c r="K124" s="300">
        <f t="shared" si="15"/>
        <v>0</v>
      </c>
      <c r="L124" s="301"/>
      <c r="M124" s="291">
        <f t="shared" si="16"/>
        <v>0</v>
      </c>
      <c r="N124" s="291"/>
      <c r="O124" s="291">
        <f t="shared" si="17"/>
        <v>0</v>
      </c>
      <c r="P124" s="291"/>
      <c r="Q124" s="300">
        <f t="shared" si="18"/>
        <v>0</v>
      </c>
      <c r="R124" s="301"/>
    </row>
    <row r="125" spans="3:18" x14ac:dyDescent="0.25">
      <c r="C125" s="93">
        <v>48611</v>
      </c>
      <c r="D125" s="50">
        <v>103</v>
      </c>
      <c r="E125" s="300">
        <f t="shared" si="12"/>
        <v>0</v>
      </c>
      <c r="F125" s="301"/>
      <c r="G125" s="300">
        <f t="shared" si="13"/>
        <v>0</v>
      </c>
      <c r="H125" s="301"/>
      <c r="I125" s="300">
        <f t="shared" si="14"/>
        <v>0</v>
      </c>
      <c r="J125" s="301"/>
      <c r="K125" s="300">
        <f t="shared" si="15"/>
        <v>0</v>
      </c>
      <c r="L125" s="301"/>
      <c r="M125" s="291">
        <f t="shared" si="16"/>
        <v>0</v>
      </c>
      <c r="N125" s="291"/>
      <c r="O125" s="291">
        <f t="shared" si="17"/>
        <v>0</v>
      </c>
      <c r="P125" s="291"/>
      <c r="Q125" s="300">
        <f t="shared" si="18"/>
        <v>0</v>
      </c>
      <c r="R125" s="301"/>
    </row>
    <row r="126" spans="3:18" x14ac:dyDescent="0.25">
      <c r="C126" s="93">
        <v>48639</v>
      </c>
      <c r="D126" s="50">
        <v>104</v>
      </c>
      <c r="E126" s="300">
        <f t="shared" si="12"/>
        <v>0</v>
      </c>
      <c r="F126" s="301"/>
      <c r="G126" s="300">
        <f t="shared" si="13"/>
        <v>0</v>
      </c>
      <c r="H126" s="301"/>
      <c r="I126" s="300">
        <f t="shared" si="14"/>
        <v>0</v>
      </c>
      <c r="J126" s="301"/>
      <c r="K126" s="300">
        <f t="shared" si="15"/>
        <v>0</v>
      </c>
      <c r="L126" s="301"/>
      <c r="M126" s="291">
        <f t="shared" si="16"/>
        <v>0</v>
      </c>
      <c r="N126" s="291"/>
      <c r="O126" s="291">
        <f t="shared" si="17"/>
        <v>0</v>
      </c>
      <c r="P126" s="291"/>
      <c r="Q126" s="300">
        <f t="shared" si="18"/>
        <v>0</v>
      </c>
      <c r="R126" s="301"/>
    </row>
    <row r="127" spans="3:18" x14ac:dyDescent="0.25">
      <c r="C127" s="93">
        <v>48670</v>
      </c>
      <c r="D127" s="50">
        <v>105</v>
      </c>
      <c r="E127" s="300">
        <f t="shared" si="12"/>
        <v>0</v>
      </c>
      <c r="F127" s="301"/>
      <c r="G127" s="300">
        <f t="shared" si="13"/>
        <v>0</v>
      </c>
      <c r="H127" s="301"/>
      <c r="I127" s="300">
        <f t="shared" si="14"/>
        <v>0</v>
      </c>
      <c r="J127" s="301"/>
      <c r="K127" s="300">
        <f t="shared" si="15"/>
        <v>0</v>
      </c>
      <c r="L127" s="301"/>
      <c r="M127" s="291">
        <f t="shared" si="16"/>
        <v>0</v>
      </c>
      <c r="N127" s="291"/>
      <c r="O127" s="291">
        <f t="shared" si="17"/>
        <v>0</v>
      </c>
      <c r="P127" s="291"/>
      <c r="Q127" s="300">
        <f t="shared" si="18"/>
        <v>0</v>
      </c>
      <c r="R127" s="301"/>
    </row>
    <row r="128" spans="3:18" x14ac:dyDescent="0.25">
      <c r="C128" s="93">
        <v>48700</v>
      </c>
      <c r="D128" s="50">
        <v>106</v>
      </c>
      <c r="E128" s="300">
        <f t="shared" si="12"/>
        <v>0</v>
      </c>
      <c r="F128" s="301"/>
      <c r="G128" s="300">
        <f t="shared" si="13"/>
        <v>0</v>
      </c>
      <c r="H128" s="301"/>
      <c r="I128" s="300">
        <f t="shared" si="14"/>
        <v>0</v>
      </c>
      <c r="J128" s="301"/>
      <c r="K128" s="300">
        <f t="shared" si="15"/>
        <v>0</v>
      </c>
      <c r="L128" s="301"/>
      <c r="M128" s="291">
        <f t="shared" si="16"/>
        <v>0</v>
      </c>
      <c r="N128" s="291"/>
      <c r="O128" s="291">
        <f t="shared" si="17"/>
        <v>0</v>
      </c>
      <c r="P128" s="291"/>
      <c r="Q128" s="300">
        <f t="shared" si="18"/>
        <v>0</v>
      </c>
      <c r="R128" s="301"/>
    </row>
    <row r="129" spans="3:18" x14ac:dyDescent="0.25">
      <c r="C129" s="93">
        <v>48731</v>
      </c>
      <c r="D129" s="50">
        <v>107</v>
      </c>
      <c r="E129" s="300">
        <f t="shared" si="12"/>
        <v>0</v>
      </c>
      <c r="F129" s="301"/>
      <c r="G129" s="300">
        <f t="shared" si="13"/>
        <v>0</v>
      </c>
      <c r="H129" s="301"/>
      <c r="I129" s="300">
        <f t="shared" si="14"/>
        <v>0</v>
      </c>
      <c r="J129" s="301"/>
      <c r="K129" s="300">
        <f t="shared" si="15"/>
        <v>0</v>
      </c>
      <c r="L129" s="301"/>
      <c r="M129" s="291">
        <f t="shared" si="16"/>
        <v>0</v>
      </c>
      <c r="N129" s="291"/>
      <c r="O129" s="291">
        <f t="shared" si="17"/>
        <v>0</v>
      </c>
      <c r="P129" s="291"/>
      <c r="Q129" s="300">
        <f t="shared" si="18"/>
        <v>0</v>
      </c>
      <c r="R129" s="301"/>
    </row>
    <row r="130" spans="3:18" x14ac:dyDescent="0.25">
      <c r="C130" s="93">
        <v>48761</v>
      </c>
      <c r="D130" s="50">
        <v>108</v>
      </c>
      <c r="E130" s="300">
        <f t="shared" si="12"/>
        <v>0</v>
      </c>
      <c r="F130" s="301"/>
      <c r="G130" s="300">
        <f t="shared" si="13"/>
        <v>0</v>
      </c>
      <c r="H130" s="301"/>
      <c r="I130" s="300">
        <f t="shared" si="14"/>
        <v>0</v>
      </c>
      <c r="J130" s="301"/>
      <c r="K130" s="300">
        <f t="shared" si="15"/>
        <v>0</v>
      </c>
      <c r="L130" s="301"/>
      <c r="M130" s="291">
        <f t="shared" si="16"/>
        <v>0</v>
      </c>
      <c r="N130" s="291"/>
      <c r="O130" s="291">
        <f t="shared" si="17"/>
        <v>0</v>
      </c>
      <c r="P130" s="291"/>
      <c r="Q130" s="300">
        <f t="shared" si="18"/>
        <v>0</v>
      </c>
      <c r="R130" s="301"/>
    </row>
    <row r="131" spans="3:18" x14ac:dyDescent="0.25">
      <c r="C131" s="93">
        <v>48792</v>
      </c>
      <c r="D131" s="50">
        <v>109</v>
      </c>
      <c r="E131" s="300">
        <f t="shared" si="12"/>
        <v>0</v>
      </c>
      <c r="F131" s="301"/>
      <c r="G131" s="300">
        <f t="shared" si="13"/>
        <v>0</v>
      </c>
      <c r="H131" s="301"/>
      <c r="I131" s="300">
        <f t="shared" si="14"/>
        <v>0</v>
      </c>
      <c r="J131" s="301"/>
      <c r="K131" s="300">
        <f t="shared" si="15"/>
        <v>0</v>
      </c>
      <c r="L131" s="301"/>
      <c r="M131" s="291">
        <f t="shared" si="16"/>
        <v>0</v>
      </c>
      <c r="N131" s="291"/>
      <c r="O131" s="291">
        <f t="shared" si="17"/>
        <v>0</v>
      </c>
      <c r="P131" s="291"/>
      <c r="Q131" s="300">
        <f t="shared" si="18"/>
        <v>0</v>
      </c>
      <c r="R131" s="301"/>
    </row>
    <row r="132" spans="3:18" x14ac:dyDescent="0.25">
      <c r="C132" s="93">
        <v>48823</v>
      </c>
      <c r="D132" s="50">
        <v>110</v>
      </c>
      <c r="E132" s="300">
        <f t="shared" si="12"/>
        <v>0</v>
      </c>
      <c r="F132" s="301"/>
      <c r="G132" s="300">
        <f t="shared" si="13"/>
        <v>0</v>
      </c>
      <c r="H132" s="301"/>
      <c r="I132" s="300">
        <f t="shared" si="14"/>
        <v>0</v>
      </c>
      <c r="J132" s="301"/>
      <c r="K132" s="300">
        <f t="shared" si="15"/>
        <v>0</v>
      </c>
      <c r="L132" s="301"/>
      <c r="M132" s="291">
        <f t="shared" si="16"/>
        <v>0</v>
      </c>
      <c r="N132" s="291"/>
      <c r="O132" s="291">
        <f t="shared" si="17"/>
        <v>0</v>
      </c>
      <c r="P132" s="291"/>
      <c r="Q132" s="300">
        <f t="shared" si="18"/>
        <v>0</v>
      </c>
      <c r="R132" s="301"/>
    </row>
    <row r="133" spans="3:18" x14ac:dyDescent="0.25">
      <c r="C133" s="93">
        <v>48853</v>
      </c>
      <c r="D133" s="50">
        <v>111</v>
      </c>
      <c r="E133" s="300">
        <f t="shared" si="12"/>
        <v>0</v>
      </c>
      <c r="F133" s="301"/>
      <c r="G133" s="300">
        <f t="shared" si="13"/>
        <v>0</v>
      </c>
      <c r="H133" s="301"/>
      <c r="I133" s="300">
        <f t="shared" si="14"/>
        <v>0</v>
      </c>
      <c r="J133" s="301"/>
      <c r="K133" s="300">
        <f t="shared" si="15"/>
        <v>0</v>
      </c>
      <c r="L133" s="301"/>
      <c r="M133" s="291">
        <f t="shared" si="16"/>
        <v>0</v>
      </c>
      <c r="N133" s="291"/>
      <c r="O133" s="291">
        <f t="shared" si="17"/>
        <v>0</v>
      </c>
      <c r="P133" s="291"/>
      <c r="Q133" s="300">
        <f t="shared" si="18"/>
        <v>0</v>
      </c>
      <c r="R133" s="301"/>
    </row>
    <row r="134" spans="3:18" x14ac:dyDescent="0.25">
      <c r="C134" s="93">
        <v>48884</v>
      </c>
      <c r="D134" s="50">
        <v>112</v>
      </c>
      <c r="E134" s="300">
        <f t="shared" si="12"/>
        <v>0</v>
      </c>
      <c r="F134" s="301"/>
      <c r="G134" s="300">
        <f t="shared" si="13"/>
        <v>0</v>
      </c>
      <c r="H134" s="301"/>
      <c r="I134" s="300">
        <f t="shared" si="14"/>
        <v>0</v>
      </c>
      <c r="J134" s="301"/>
      <c r="K134" s="300">
        <f t="shared" si="15"/>
        <v>0</v>
      </c>
      <c r="L134" s="301"/>
      <c r="M134" s="291">
        <f t="shared" si="16"/>
        <v>0</v>
      </c>
      <c r="N134" s="291"/>
      <c r="O134" s="291">
        <f t="shared" si="17"/>
        <v>0</v>
      </c>
      <c r="P134" s="291"/>
      <c r="Q134" s="300">
        <f t="shared" si="18"/>
        <v>0</v>
      </c>
      <c r="R134" s="301"/>
    </row>
    <row r="135" spans="3:18" x14ac:dyDescent="0.25">
      <c r="C135" s="93">
        <v>48914</v>
      </c>
      <c r="D135" s="50">
        <v>113</v>
      </c>
      <c r="E135" s="300">
        <f t="shared" si="12"/>
        <v>0</v>
      </c>
      <c r="F135" s="301"/>
      <c r="G135" s="300">
        <f t="shared" si="13"/>
        <v>0</v>
      </c>
      <c r="H135" s="301"/>
      <c r="I135" s="300">
        <f t="shared" si="14"/>
        <v>0</v>
      </c>
      <c r="J135" s="301"/>
      <c r="K135" s="300">
        <f t="shared" si="15"/>
        <v>0</v>
      </c>
      <c r="L135" s="301"/>
      <c r="M135" s="291">
        <f t="shared" si="16"/>
        <v>0</v>
      </c>
      <c r="N135" s="291"/>
      <c r="O135" s="291">
        <f t="shared" si="17"/>
        <v>0</v>
      </c>
      <c r="P135" s="291"/>
      <c r="Q135" s="300">
        <f t="shared" si="18"/>
        <v>0</v>
      </c>
      <c r="R135" s="301"/>
    </row>
    <row r="136" spans="3:18" x14ac:dyDescent="0.25">
      <c r="C136" s="93">
        <v>48945</v>
      </c>
      <c r="D136" s="50">
        <v>114</v>
      </c>
      <c r="E136" s="300">
        <f t="shared" si="12"/>
        <v>0</v>
      </c>
      <c r="F136" s="301"/>
      <c r="G136" s="300">
        <f t="shared" si="13"/>
        <v>0</v>
      </c>
      <c r="H136" s="301"/>
      <c r="I136" s="300">
        <f t="shared" si="14"/>
        <v>0</v>
      </c>
      <c r="J136" s="301"/>
      <c r="K136" s="300">
        <f t="shared" si="15"/>
        <v>0</v>
      </c>
      <c r="L136" s="301"/>
      <c r="M136" s="291">
        <f t="shared" si="16"/>
        <v>0</v>
      </c>
      <c r="N136" s="291"/>
      <c r="O136" s="291">
        <f t="shared" si="17"/>
        <v>0</v>
      </c>
      <c r="P136" s="291"/>
      <c r="Q136" s="300">
        <f t="shared" si="18"/>
        <v>0</v>
      </c>
      <c r="R136" s="301"/>
    </row>
    <row r="137" spans="3:18" x14ac:dyDescent="0.25">
      <c r="C137" s="93">
        <v>48976</v>
      </c>
      <c r="D137" s="50">
        <v>115</v>
      </c>
      <c r="E137" s="300">
        <f t="shared" si="12"/>
        <v>0</v>
      </c>
      <c r="F137" s="301"/>
      <c r="G137" s="300">
        <f t="shared" si="13"/>
        <v>0</v>
      </c>
      <c r="H137" s="301"/>
      <c r="I137" s="300">
        <f t="shared" si="14"/>
        <v>0</v>
      </c>
      <c r="J137" s="301"/>
      <c r="K137" s="300">
        <f t="shared" si="15"/>
        <v>0</v>
      </c>
      <c r="L137" s="301"/>
      <c r="M137" s="291">
        <f t="shared" si="16"/>
        <v>0</v>
      </c>
      <c r="N137" s="291"/>
      <c r="O137" s="291">
        <f t="shared" si="17"/>
        <v>0</v>
      </c>
      <c r="P137" s="291"/>
      <c r="Q137" s="300">
        <f t="shared" si="18"/>
        <v>0</v>
      </c>
      <c r="R137" s="301"/>
    </row>
    <row r="138" spans="3:18" x14ac:dyDescent="0.25">
      <c r="C138" s="93">
        <v>49004</v>
      </c>
      <c r="D138" s="50">
        <v>116</v>
      </c>
      <c r="E138" s="300">
        <f t="shared" si="12"/>
        <v>0</v>
      </c>
      <c r="F138" s="301"/>
      <c r="G138" s="300">
        <f t="shared" si="13"/>
        <v>0</v>
      </c>
      <c r="H138" s="301"/>
      <c r="I138" s="300">
        <f t="shared" si="14"/>
        <v>0</v>
      </c>
      <c r="J138" s="301"/>
      <c r="K138" s="300">
        <f t="shared" si="15"/>
        <v>0</v>
      </c>
      <c r="L138" s="301"/>
      <c r="M138" s="291">
        <f t="shared" si="16"/>
        <v>0</v>
      </c>
      <c r="N138" s="291"/>
      <c r="O138" s="291">
        <f t="shared" si="17"/>
        <v>0</v>
      </c>
      <c r="P138" s="291"/>
      <c r="Q138" s="300">
        <f t="shared" si="18"/>
        <v>0</v>
      </c>
      <c r="R138" s="301"/>
    </row>
    <row r="139" spans="3:18" x14ac:dyDescent="0.25">
      <c r="C139" s="93">
        <v>49035</v>
      </c>
      <c r="D139" s="50">
        <v>117</v>
      </c>
      <c r="E139" s="300">
        <f t="shared" si="12"/>
        <v>0</v>
      </c>
      <c r="F139" s="301"/>
      <c r="G139" s="300">
        <f t="shared" si="13"/>
        <v>0</v>
      </c>
      <c r="H139" s="301"/>
      <c r="I139" s="300">
        <f t="shared" si="14"/>
        <v>0</v>
      </c>
      <c r="J139" s="301"/>
      <c r="K139" s="300">
        <f t="shared" si="15"/>
        <v>0</v>
      </c>
      <c r="L139" s="301"/>
      <c r="M139" s="291">
        <f t="shared" si="16"/>
        <v>0</v>
      </c>
      <c r="N139" s="291"/>
      <c r="O139" s="291">
        <f t="shared" si="17"/>
        <v>0</v>
      </c>
      <c r="P139" s="291"/>
      <c r="Q139" s="300">
        <f t="shared" si="18"/>
        <v>0</v>
      </c>
      <c r="R139" s="301"/>
    </row>
    <row r="140" spans="3:18" x14ac:dyDescent="0.25">
      <c r="C140" s="93">
        <v>49065</v>
      </c>
      <c r="D140" s="50">
        <v>118</v>
      </c>
      <c r="E140" s="300">
        <f t="shared" si="12"/>
        <v>0</v>
      </c>
      <c r="F140" s="301"/>
      <c r="G140" s="300">
        <f t="shared" si="13"/>
        <v>0</v>
      </c>
      <c r="H140" s="301"/>
      <c r="I140" s="300">
        <f t="shared" si="14"/>
        <v>0</v>
      </c>
      <c r="J140" s="301"/>
      <c r="K140" s="300">
        <f t="shared" si="15"/>
        <v>0</v>
      </c>
      <c r="L140" s="301"/>
      <c r="M140" s="291">
        <f t="shared" si="16"/>
        <v>0</v>
      </c>
      <c r="N140" s="291"/>
      <c r="O140" s="291">
        <f t="shared" si="17"/>
        <v>0</v>
      </c>
      <c r="P140" s="291"/>
      <c r="Q140" s="300">
        <f t="shared" si="18"/>
        <v>0</v>
      </c>
      <c r="R140" s="301"/>
    </row>
    <row r="141" spans="3:18" x14ac:dyDescent="0.25">
      <c r="C141" s="93">
        <v>49096</v>
      </c>
      <c r="D141" s="50">
        <v>119</v>
      </c>
      <c r="E141" s="300">
        <f t="shared" si="12"/>
        <v>0</v>
      </c>
      <c r="F141" s="301"/>
      <c r="G141" s="300">
        <f t="shared" si="13"/>
        <v>0</v>
      </c>
      <c r="H141" s="301"/>
      <c r="I141" s="300">
        <f t="shared" si="14"/>
        <v>0</v>
      </c>
      <c r="J141" s="301"/>
      <c r="K141" s="300">
        <f t="shared" si="15"/>
        <v>0</v>
      </c>
      <c r="L141" s="301"/>
      <c r="M141" s="291">
        <f t="shared" si="16"/>
        <v>0</v>
      </c>
      <c r="N141" s="291"/>
      <c r="O141" s="291">
        <f t="shared" si="17"/>
        <v>0</v>
      </c>
      <c r="P141" s="291"/>
      <c r="Q141" s="300">
        <f t="shared" si="18"/>
        <v>0</v>
      </c>
      <c r="R141" s="301"/>
    </row>
    <row r="142" spans="3:18" x14ac:dyDescent="0.25">
      <c r="C142" s="93">
        <v>49126</v>
      </c>
      <c r="D142" s="50">
        <v>120</v>
      </c>
      <c r="E142" s="300">
        <f t="shared" si="12"/>
        <v>0</v>
      </c>
      <c r="F142" s="301"/>
      <c r="G142" s="300">
        <f t="shared" si="13"/>
        <v>0</v>
      </c>
      <c r="H142" s="301"/>
      <c r="I142" s="300">
        <f t="shared" si="14"/>
        <v>0</v>
      </c>
      <c r="J142" s="301"/>
      <c r="K142" s="300">
        <f t="shared" si="15"/>
        <v>0</v>
      </c>
      <c r="L142" s="301"/>
      <c r="M142" s="291">
        <f t="shared" si="16"/>
        <v>0</v>
      </c>
      <c r="N142" s="291"/>
      <c r="O142" s="291">
        <f t="shared" si="17"/>
        <v>0</v>
      </c>
      <c r="P142" s="291"/>
      <c r="Q142" s="300">
        <f t="shared" si="18"/>
        <v>0</v>
      </c>
      <c r="R142" s="301"/>
    </row>
    <row r="143" spans="3:18" x14ac:dyDescent="0.25">
      <c r="C143" s="93">
        <v>49157</v>
      </c>
      <c r="D143" s="50">
        <v>121</v>
      </c>
      <c r="E143" s="300">
        <f t="shared" si="12"/>
        <v>0</v>
      </c>
      <c r="F143" s="301"/>
      <c r="G143" s="300">
        <f t="shared" si="13"/>
        <v>0</v>
      </c>
      <c r="H143" s="301"/>
      <c r="I143" s="300">
        <f t="shared" si="14"/>
        <v>0</v>
      </c>
      <c r="J143" s="301"/>
      <c r="K143" s="300">
        <f t="shared" si="15"/>
        <v>0</v>
      </c>
      <c r="L143" s="301"/>
      <c r="M143" s="291">
        <f t="shared" si="16"/>
        <v>0</v>
      </c>
      <c r="N143" s="291"/>
      <c r="O143" s="291">
        <f t="shared" si="17"/>
        <v>0</v>
      </c>
      <c r="P143" s="291"/>
      <c r="Q143" s="300">
        <f t="shared" si="18"/>
        <v>0</v>
      </c>
      <c r="R143" s="301"/>
    </row>
    <row r="144" spans="3:18" x14ac:dyDescent="0.25">
      <c r="C144" s="93">
        <v>49188</v>
      </c>
      <c r="D144" s="50">
        <v>122</v>
      </c>
      <c r="E144" s="300">
        <f t="shared" si="12"/>
        <v>0</v>
      </c>
      <c r="F144" s="301"/>
      <c r="G144" s="300">
        <f t="shared" si="13"/>
        <v>0</v>
      </c>
      <c r="H144" s="301"/>
      <c r="I144" s="300">
        <f t="shared" si="14"/>
        <v>0</v>
      </c>
      <c r="J144" s="301"/>
      <c r="K144" s="300">
        <f t="shared" si="15"/>
        <v>0</v>
      </c>
      <c r="L144" s="301"/>
      <c r="M144" s="291">
        <f t="shared" si="16"/>
        <v>0</v>
      </c>
      <c r="N144" s="291"/>
      <c r="O144" s="291">
        <f t="shared" si="17"/>
        <v>0</v>
      </c>
      <c r="P144" s="291"/>
      <c r="Q144" s="300">
        <f t="shared" si="18"/>
        <v>0</v>
      </c>
      <c r="R144" s="301"/>
    </row>
    <row r="145" spans="3:18" x14ac:dyDescent="0.25">
      <c r="C145" s="93">
        <v>49218</v>
      </c>
      <c r="D145" s="50">
        <v>123</v>
      </c>
      <c r="E145" s="300">
        <f t="shared" si="12"/>
        <v>0</v>
      </c>
      <c r="F145" s="301"/>
      <c r="G145" s="300">
        <f t="shared" si="13"/>
        <v>0</v>
      </c>
      <c r="H145" s="301"/>
      <c r="I145" s="300">
        <f t="shared" si="14"/>
        <v>0</v>
      </c>
      <c r="J145" s="301"/>
      <c r="K145" s="300">
        <f t="shared" si="15"/>
        <v>0</v>
      </c>
      <c r="L145" s="301"/>
      <c r="M145" s="291">
        <f t="shared" si="16"/>
        <v>0</v>
      </c>
      <c r="N145" s="291"/>
      <c r="O145" s="291">
        <f t="shared" si="17"/>
        <v>0</v>
      </c>
      <c r="P145" s="291"/>
      <c r="Q145" s="300">
        <f t="shared" si="18"/>
        <v>0</v>
      </c>
      <c r="R145" s="301"/>
    </row>
    <row r="146" spans="3:18" x14ac:dyDescent="0.25">
      <c r="C146" s="93">
        <v>49249</v>
      </c>
      <c r="D146" s="50">
        <v>124</v>
      </c>
      <c r="E146" s="300">
        <f t="shared" si="12"/>
        <v>0</v>
      </c>
      <c r="F146" s="301"/>
      <c r="G146" s="300">
        <f t="shared" si="13"/>
        <v>0</v>
      </c>
      <c r="H146" s="301"/>
      <c r="I146" s="300">
        <f t="shared" si="14"/>
        <v>0</v>
      </c>
      <c r="J146" s="301"/>
      <c r="K146" s="300">
        <f t="shared" si="15"/>
        <v>0</v>
      </c>
      <c r="L146" s="301"/>
      <c r="M146" s="291">
        <f t="shared" si="16"/>
        <v>0</v>
      </c>
      <c r="N146" s="291"/>
      <c r="O146" s="291">
        <f t="shared" si="17"/>
        <v>0</v>
      </c>
      <c r="P146" s="291"/>
      <c r="Q146" s="300">
        <f t="shared" si="18"/>
        <v>0</v>
      </c>
      <c r="R146" s="301"/>
    </row>
    <row r="147" spans="3:18" x14ac:dyDescent="0.25">
      <c r="C147" s="93">
        <v>49279</v>
      </c>
      <c r="D147" s="50">
        <v>125</v>
      </c>
      <c r="E147" s="300">
        <f t="shared" si="12"/>
        <v>0</v>
      </c>
      <c r="F147" s="301"/>
      <c r="G147" s="300">
        <f t="shared" si="13"/>
        <v>0</v>
      </c>
      <c r="H147" s="301"/>
      <c r="I147" s="300">
        <f t="shared" si="14"/>
        <v>0</v>
      </c>
      <c r="J147" s="301"/>
      <c r="K147" s="300">
        <f t="shared" si="15"/>
        <v>0</v>
      </c>
      <c r="L147" s="301"/>
      <c r="M147" s="291">
        <f t="shared" si="16"/>
        <v>0</v>
      </c>
      <c r="N147" s="291"/>
      <c r="O147" s="291">
        <f t="shared" si="17"/>
        <v>0</v>
      </c>
      <c r="P147" s="291"/>
      <c r="Q147" s="300">
        <f t="shared" si="18"/>
        <v>0</v>
      </c>
      <c r="R147" s="301"/>
    </row>
    <row r="148" spans="3:18" x14ac:dyDescent="0.25">
      <c r="C148" s="93">
        <v>49310</v>
      </c>
      <c r="D148" s="50">
        <v>126</v>
      </c>
      <c r="E148" s="300">
        <f t="shared" si="12"/>
        <v>0</v>
      </c>
      <c r="F148" s="301"/>
      <c r="G148" s="300">
        <f t="shared" si="13"/>
        <v>0</v>
      </c>
      <c r="H148" s="301"/>
      <c r="I148" s="300">
        <f t="shared" si="14"/>
        <v>0</v>
      </c>
      <c r="J148" s="301"/>
      <c r="K148" s="300">
        <f t="shared" si="15"/>
        <v>0</v>
      </c>
      <c r="L148" s="301"/>
      <c r="M148" s="291">
        <f t="shared" si="16"/>
        <v>0</v>
      </c>
      <c r="N148" s="291"/>
      <c r="O148" s="291">
        <f t="shared" si="17"/>
        <v>0</v>
      </c>
      <c r="P148" s="291"/>
      <c r="Q148" s="300">
        <f t="shared" si="18"/>
        <v>0</v>
      </c>
      <c r="R148" s="301"/>
    </row>
    <row r="149" spans="3:18" x14ac:dyDescent="0.25">
      <c r="C149" s="93">
        <v>49341</v>
      </c>
      <c r="D149" s="50">
        <v>127</v>
      </c>
      <c r="E149" s="300">
        <f t="shared" si="12"/>
        <v>0</v>
      </c>
      <c r="F149" s="301"/>
      <c r="G149" s="300">
        <f t="shared" si="13"/>
        <v>0</v>
      </c>
      <c r="H149" s="301"/>
      <c r="I149" s="300">
        <f t="shared" si="14"/>
        <v>0</v>
      </c>
      <c r="J149" s="301"/>
      <c r="K149" s="300">
        <f t="shared" si="15"/>
        <v>0</v>
      </c>
      <c r="L149" s="301"/>
      <c r="M149" s="291">
        <f t="shared" si="16"/>
        <v>0</v>
      </c>
      <c r="N149" s="291"/>
      <c r="O149" s="291">
        <f t="shared" si="17"/>
        <v>0</v>
      </c>
      <c r="P149" s="291"/>
      <c r="Q149" s="300">
        <f t="shared" si="18"/>
        <v>0</v>
      </c>
      <c r="R149" s="301"/>
    </row>
    <row r="150" spans="3:18" x14ac:dyDescent="0.25">
      <c r="C150" s="93">
        <v>49369</v>
      </c>
      <c r="D150" s="50">
        <v>128</v>
      </c>
      <c r="E150" s="300">
        <f t="shared" si="12"/>
        <v>0</v>
      </c>
      <c r="F150" s="301"/>
      <c r="G150" s="300">
        <f t="shared" si="13"/>
        <v>0</v>
      </c>
      <c r="H150" s="301"/>
      <c r="I150" s="300">
        <f t="shared" si="14"/>
        <v>0</v>
      </c>
      <c r="J150" s="301"/>
      <c r="K150" s="300">
        <f t="shared" si="15"/>
        <v>0</v>
      </c>
      <c r="L150" s="301"/>
      <c r="M150" s="291">
        <f t="shared" si="16"/>
        <v>0</v>
      </c>
      <c r="N150" s="291"/>
      <c r="O150" s="291">
        <f t="shared" si="17"/>
        <v>0</v>
      </c>
      <c r="P150" s="291"/>
      <c r="Q150" s="300">
        <f t="shared" si="18"/>
        <v>0</v>
      </c>
      <c r="R150" s="301"/>
    </row>
    <row r="151" spans="3:18" x14ac:dyDescent="0.25">
      <c r="C151" s="93">
        <v>49400</v>
      </c>
      <c r="D151" s="50">
        <v>129</v>
      </c>
      <c r="E151" s="300">
        <f t="shared" si="12"/>
        <v>0</v>
      </c>
      <c r="F151" s="301"/>
      <c r="G151" s="300">
        <f t="shared" si="13"/>
        <v>0</v>
      </c>
      <c r="H151" s="301"/>
      <c r="I151" s="300">
        <f t="shared" si="14"/>
        <v>0</v>
      </c>
      <c r="J151" s="301"/>
      <c r="K151" s="300">
        <f t="shared" si="15"/>
        <v>0</v>
      </c>
      <c r="L151" s="301"/>
      <c r="M151" s="291">
        <f t="shared" si="16"/>
        <v>0</v>
      </c>
      <c r="N151" s="291"/>
      <c r="O151" s="291">
        <f t="shared" si="17"/>
        <v>0</v>
      </c>
      <c r="P151" s="291"/>
      <c r="Q151" s="300">
        <f t="shared" si="18"/>
        <v>0</v>
      </c>
      <c r="R151" s="301"/>
    </row>
    <row r="152" spans="3:18" x14ac:dyDescent="0.25">
      <c r="C152" s="93">
        <v>49430</v>
      </c>
      <c r="D152" s="50">
        <v>130</v>
      </c>
      <c r="E152" s="300">
        <f t="shared" si="12"/>
        <v>0</v>
      </c>
      <c r="F152" s="301"/>
      <c r="G152" s="300">
        <f t="shared" si="13"/>
        <v>0</v>
      </c>
      <c r="H152" s="301"/>
      <c r="I152" s="300">
        <f t="shared" si="14"/>
        <v>0</v>
      </c>
      <c r="J152" s="301"/>
      <c r="K152" s="300">
        <f t="shared" si="15"/>
        <v>0</v>
      </c>
      <c r="L152" s="301"/>
      <c r="M152" s="291">
        <f t="shared" si="16"/>
        <v>0</v>
      </c>
      <c r="N152" s="291"/>
      <c r="O152" s="291">
        <f t="shared" si="17"/>
        <v>0</v>
      </c>
      <c r="P152" s="291"/>
      <c r="Q152" s="300">
        <f t="shared" si="18"/>
        <v>0</v>
      </c>
      <c r="R152" s="301"/>
    </row>
    <row r="153" spans="3:18" x14ac:dyDescent="0.25">
      <c r="C153" s="93">
        <v>49461</v>
      </c>
      <c r="D153" s="50">
        <v>131</v>
      </c>
      <c r="E153" s="300">
        <f t="shared" ref="E153:E216" si="19">E152</f>
        <v>0</v>
      </c>
      <c r="F153" s="301"/>
      <c r="G153" s="300">
        <f t="shared" ref="G153:G216" si="20">G152</f>
        <v>0</v>
      </c>
      <c r="H153" s="301"/>
      <c r="I153" s="300">
        <f t="shared" ref="I153:I216" si="21">I152</f>
        <v>0</v>
      </c>
      <c r="J153" s="301"/>
      <c r="K153" s="300">
        <f t="shared" ref="K153:K216" si="22">K152</f>
        <v>0</v>
      </c>
      <c r="L153" s="301"/>
      <c r="M153" s="291">
        <f t="shared" ref="M153:M216" si="23">M152</f>
        <v>0</v>
      </c>
      <c r="N153" s="291"/>
      <c r="O153" s="291">
        <f t="shared" ref="O153:O216" si="24">O152</f>
        <v>0</v>
      </c>
      <c r="P153" s="291"/>
      <c r="Q153" s="300">
        <f t="shared" ref="Q153:Q216" si="25">E153+G153+I153+K153+M153+O153</f>
        <v>0</v>
      </c>
      <c r="R153" s="301"/>
    </row>
    <row r="154" spans="3:18" x14ac:dyDescent="0.25">
      <c r="C154" s="93">
        <v>49491</v>
      </c>
      <c r="D154" s="50">
        <v>132</v>
      </c>
      <c r="E154" s="300">
        <f t="shared" si="19"/>
        <v>0</v>
      </c>
      <c r="F154" s="301"/>
      <c r="G154" s="300">
        <f t="shared" si="20"/>
        <v>0</v>
      </c>
      <c r="H154" s="301"/>
      <c r="I154" s="300">
        <f t="shared" si="21"/>
        <v>0</v>
      </c>
      <c r="J154" s="301"/>
      <c r="K154" s="300">
        <f t="shared" si="22"/>
        <v>0</v>
      </c>
      <c r="L154" s="301"/>
      <c r="M154" s="291">
        <f t="shared" si="23"/>
        <v>0</v>
      </c>
      <c r="N154" s="291"/>
      <c r="O154" s="291">
        <f t="shared" si="24"/>
        <v>0</v>
      </c>
      <c r="P154" s="291"/>
      <c r="Q154" s="300">
        <f t="shared" si="25"/>
        <v>0</v>
      </c>
      <c r="R154" s="301"/>
    </row>
    <row r="155" spans="3:18" x14ac:dyDescent="0.25">
      <c r="C155" s="93">
        <v>49522</v>
      </c>
      <c r="D155" s="50">
        <v>133</v>
      </c>
      <c r="E155" s="300">
        <f t="shared" si="19"/>
        <v>0</v>
      </c>
      <c r="F155" s="301"/>
      <c r="G155" s="300">
        <f t="shared" si="20"/>
        <v>0</v>
      </c>
      <c r="H155" s="301"/>
      <c r="I155" s="300">
        <f t="shared" si="21"/>
        <v>0</v>
      </c>
      <c r="J155" s="301"/>
      <c r="K155" s="300">
        <f t="shared" si="22"/>
        <v>0</v>
      </c>
      <c r="L155" s="301"/>
      <c r="M155" s="291">
        <f t="shared" si="23"/>
        <v>0</v>
      </c>
      <c r="N155" s="291"/>
      <c r="O155" s="291">
        <f t="shared" si="24"/>
        <v>0</v>
      </c>
      <c r="P155" s="291"/>
      <c r="Q155" s="300">
        <f t="shared" si="25"/>
        <v>0</v>
      </c>
      <c r="R155" s="301"/>
    </row>
    <row r="156" spans="3:18" x14ac:dyDescent="0.25">
      <c r="C156" s="93">
        <v>49553</v>
      </c>
      <c r="D156" s="50">
        <v>134</v>
      </c>
      <c r="E156" s="300">
        <f t="shared" si="19"/>
        <v>0</v>
      </c>
      <c r="F156" s="301"/>
      <c r="G156" s="300">
        <f t="shared" si="20"/>
        <v>0</v>
      </c>
      <c r="H156" s="301"/>
      <c r="I156" s="300">
        <f t="shared" si="21"/>
        <v>0</v>
      </c>
      <c r="J156" s="301"/>
      <c r="K156" s="300">
        <f t="shared" si="22"/>
        <v>0</v>
      </c>
      <c r="L156" s="301"/>
      <c r="M156" s="291">
        <f t="shared" si="23"/>
        <v>0</v>
      </c>
      <c r="N156" s="291"/>
      <c r="O156" s="291">
        <f t="shared" si="24"/>
        <v>0</v>
      </c>
      <c r="P156" s="291"/>
      <c r="Q156" s="300">
        <f t="shared" si="25"/>
        <v>0</v>
      </c>
      <c r="R156" s="301"/>
    </row>
    <row r="157" spans="3:18" x14ac:dyDescent="0.25">
      <c r="C157" s="93">
        <v>49583</v>
      </c>
      <c r="D157" s="50">
        <v>135</v>
      </c>
      <c r="E157" s="300">
        <f t="shared" si="19"/>
        <v>0</v>
      </c>
      <c r="F157" s="301"/>
      <c r="G157" s="300">
        <f t="shared" si="20"/>
        <v>0</v>
      </c>
      <c r="H157" s="301"/>
      <c r="I157" s="300">
        <f t="shared" si="21"/>
        <v>0</v>
      </c>
      <c r="J157" s="301"/>
      <c r="K157" s="300">
        <f t="shared" si="22"/>
        <v>0</v>
      </c>
      <c r="L157" s="301"/>
      <c r="M157" s="291">
        <f t="shared" si="23"/>
        <v>0</v>
      </c>
      <c r="N157" s="291"/>
      <c r="O157" s="291">
        <f t="shared" si="24"/>
        <v>0</v>
      </c>
      <c r="P157" s="291"/>
      <c r="Q157" s="300">
        <f t="shared" si="25"/>
        <v>0</v>
      </c>
      <c r="R157" s="301"/>
    </row>
    <row r="158" spans="3:18" x14ac:dyDescent="0.25">
      <c r="C158" s="93">
        <v>49614</v>
      </c>
      <c r="D158" s="50">
        <v>136</v>
      </c>
      <c r="E158" s="300">
        <f t="shared" si="19"/>
        <v>0</v>
      </c>
      <c r="F158" s="301"/>
      <c r="G158" s="300">
        <f t="shared" si="20"/>
        <v>0</v>
      </c>
      <c r="H158" s="301"/>
      <c r="I158" s="300">
        <f t="shared" si="21"/>
        <v>0</v>
      </c>
      <c r="J158" s="301"/>
      <c r="K158" s="300">
        <f t="shared" si="22"/>
        <v>0</v>
      </c>
      <c r="L158" s="301"/>
      <c r="M158" s="291">
        <f t="shared" si="23"/>
        <v>0</v>
      </c>
      <c r="N158" s="291"/>
      <c r="O158" s="291">
        <f t="shared" si="24"/>
        <v>0</v>
      </c>
      <c r="P158" s="291"/>
      <c r="Q158" s="300">
        <f t="shared" si="25"/>
        <v>0</v>
      </c>
      <c r="R158" s="301"/>
    </row>
    <row r="159" spans="3:18" x14ac:dyDescent="0.25">
      <c r="C159" s="93">
        <v>49644</v>
      </c>
      <c r="D159" s="50">
        <v>137</v>
      </c>
      <c r="E159" s="300">
        <f t="shared" si="19"/>
        <v>0</v>
      </c>
      <c r="F159" s="301"/>
      <c r="G159" s="300">
        <f t="shared" si="20"/>
        <v>0</v>
      </c>
      <c r="H159" s="301"/>
      <c r="I159" s="300">
        <f t="shared" si="21"/>
        <v>0</v>
      </c>
      <c r="J159" s="301"/>
      <c r="K159" s="300">
        <f t="shared" si="22"/>
        <v>0</v>
      </c>
      <c r="L159" s="301"/>
      <c r="M159" s="291">
        <f t="shared" si="23"/>
        <v>0</v>
      </c>
      <c r="N159" s="291"/>
      <c r="O159" s="291">
        <f t="shared" si="24"/>
        <v>0</v>
      </c>
      <c r="P159" s="291"/>
      <c r="Q159" s="300">
        <f t="shared" si="25"/>
        <v>0</v>
      </c>
      <c r="R159" s="301"/>
    </row>
    <row r="160" spans="3:18" x14ac:dyDescent="0.25">
      <c r="C160" s="93">
        <v>49675</v>
      </c>
      <c r="D160" s="50">
        <v>138</v>
      </c>
      <c r="E160" s="300">
        <f t="shared" si="19"/>
        <v>0</v>
      </c>
      <c r="F160" s="301"/>
      <c r="G160" s="300">
        <f t="shared" si="20"/>
        <v>0</v>
      </c>
      <c r="H160" s="301"/>
      <c r="I160" s="300">
        <f t="shared" si="21"/>
        <v>0</v>
      </c>
      <c r="J160" s="301"/>
      <c r="K160" s="300">
        <f t="shared" si="22"/>
        <v>0</v>
      </c>
      <c r="L160" s="301"/>
      <c r="M160" s="291">
        <f t="shared" si="23"/>
        <v>0</v>
      </c>
      <c r="N160" s="291"/>
      <c r="O160" s="291">
        <f t="shared" si="24"/>
        <v>0</v>
      </c>
      <c r="P160" s="291"/>
      <c r="Q160" s="300">
        <f t="shared" si="25"/>
        <v>0</v>
      </c>
      <c r="R160" s="301"/>
    </row>
    <row r="161" spans="3:18" x14ac:dyDescent="0.25">
      <c r="C161" s="93">
        <v>49706</v>
      </c>
      <c r="D161" s="50">
        <v>139</v>
      </c>
      <c r="E161" s="300">
        <f t="shared" si="19"/>
        <v>0</v>
      </c>
      <c r="F161" s="301"/>
      <c r="G161" s="300">
        <f t="shared" si="20"/>
        <v>0</v>
      </c>
      <c r="H161" s="301"/>
      <c r="I161" s="300">
        <f t="shared" si="21"/>
        <v>0</v>
      </c>
      <c r="J161" s="301"/>
      <c r="K161" s="300">
        <f t="shared" si="22"/>
        <v>0</v>
      </c>
      <c r="L161" s="301"/>
      <c r="M161" s="291">
        <f t="shared" si="23"/>
        <v>0</v>
      </c>
      <c r="N161" s="291"/>
      <c r="O161" s="291">
        <f t="shared" si="24"/>
        <v>0</v>
      </c>
      <c r="P161" s="291"/>
      <c r="Q161" s="300">
        <f t="shared" si="25"/>
        <v>0</v>
      </c>
      <c r="R161" s="301"/>
    </row>
    <row r="162" spans="3:18" x14ac:dyDescent="0.25">
      <c r="C162" s="93">
        <v>49735</v>
      </c>
      <c r="D162" s="50">
        <v>140</v>
      </c>
      <c r="E162" s="300">
        <f t="shared" si="19"/>
        <v>0</v>
      </c>
      <c r="F162" s="301"/>
      <c r="G162" s="300">
        <f t="shared" si="20"/>
        <v>0</v>
      </c>
      <c r="H162" s="301"/>
      <c r="I162" s="300">
        <f t="shared" si="21"/>
        <v>0</v>
      </c>
      <c r="J162" s="301"/>
      <c r="K162" s="300">
        <f t="shared" si="22"/>
        <v>0</v>
      </c>
      <c r="L162" s="301"/>
      <c r="M162" s="291">
        <f t="shared" si="23"/>
        <v>0</v>
      </c>
      <c r="N162" s="291"/>
      <c r="O162" s="291">
        <f t="shared" si="24"/>
        <v>0</v>
      </c>
      <c r="P162" s="291"/>
      <c r="Q162" s="300">
        <f t="shared" si="25"/>
        <v>0</v>
      </c>
      <c r="R162" s="301"/>
    </row>
    <row r="163" spans="3:18" x14ac:dyDescent="0.25">
      <c r="C163" s="93">
        <v>49766</v>
      </c>
      <c r="D163" s="50">
        <v>141</v>
      </c>
      <c r="E163" s="300">
        <f t="shared" si="19"/>
        <v>0</v>
      </c>
      <c r="F163" s="301"/>
      <c r="G163" s="300">
        <f t="shared" si="20"/>
        <v>0</v>
      </c>
      <c r="H163" s="301"/>
      <c r="I163" s="300">
        <f t="shared" si="21"/>
        <v>0</v>
      </c>
      <c r="J163" s="301"/>
      <c r="K163" s="300">
        <f t="shared" si="22"/>
        <v>0</v>
      </c>
      <c r="L163" s="301"/>
      <c r="M163" s="291">
        <f t="shared" si="23"/>
        <v>0</v>
      </c>
      <c r="N163" s="291"/>
      <c r="O163" s="291">
        <f t="shared" si="24"/>
        <v>0</v>
      </c>
      <c r="P163" s="291"/>
      <c r="Q163" s="300">
        <f t="shared" si="25"/>
        <v>0</v>
      </c>
      <c r="R163" s="301"/>
    </row>
    <row r="164" spans="3:18" x14ac:dyDescent="0.25">
      <c r="C164" s="93">
        <v>49796</v>
      </c>
      <c r="D164" s="50">
        <v>142</v>
      </c>
      <c r="E164" s="300">
        <f t="shared" si="19"/>
        <v>0</v>
      </c>
      <c r="F164" s="301"/>
      <c r="G164" s="300">
        <f t="shared" si="20"/>
        <v>0</v>
      </c>
      <c r="H164" s="301"/>
      <c r="I164" s="300">
        <f t="shared" si="21"/>
        <v>0</v>
      </c>
      <c r="J164" s="301"/>
      <c r="K164" s="300">
        <f t="shared" si="22"/>
        <v>0</v>
      </c>
      <c r="L164" s="301"/>
      <c r="M164" s="291">
        <f t="shared" si="23"/>
        <v>0</v>
      </c>
      <c r="N164" s="291"/>
      <c r="O164" s="291">
        <f t="shared" si="24"/>
        <v>0</v>
      </c>
      <c r="P164" s="291"/>
      <c r="Q164" s="300">
        <f t="shared" si="25"/>
        <v>0</v>
      </c>
      <c r="R164" s="301"/>
    </row>
    <row r="165" spans="3:18" x14ac:dyDescent="0.25">
      <c r="C165" s="93">
        <v>49827</v>
      </c>
      <c r="D165" s="50">
        <v>143</v>
      </c>
      <c r="E165" s="300">
        <f t="shared" si="19"/>
        <v>0</v>
      </c>
      <c r="F165" s="301"/>
      <c r="G165" s="300">
        <f t="shared" si="20"/>
        <v>0</v>
      </c>
      <c r="H165" s="301"/>
      <c r="I165" s="300">
        <f t="shared" si="21"/>
        <v>0</v>
      </c>
      <c r="J165" s="301"/>
      <c r="K165" s="300">
        <f t="shared" si="22"/>
        <v>0</v>
      </c>
      <c r="L165" s="301"/>
      <c r="M165" s="291">
        <f t="shared" si="23"/>
        <v>0</v>
      </c>
      <c r="N165" s="291"/>
      <c r="O165" s="291">
        <f t="shared" si="24"/>
        <v>0</v>
      </c>
      <c r="P165" s="291"/>
      <c r="Q165" s="300">
        <f t="shared" si="25"/>
        <v>0</v>
      </c>
      <c r="R165" s="301"/>
    </row>
    <row r="166" spans="3:18" x14ac:dyDescent="0.25">
      <c r="C166" s="93">
        <v>49857</v>
      </c>
      <c r="D166" s="50">
        <v>144</v>
      </c>
      <c r="E166" s="300">
        <f t="shared" si="19"/>
        <v>0</v>
      </c>
      <c r="F166" s="301"/>
      <c r="G166" s="300">
        <f t="shared" si="20"/>
        <v>0</v>
      </c>
      <c r="H166" s="301"/>
      <c r="I166" s="300">
        <f t="shared" si="21"/>
        <v>0</v>
      </c>
      <c r="J166" s="301"/>
      <c r="K166" s="300">
        <f t="shared" si="22"/>
        <v>0</v>
      </c>
      <c r="L166" s="301"/>
      <c r="M166" s="291">
        <f t="shared" si="23"/>
        <v>0</v>
      </c>
      <c r="N166" s="291"/>
      <c r="O166" s="291">
        <f t="shared" si="24"/>
        <v>0</v>
      </c>
      <c r="P166" s="291"/>
      <c r="Q166" s="300">
        <f t="shared" si="25"/>
        <v>0</v>
      </c>
      <c r="R166" s="301"/>
    </row>
    <row r="167" spans="3:18" x14ac:dyDescent="0.25">
      <c r="C167" s="93">
        <v>49888</v>
      </c>
      <c r="D167" s="50">
        <v>145</v>
      </c>
      <c r="E167" s="300">
        <f t="shared" si="19"/>
        <v>0</v>
      </c>
      <c r="F167" s="301"/>
      <c r="G167" s="300">
        <f t="shared" si="20"/>
        <v>0</v>
      </c>
      <c r="H167" s="301"/>
      <c r="I167" s="300">
        <f t="shared" si="21"/>
        <v>0</v>
      </c>
      <c r="J167" s="301"/>
      <c r="K167" s="300">
        <f t="shared" si="22"/>
        <v>0</v>
      </c>
      <c r="L167" s="301"/>
      <c r="M167" s="291">
        <f t="shared" si="23"/>
        <v>0</v>
      </c>
      <c r="N167" s="291"/>
      <c r="O167" s="291">
        <f t="shared" si="24"/>
        <v>0</v>
      </c>
      <c r="P167" s="291"/>
      <c r="Q167" s="300">
        <f t="shared" si="25"/>
        <v>0</v>
      </c>
      <c r="R167" s="301"/>
    </row>
    <row r="168" spans="3:18" x14ac:dyDescent="0.25">
      <c r="C168" s="93">
        <v>49919</v>
      </c>
      <c r="D168" s="50">
        <v>146</v>
      </c>
      <c r="E168" s="300">
        <f t="shared" si="19"/>
        <v>0</v>
      </c>
      <c r="F168" s="301"/>
      <c r="G168" s="300">
        <f t="shared" si="20"/>
        <v>0</v>
      </c>
      <c r="H168" s="301"/>
      <c r="I168" s="300">
        <f t="shared" si="21"/>
        <v>0</v>
      </c>
      <c r="J168" s="301"/>
      <c r="K168" s="300">
        <f t="shared" si="22"/>
        <v>0</v>
      </c>
      <c r="L168" s="301"/>
      <c r="M168" s="291">
        <f t="shared" si="23"/>
        <v>0</v>
      </c>
      <c r="N168" s="291"/>
      <c r="O168" s="291">
        <f t="shared" si="24"/>
        <v>0</v>
      </c>
      <c r="P168" s="291"/>
      <c r="Q168" s="300">
        <f t="shared" si="25"/>
        <v>0</v>
      </c>
      <c r="R168" s="301"/>
    </row>
    <row r="169" spans="3:18" x14ac:dyDescent="0.25">
      <c r="C169" s="93">
        <v>49949</v>
      </c>
      <c r="D169" s="50">
        <v>147</v>
      </c>
      <c r="E169" s="300">
        <f t="shared" si="19"/>
        <v>0</v>
      </c>
      <c r="F169" s="301"/>
      <c r="G169" s="300">
        <f t="shared" si="20"/>
        <v>0</v>
      </c>
      <c r="H169" s="301"/>
      <c r="I169" s="300">
        <f t="shared" si="21"/>
        <v>0</v>
      </c>
      <c r="J169" s="301"/>
      <c r="K169" s="300">
        <f t="shared" si="22"/>
        <v>0</v>
      </c>
      <c r="L169" s="301"/>
      <c r="M169" s="291">
        <f t="shared" si="23"/>
        <v>0</v>
      </c>
      <c r="N169" s="291"/>
      <c r="O169" s="291">
        <f t="shared" si="24"/>
        <v>0</v>
      </c>
      <c r="P169" s="291"/>
      <c r="Q169" s="300">
        <f t="shared" si="25"/>
        <v>0</v>
      </c>
      <c r="R169" s="301"/>
    </row>
    <row r="170" spans="3:18" x14ac:dyDescent="0.25">
      <c r="C170" s="93">
        <v>49980</v>
      </c>
      <c r="D170" s="50">
        <v>148</v>
      </c>
      <c r="E170" s="300">
        <f t="shared" si="19"/>
        <v>0</v>
      </c>
      <c r="F170" s="301"/>
      <c r="G170" s="300">
        <f t="shared" si="20"/>
        <v>0</v>
      </c>
      <c r="H170" s="301"/>
      <c r="I170" s="300">
        <f t="shared" si="21"/>
        <v>0</v>
      </c>
      <c r="J170" s="301"/>
      <c r="K170" s="300">
        <f t="shared" si="22"/>
        <v>0</v>
      </c>
      <c r="L170" s="301"/>
      <c r="M170" s="291">
        <f t="shared" si="23"/>
        <v>0</v>
      </c>
      <c r="N170" s="291"/>
      <c r="O170" s="291">
        <f t="shared" si="24"/>
        <v>0</v>
      </c>
      <c r="P170" s="291"/>
      <c r="Q170" s="300">
        <f t="shared" si="25"/>
        <v>0</v>
      </c>
      <c r="R170" s="301"/>
    </row>
    <row r="171" spans="3:18" x14ac:dyDescent="0.25">
      <c r="C171" s="93">
        <v>50010</v>
      </c>
      <c r="D171" s="50">
        <v>149</v>
      </c>
      <c r="E171" s="300">
        <f t="shared" si="19"/>
        <v>0</v>
      </c>
      <c r="F171" s="301"/>
      <c r="G171" s="300">
        <f t="shared" si="20"/>
        <v>0</v>
      </c>
      <c r="H171" s="301"/>
      <c r="I171" s="300">
        <f t="shared" si="21"/>
        <v>0</v>
      </c>
      <c r="J171" s="301"/>
      <c r="K171" s="300">
        <f t="shared" si="22"/>
        <v>0</v>
      </c>
      <c r="L171" s="301"/>
      <c r="M171" s="291">
        <f t="shared" si="23"/>
        <v>0</v>
      </c>
      <c r="N171" s="291"/>
      <c r="O171" s="291">
        <f t="shared" si="24"/>
        <v>0</v>
      </c>
      <c r="P171" s="291"/>
      <c r="Q171" s="300">
        <f t="shared" si="25"/>
        <v>0</v>
      </c>
      <c r="R171" s="301"/>
    </row>
    <row r="172" spans="3:18" x14ac:dyDescent="0.25">
      <c r="C172" s="93">
        <v>50041</v>
      </c>
      <c r="D172" s="50">
        <v>150</v>
      </c>
      <c r="E172" s="300">
        <f t="shared" si="19"/>
        <v>0</v>
      </c>
      <c r="F172" s="301"/>
      <c r="G172" s="300">
        <f t="shared" si="20"/>
        <v>0</v>
      </c>
      <c r="H172" s="301"/>
      <c r="I172" s="300">
        <f t="shared" si="21"/>
        <v>0</v>
      </c>
      <c r="J172" s="301"/>
      <c r="K172" s="300">
        <f t="shared" si="22"/>
        <v>0</v>
      </c>
      <c r="L172" s="301"/>
      <c r="M172" s="291">
        <f t="shared" si="23"/>
        <v>0</v>
      </c>
      <c r="N172" s="291"/>
      <c r="O172" s="291">
        <f t="shared" si="24"/>
        <v>0</v>
      </c>
      <c r="P172" s="291"/>
      <c r="Q172" s="300">
        <f t="shared" si="25"/>
        <v>0</v>
      </c>
      <c r="R172" s="301"/>
    </row>
    <row r="173" spans="3:18" x14ac:dyDescent="0.25">
      <c r="C173" s="93">
        <v>50072</v>
      </c>
      <c r="D173" s="50">
        <v>151</v>
      </c>
      <c r="E173" s="300">
        <f t="shared" si="19"/>
        <v>0</v>
      </c>
      <c r="F173" s="301"/>
      <c r="G173" s="300">
        <f t="shared" si="20"/>
        <v>0</v>
      </c>
      <c r="H173" s="301"/>
      <c r="I173" s="300">
        <f t="shared" si="21"/>
        <v>0</v>
      </c>
      <c r="J173" s="301"/>
      <c r="K173" s="300">
        <f t="shared" si="22"/>
        <v>0</v>
      </c>
      <c r="L173" s="301"/>
      <c r="M173" s="291">
        <f t="shared" si="23"/>
        <v>0</v>
      </c>
      <c r="N173" s="291"/>
      <c r="O173" s="291">
        <f t="shared" si="24"/>
        <v>0</v>
      </c>
      <c r="P173" s="291"/>
      <c r="Q173" s="300">
        <f t="shared" si="25"/>
        <v>0</v>
      </c>
      <c r="R173" s="301"/>
    </row>
    <row r="174" spans="3:18" x14ac:dyDescent="0.25">
      <c r="C174" s="93">
        <v>50100</v>
      </c>
      <c r="D174" s="50">
        <v>152</v>
      </c>
      <c r="E174" s="300">
        <f t="shared" si="19"/>
        <v>0</v>
      </c>
      <c r="F174" s="301"/>
      <c r="G174" s="300">
        <f t="shared" si="20"/>
        <v>0</v>
      </c>
      <c r="H174" s="301"/>
      <c r="I174" s="300">
        <f t="shared" si="21"/>
        <v>0</v>
      </c>
      <c r="J174" s="301"/>
      <c r="K174" s="300">
        <f t="shared" si="22"/>
        <v>0</v>
      </c>
      <c r="L174" s="301"/>
      <c r="M174" s="291">
        <f t="shared" si="23"/>
        <v>0</v>
      </c>
      <c r="N174" s="291"/>
      <c r="O174" s="291">
        <f t="shared" si="24"/>
        <v>0</v>
      </c>
      <c r="P174" s="291"/>
      <c r="Q174" s="300">
        <f t="shared" si="25"/>
        <v>0</v>
      </c>
      <c r="R174" s="301"/>
    </row>
    <row r="175" spans="3:18" x14ac:dyDescent="0.25">
      <c r="C175" s="93">
        <v>50131</v>
      </c>
      <c r="D175" s="50">
        <v>153</v>
      </c>
      <c r="E175" s="300">
        <f t="shared" si="19"/>
        <v>0</v>
      </c>
      <c r="F175" s="301"/>
      <c r="G175" s="300">
        <f t="shared" si="20"/>
        <v>0</v>
      </c>
      <c r="H175" s="301"/>
      <c r="I175" s="300">
        <f t="shared" si="21"/>
        <v>0</v>
      </c>
      <c r="J175" s="301"/>
      <c r="K175" s="300">
        <f t="shared" si="22"/>
        <v>0</v>
      </c>
      <c r="L175" s="301"/>
      <c r="M175" s="291">
        <f t="shared" si="23"/>
        <v>0</v>
      </c>
      <c r="N175" s="291"/>
      <c r="O175" s="291">
        <f t="shared" si="24"/>
        <v>0</v>
      </c>
      <c r="P175" s="291"/>
      <c r="Q175" s="300">
        <f t="shared" si="25"/>
        <v>0</v>
      </c>
      <c r="R175" s="301"/>
    </row>
    <row r="176" spans="3:18" x14ac:dyDescent="0.25">
      <c r="C176" s="93">
        <v>50161</v>
      </c>
      <c r="D176" s="50">
        <v>154</v>
      </c>
      <c r="E176" s="300">
        <f t="shared" si="19"/>
        <v>0</v>
      </c>
      <c r="F176" s="301"/>
      <c r="G176" s="300">
        <f t="shared" si="20"/>
        <v>0</v>
      </c>
      <c r="H176" s="301"/>
      <c r="I176" s="300">
        <f t="shared" si="21"/>
        <v>0</v>
      </c>
      <c r="J176" s="301"/>
      <c r="K176" s="300">
        <f t="shared" si="22"/>
        <v>0</v>
      </c>
      <c r="L176" s="301"/>
      <c r="M176" s="291">
        <f t="shared" si="23"/>
        <v>0</v>
      </c>
      <c r="N176" s="291"/>
      <c r="O176" s="291">
        <f t="shared" si="24"/>
        <v>0</v>
      </c>
      <c r="P176" s="291"/>
      <c r="Q176" s="300">
        <f t="shared" si="25"/>
        <v>0</v>
      </c>
      <c r="R176" s="301"/>
    </row>
    <row r="177" spans="3:18" x14ac:dyDescent="0.25">
      <c r="C177" s="93">
        <v>50192</v>
      </c>
      <c r="D177" s="50">
        <v>155</v>
      </c>
      <c r="E177" s="300">
        <f t="shared" si="19"/>
        <v>0</v>
      </c>
      <c r="F177" s="301"/>
      <c r="G177" s="300">
        <f t="shared" si="20"/>
        <v>0</v>
      </c>
      <c r="H177" s="301"/>
      <c r="I177" s="300">
        <f t="shared" si="21"/>
        <v>0</v>
      </c>
      <c r="J177" s="301"/>
      <c r="K177" s="300">
        <f t="shared" si="22"/>
        <v>0</v>
      </c>
      <c r="L177" s="301"/>
      <c r="M177" s="291">
        <f t="shared" si="23"/>
        <v>0</v>
      </c>
      <c r="N177" s="291"/>
      <c r="O177" s="291">
        <f t="shared" si="24"/>
        <v>0</v>
      </c>
      <c r="P177" s="291"/>
      <c r="Q177" s="300">
        <f t="shared" si="25"/>
        <v>0</v>
      </c>
      <c r="R177" s="301"/>
    </row>
    <row r="178" spans="3:18" x14ac:dyDescent="0.25">
      <c r="C178" s="93">
        <v>50222</v>
      </c>
      <c r="D178" s="50">
        <v>156</v>
      </c>
      <c r="E178" s="300">
        <f t="shared" si="19"/>
        <v>0</v>
      </c>
      <c r="F178" s="301"/>
      <c r="G178" s="300">
        <f t="shared" si="20"/>
        <v>0</v>
      </c>
      <c r="H178" s="301"/>
      <c r="I178" s="300">
        <f t="shared" si="21"/>
        <v>0</v>
      </c>
      <c r="J178" s="301"/>
      <c r="K178" s="300">
        <f t="shared" si="22"/>
        <v>0</v>
      </c>
      <c r="L178" s="301"/>
      <c r="M178" s="291">
        <f t="shared" si="23"/>
        <v>0</v>
      </c>
      <c r="N178" s="291"/>
      <c r="O178" s="291">
        <f t="shared" si="24"/>
        <v>0</v>
      </c>
      <c r="P178" s="291"/>
      <c r="Q178" s="300">
        <f t="shared" si="25"/>
        <v>0</v>
      </c>
      <c r="R178" s="301"/>
    </row>
    <row r="179" spans="3:18" x14ac:dyDescent="0.25">
      <c r="C179" s="93">
        <v>50253</v>
      </c>
      <c r="D179" s="50">
        <v>157</v>
      </c>
      <c r="E179" s="300">
        <f t="shared" si="19"/>
        <v>0</v>
      </c>
      <c r="F179" s="301"/>
      <c r="G179" s="300">
        <f t="shared" si="20"/>
        <v>0</v>
      </c>
      <c r="H179" s="301"/>
      <c r="I179" s="300">
        <f t="shared" si="21"/>
        <v>0</v>
      </c>
      <c r="J179" s="301"/>
      <c r="K179" s="300">
        <f t="shared" si="22"/>
        <v>0</v>
      </c>
      <c r="L179" s="301"/>
      <c r="M179" s="291">
        <f t="shared" si="23"/>
        <v>0</v>
      </c>
      <c r="N179" s="291"/>
      <c r="O179" s="291">
        <f t="shared" si="24"/>
        <v>0</v>
      </c>
      <c r="P179" s="291"/>
      <c r="Q179" s="300">
        <f t="shared" si="25"/>
        <v>0</v>
      </c>
      <c r="R179" s="301"/>
    </row>
    <row r="180" spans="3:18" x14ac:dyDescent="0.25">
      <c r="C180" s="93">
        <v>50284</v>
      </c>
      <c r="D180" s="50">
        <v>158</v>
      </c>
      <c r="E180" s="300">
        <f t="shared" si="19"/>
        <v>0</v>
      </c>
      <c r="F180" s="301"/>
      <c r="G180" s="300">
        <f t="shared" si="20"/>
        <v>0</v>
      </c>
      <c r="H180" s="301"/>
      <c r="I180" s="300">
        <f t="shared" si="21"/>
        <v>0</v>
      </c>
      <c r="J180" s="301"/>
      <c r="K180" s="300">
        <f t="shared" si="22"/>
        <v>0</v>
      </c>
      <c r="L180" s="301"/>
      <c r="M180" s="291">
        <f t="shared" si="23"/>
        <v>0</v>
      </c>
      <c r="N180" s="291"/>
      <c r="O180" s="291">
        <f t="shared" si="24"/>
        <v>0</v>
      </c>
      <c r="P180" s="291"/>
      <c r="Q180" s="300">
        <f t="shared" si="25"/>
        <v>0</v>
      </c>
      <c r="R180" s="301"/>
    </row>
    <row r="181" spans="3:18" x14ac:dyDescent="0.25">
      <c r="C181" s="93">
        <v>50314</v>
      </c>
      <c r="D181" s="50">
        <v>159</v>
      </c>
      <c r="E181" s="300">
        <f t="shared" si="19"/>
        <v>0</v>
      </c>
      <c r="F181" s="301"/>
      <c r="G181" s="300">
        <f t="shared" si="20"/>
        <v>0</v>
      </c>
      <c r="H181" s="301"/>
      <c r="I181" s="300">
        <f t="shared" si="21"/>
        <v>0</v>
      </c>
      <c r="J181" s="301"/>
      <c r="K181" s="300">
        <f t="shared" si="22"/>
        <v>0</v>
      </c>
      <c r="L181" s="301"/>
      <c r="M181" s="291">
        <f t="shared" si="23"/>
        <v>0</v>
      </c>
      <c r="N181" s="291"/>
      <c r="O181" s="291">
        <f t="shared" si="24"/>
        <v>0</v>
      </c>
      <c r="P181" s="291"/>
      <c r="Q181" s="300">
        <f t="shared" si="25"/>
        <v>0</v>
      </c>
      <c r="R181" s="301"/>
    </row>
    <row r="182" spans="3:18" x14ac:dyDescent="0.25">
      <c r="C182" s="93">
        <v>50345</v>
      </c>
      <c r="D182" s="50">
        <v>160</v>
      </c>
      <c r="E182" s="300">
        <f t="shared" si="19"/>
        <v>0</v>
      </c>
      <c r="F182" s="301"/>
      <c r="G182" s="300">
        <f t="shared" si="20"/>
        <v>0</v>
      </c>
      <c r="H182" s="301"/>
      <c r="I182" s="300">
        <f t="shared" si="21"/>
        <v>0</v>
      </c>
      <c r="J182" s="301"/>
      <c r="K182" s="300">
        <f t="shared" si="22"/>
        <v>0</v>
      </c>
      <c r="L182" s="301"/>
      <c r="M182" s="291">
        <f t="shared" si="23"/>
        <v>0</v>
      </c>
      <c r="N182" s="291"/>
      <c r="O182" s="291">
        <f t="shared" si="24"/>
        <v>0</v>
      </c>
      <c r="P182" s="291"/>
      <c r="Q182" s="300">
        <f t="shared" si="25"/>
        <v>0</v>
      </c>
      <c r="R182" s="301"/>
    </row>
    <row r="183" spans="3:18" x14ac:dyDescent="0.25">
      <c r="C183" s="93">
        <v>50375</v>
      </c>
      <c r="D183" s="50">
        <v>161</v>
      </c>
      <c r="E183" s="300">
        <f t="shared" si="19"/>
        <v>0</v>
      </c>
      <c r="F183" s="301"/>
      <c r="G183" s="300">
        <f t="shared" si="20"/>
        <v>0</v>
      </c>
      <c r="H183" s="301"/>
      <c r="I183" s="300">
        <f t="shared" si="21"/>
        <v>0</v>
      </c>
      <c r="J183" s="301"/>
      <c r="K183" s="300">
        <f t="shared" si="22"/>
        <v>0</v>
      </c>
      <c r="L183" s="301"/>
      <c r="M183" s="291">
        <f t="shared" si="23"/>
        <v>0</v>
      </c>
      <c r="N183" s="291"/>
      <c r="O183" s="291">
        <f t="shared" si="24"/>
        <v>0</v>
      </c>
      <c r="P183" s="291"/>
      <c r="Q183" s="300">
        <f t="shared" si="25"/>
        <v>0</v>
      </c>
      <c r="R183" s="301"/>
    </row>
    <row r="184" spans="3:18" x14ac:dyDescent="0.25">
      <c r="C184" s="93">
        <v>50406</v>
      </c>
      <c r="D184" s="50">
        <v>162</v>
      </c>
      <c r="E184" s="300">
        <f t="shared" si="19"/>
        <v>0</v>
      </c>
      <c r="F184" s="301"/>
      <c r="G184" s="300">
        <f t="shared" si="20"/>
        <v>0</v>
      </c>
      <c r="H184" s="301"/>
      <c r="I184" s="300">
        <f t="shared" si="21"/>
        <v>0</v>
      </c>
      <c r="J184" s="301"/>
      <c r="K184" s="300">
        <f t="shared" si="22"/>
        <v>0</v>
      </c>
      <c r="L184" s="301"/>
      <c r="M184" s="291">
        <f t="shared" si="23"/>
        <v>0</v>
      </c>
      <c r="N184" s="291"/>
      <c r="O184" s="291">
        <f t="shared" si="24"/>
        <v>0</v>
      </c>
      <c r="P184" s="291"/>
      <c r="Q184" s="300">
        <f t="shared" si="25"/>
        <v>0</v>
      </c>
      <c r="R184" s="301"/>
    </row>
    <row r="185" spans="3:18" x14ac:dyDescent="0.25">
      <c r="C185" s="93">
        <v>50437</v>
      </c>
      <c r="D185" s="50">
        <v>163</v>
      </c>
      <c r="E185" s="300">
        <f t="shared" si="19"/>
        <v>0</v>
      </c>
      <c r="F185" s="301"/>
      <c r="G185" s="300">
        <f t="shared" si="20"/>
        <v>0</v>
      </c>
      <c r="H185" s="301"/>
      <c r="I185" s="300">
        <f t="shared" si="21"/>
        <v>0</v>
      </c>
      <c r="J185" s="301"/>
      <c r="K185" s="300">
        <f t="shared" si="22"/>
        <v>0</v>
      </c>
      <c r="L185" s="301"/>
      <c r="M185" s="291">
        <f t="shared" si="23"/>
        <v>0</v>
      </c>
      <c r="N185" s="291"/>
      <c r="O185" s="291">
        <f t="shared" si="24"/>
        <v>0</v>
      </c>
      <c r="P185" s="291"/>
      <c r="Q185" s="300">
        <f t="shared" si="25"/>
        <v>0</v>
      </c>
      <c r="R185" s="301"/>
    </row>
    <row r="186" spans="3:18" x14ac:dyDescent="0.25">
      <c r="C186" s="93">
        <v>50465</v>
      </c>
      <c r="D186" s="50">
        <v>164</v>
      </c>
      <c r="E186" s="300">
        <f t="shared" si="19"/>
        <v>0</v>
      </c>
      <c r="F186" s="301"/>
      <c r="G186" s="300">
        <f t="shared" si="20"/>
        <v>0</v>
      </c>
      <c r="H186" s="301"/>
      <c r="I186" s="300">
        <f t="shared" si="21"/>
        <v>0</v>
      </c>
      <c r="J186" s="301"/>
      <c r="K186" s="300">
        <f t="shared" si="22"/>
        <v>0</v>
      </c>
      <c r="L186" s="301"/>
      <c r="M186" s="291">
        <f t="shared" si="23"/>
        <v>0</v>
      </c>
      <c r="N186" s="291"/>
      <c r="O186" s="291">
        <f t="shared" si="24"/>
        <v>0</v>
      </c>
      <c r="P186" s="291"/>
      <c r="Q186" s="300">
        <f t="shared" si="25"/>
        <v>0</v>
      </c>
      <c r="R186" s="301"/>
    </row>
    <row r="187" spans="3:18" x14ac:dyDescent="0.25">
      <c r="C187" s="93">
        <v>50496</v>
      </c>
      <c r="D187" s="50">
        <v>165</v>
      </c>
      <c r="E187" s="300">
        <f t="shared" si="19"/>
        <v>0</v>
      </c>
      <c r="F187" s="301"/>
      <c r="G187" s="300">
        <f t="shared" si="20"/>
        <v>0</v>
      </c>
      <c r="H187" s="301"/>
      <c r="I187" s="300">
        <f t="shared" si="21"/>
        <v>0</v>
      </c>
      <c r="J187" s="301"/>
      <c r="K187" s="300">
        <f t="shared" si="22"/>
        <v>0</v>
      </c>
      <c r="L187" s="301"/>
      <c r="M187" s="291">
        <f t="shared" si="23"/>
        <v>0</v>
      </c>
      <c r="N187" s="291"/>
      <c r="O187" s="291">
        <f t="shared" si="24"/>
        <v>0</v>
      </c>
      <c r="P187" s="291"/>
      <c r="Q187" s="300">
        <f t="shared" si="25"/>
        <v>0</v>
      </c>
      <c r="R187" s="301"/>
    </row>
    <row r="188" spans="3:18" x14ac:dyDescent="0.25">
      <c r="C188" s="93">
        <v>50526</v>
      </c>
      <c r="D188" s="50">
        <v>166</v>
      </c>
      <c r="E188" s="300">
        <f t="shared" si="19"/>
        <v>0</v>
      </c>
      <c r="F188" s="301"/>
      <c r="G188" s="300">
        <f t="shared" si="20"/>
        <v>0</v>
      </c>
      <c r="H188" s="301"/>
      <c r="I188" s="300">
        <f t="shared" si="21"/>
        <v>0</v>
      </c>
      <c r="J188" s="301"/>
      <c r="K188" s="300">
        <f t="shared" si="22"/>
        <v>0</v>
      </c>
      <c r="L188" s="301"/>
      <c r="M188" s="291">
        <f t="shared" si="23"/>
        <v>0</v>
      </c>
      <c r="N188" s="291"/>
      <c r="O188" s="291">
        <f t="shared" si="24"/>
        <v>0</v>
      </c>
      <c r="P188" s="291"/>
      <c r="Q188" s="300">
        <f t="shared" si="25"/>
        <v>0</v>
      </c>
      <c r="R188" s="301"/>
    </row>
    <row r="189" spans="3:18" x14ac:dyDescent="0.25">
      <c r="C189" s="93">
        <v>50557</v>
      </c>
      <c r="D189" s="50">
        <v>167</v>
      </c>
      <c r="E189" s="300">
        <f t="shared" si="19"/>
        <v>0</v>
      </c>
      <c r="F189" s="301"/>
      <c r="G189" s="300">
        <f t="shared" si="20"/>
        <v>0</v>
      </c>
      <c r="H189" s="301"/>
      <c r="I189" s="300">
        <f t="shared" si="21"/>
        <v>0</v>
      </c>
      <c r="J189" s="301"/>
      <c r="K189" s="300">
        <f t="shared" si="22"/>
        <v>0</v>
      </c>
      <c r="L189" s="301"/>
      <c r="M189" s="291">
        <f t="shared" si="23"/>
        <v>0</v>
      </c>
      <c r="N189" s="291"/>
      <c r="O189" s="291">
        <f t="shared" si="24"/>
        <v>0</v>
      </c>
      <c r="P189" s="291"/>
      <c r="Q189" s="300">
        <f t="shared" si="25"/>
        <v>0</v>
      </c>
      <c r="R189" s="301"/>
    </row>
    <row r="190" spans="3:18" x14ac:dyDescent="0.25">
      <c r="C190" s="93">
        <v>50587</v>
      </c>
      <c r="D190" s="50">
        <v>168</v>
      </c>
      <c r="E190" s="300">
        <f t="shared" si="19"/>
        <v>0</v>
      </c>
      <c r="F190" s="301"/>
      <c r="G190" s="300">
        <f t="shared" si="20"/>
        <v>0</v>
      </c>
      <c r="H190" s="301"/>
      <c r="I190" s="300">
        <f t="shared" si="21"/>
        <v>0</v>
      </c>
      <c r="J190" s="301"/>
      <c r="K190" s="300">
        <f t="shared" si="22"/>
        <v>0</v>
      </c>
      <c r="L190" s="301"/>
      <c r="M190" s="291">
        <f t="shared" si="23"/>
        <v>0</v>
      </c>
      <c r="N190" s="291"/>
      <c r="O190" s="291">
        <f t="shared" si="24"/>
        <v>0</v>
      </c>
      <c r="P190" s="291"/>
      <c r="Q190" s="300">
        <f t="shared" si="25"/>
        <v>0</v>
      </c>
      <c r="R190" s="301"/>
    </row>
    <row r="191" spans="3:18" x14ac:dyDescent="0.25">
      <c r="C191" s="93">
        <v>50618</v>
      </c>
      <c r="D191" s="50">
        <v>169</v>
      </c>
      <c r="E191" s="300">
        <f t="shared" si="19"/>
        <v>0</v>
      </c>
      <c r="F191" s="301"/>
      <c r="G191" s="300">
        <f t="shared" si="20"/>
        <v>0</v>
      </c>
      <c r="H191" s="301"/>
      <c r="I191" s="300">
        <f t="shared" si="21"/>
        <v>0</v>
      </c>
      <c r="J191" s="301"/>
      <c r="K191" s="300">
        <f t="shared" si="22"/>
        <v>0</v>
      </c>
      <c r="L191" s="301"/>
      <c r="M191" s="291">
        <f t="shared" si="23"/>
        <v>0</v>
      </c>
      <c r="N191" s="291"/>
      <c r="O191" s="291">
        <f t="shared" si="24"/>
        <v>0</v>
      </c>
      <c r="P191" s="291"/>
      <c r="Q191" s="300">
        <f t="shared" si="25"/>
        <v>0</v>
      </c>
      <c r="R191" s="301"/>
    </row>
    <row r="192" spans="3:18" x14ac:dyDescent="0.25">
      <c r="C192" s="93">
        <v>50649</v>
      </c>
      <c r="D192" s="50">
        <v>170</v>
      </c>
      <c r="E192" s="300">
        <f t="shared" si="19"/>
        <v>0</v>
      </c>
      <c r="F192" s="301"/>
      <c r="G192" s="300">
        <f t="shared" si="20"/>
        <v>0</v>
      </c>
      <c r="H192" s="301"/>
      <c r="I192" s="300">
        <f t="shared" si="21"/>
        <v>0</v>
      </c>
      <c r="J192" s="301"/>
      <c r="K192" s="300">
        <f t="shared" si="22"/>
        <v>0</v>
      </c>
      <c r="L192" s="301"/>
      <c r="M192" s="291">
        <f t="shared" si="23"/>
        <v>0</v>
      </c>
      <c r="N192" s="291"/>
      <c r="O192" s="291">
        <f t="shared" si="24"/>
        <v>0</v>
      </c>
      <c r="P192" s="291"/>
      <c r="Q192" s="300">
        <f t="shared" si="25"/>
        <v>0</v>
      </c>
      <c r="R192" s="301"/>
    </row>
    <row r="193" spans="3:18" x14ac:dyDescent="0.25">
      <c r="C193" s="93">
        <v>50679</v>
      </c>
      <c r="D193" s="50">
        <v>171</v>
      </c>
      <c r="E193" s="300">
        <f t="shared" si="19"/>
        <v>0</v>
      </c>
      <c r="F193" s="301"/>
      <c r="G193" s="300">
        <f t="shared" si="20"/>
        <v>0</v>
      </c>
      <c r="H193" s="301"/>
      <c r="I193" s="300">
        <f t="shared" si="21"/>
        <v>0</v>
      </c>
      <c r="J193" s="301"/>
      <c r="K193" s="300">
        <f t="shared" si="22"/>
        <v>0</v>
      </c>
      <c r="L193" s="301"/>
      <c r="M193" s="291">
        <f t="shared" si="23"/>
        <v>0</v>
      </c>
      <c r="N193" s="291"/>
      <c r="O193" s="291">
        <f t="shared" si="24"/>
        <v>0</v>
      </c>
      <c r="P193" s="291"/>
      <c r="Q193" s="300">
        <f t="shared" si="25"/>
        <v>0</v>
      </c>
      <c r="R193" s="301"/>
    </row>
    <row r="194" spans="3:18" x14ac:dyDescent="0.25">
      <c r="C194" s="93">
        <v>50710</v>
      </c>
      <c r="D194" s="50">
        <v>172</v>
      </c>
      <c r="E194" s="300">
        <f t="shared" si="19"/>
        <v>0</v>
      </c>
      <c r="F194" s="301"/>
      <c r="G194" s="300">
        <f t="shared" si="20"/>
        <v>0</v>
      </c>
      <c r="H194" s="301"/>
      <c r="I194" s="300">
        <f t="shared" si="21"/>
        <v>0</v>
      </c>
      <c r="J194" s="301"/>
      <c r="K194" s="300">
        <f t="shared" si="22"/>
        <v>0</v>
      </c>
      <c r="L194" s="301"/>
      <c r="M194" s="291">
        <f t="shared" si="23"/>
        <v>0</v>
      </c>
      <c r="N194" s="291"/>
      <c r="O194" s="291">
        <f t="shared" si="24"/>
        <v>0</v>
      </c>
      <c r="P194" s="291"/>
      <c r="Q194" s="300">
        <f t="shared" si="25"/>
        <v>0</v>
      </c>
      <c r="R194" s="301"/>
    </row>
    <row r="195" spans="3:18" x14ac:dyDescent="0.25">
      <c r="C195" s="93">
        <v>50740</v>
      </c>
      <c r="D195" s="50">
        <v>173</v>
      </c>
      <c r="E195" s="300">
        <f t="shared" si="19"/>
        <v>0</v>
      </c>
      <c r="F195" s="301"/>
      <c r="G195" s="300">
        <f t="shared" si="20"/>
        <v>0</v>
      </c>
      <c r="H195" s="301"/>
      <c r="I195" s="300">
        <f t="shared" si="21"/>
        <v>0</v>
      </c>
      <c r="J195" s="301"/>
      <c r="K195" s="300">
        <f t="shared" si="22"/>
        <v>0</v>
      </c>
      <c r="L195" s="301"/>
      <c r="M195" s="291">
        <f t="shared" si="23"/>
        <v>0</v>
      </c>
      <c r="N195" s="291"/>
      <c r="O195" s="291">
        <f t="shared" si="24"/>
        <v>0</v>
      </c>
      <c r="P195" s="291"/>
      <c r="Q195" s="300">
        <f t="shared" si="25"/>
        <v>0</v>
      </c>
      <c r="R195" s="301"/>
    </row>
    <row r="196" spans="3:18" x14ac:dyDescent="0.25">
      <c r="C196" s="93">
        <v>50771</v>
      </c>
      <c r="D196" s="50">
        <v>174</v>
      </c>
      <c r="E196" s="300">
        <f t="shared" si="19"/>
        <v>0</v>
      </c>
      <c r="F196" s="301"/>
      <c r="G196" s="300">
        <f t="shared" si="20"/>
        <v>0</v>
      </c>
      <c r="H196" s="301"/>
      <c r="I196" s="300">
        <f t="shared" si="21"/>
        <v>0</v>
      </c>
      <c r="J196" s="301"/>
      <c r="K196" s="300">
        <f t="shared" si="22"/>
        <v>0</v>
      </c>
      <c r="L196" s="301"/>
      <c r="M196" s="291">
        <f t="shared" si="23"/>
        <v>0</v>
      </c>
      <c r="N196" s="291"/>
      <c r="O196" s="291">
        <f t="shared" si="24"/>
        <v>0</v>
      </c>
      <c r="P196" s="291"/>
      <c r="Q196" s="300">
        <f t="shared" si="25"/>
        <v>0</v>
      </c>
      <c r="R196" s="301"/>
    </row>
    <row r="197" spans="3:18" x14ac:dyDescent="0.25">
      <c r="C197" s="93">
        <v>50802</v>
      </c>
      <c r="D197" s="50">
        <v>175</v>
      </c>
      <c r="E197" s="300">
        <f t="shared" si="19"/>
        <v>0</v>
      </c>
      <c r="F197" s="301"/>
      <c r="G197" s="300">
        <f t="shared" si="20"/>
        <v>0</v>
      </c>
      <c r="H197" s="301"/>
      <c r="I197" s="300">
        <f t="shared" si="21"/>
        <v>0</v>
      </c>
      <c r="J197" s="301"/>
      <c r="K197" s="300">
        <f t="shared" si="22"/>
        <v>0</v>
      </c>
      <c r="L197" s="301"/>
      <c r="M197" s="291">
        <f t="shared" si="23"/>
        <v>0</v>
      </c>
      <c r="N197" s="291"/>
      <c r="O197" s="291">
        <f t="shared" si="24"/>
        <v>0</v>
      </c>
      <c r="P197" s="291"/>
      <c r="Q197" s="300">
        <f t="shared" si="25"/>
        <v>0</v>
      </c>
      <c r="R197" s="301"/>
    </row>
    <row r="198" spans="3:18" x14ac:dyDescent="0.25">
      <c r="C198" s="93">
        <v>50830</v>
      </c>
      <c r="D198" s="50">
        <v>176</v>
      </c>
      <c r="E198" s="300">
        <f t="shared" si="19"/>
        <v>0</v>
      </c>
      <c r="F198" s="301"/>
      <c r="G198" s="300">
        <f t="shared" si="20"/>
        <v>0</v>
      </c>
      <c r="H198" s="301"/>
      <c r="I198" s="300">
        <f t="shared" si="21"/>
        <v>0</v>
      </c>
      <c r="J198" s="301"/>
      <c r="K198" s="300">
        <f t="shared" si="22"/>
        <v>0</v>
      </c>
      <c r="L198" s="301"/>
      <c r="M198" s="291">
        <f t="shared" si="23"/>
        <v>0</v>
      </c>
      <c r="N198" s="291"/>
      <c r="O198" s="291">
        <f t="shared" si="24"/>
        <v>0</v>
      </c>
      <c r="P198" s="291"/>
      <c r="Q198" s="300">
        <f t="shared" si="25"/>
        <v>0</v>
      </c>
      <c r="R198" s="301"/>
    </row>
    <row r="199" spans="3:18" x14ac:dyDescent="0.25">
      <c r="C199" s="93">
        <v>50861</v>
      </c>
      <c r="D199" s="50">
        <v>177</v>
      </c>
      <c r="E199" s="300">
        <f t="shared" si="19"/>
        <v>0</v>
      </c>
      <c r="F199" s="301"/>
      <c r="G199" s="300">
        <f t="shared" si="20"/>
        <v>0</v>
      </c>
      <c r="H199" s="301"/>
      <c r="I199" s="300">
        <f t="shared" si="21"/>
        <v>0</v>
      </c>
      <c r="J199" s="301"/>
      <c r="K199" s="300">
        <f t="shared" si="22"/>
        <v>0</v>
      </c>
      <c r="L199" s="301"/>
      <c r="M199" s="291">
        <f t="shared" si="23"/>
        <v>0</v>
      </c>
      <c r="N199" s="291"/>
      <c r="O199" s="291">
        <f t="shared" si="24"/>
        <v>0</v>
      </c>
      <c r="P199" s="291"/>
      <c r="Q199" s="300">
        <f t="shared" si="25"/>
        <v>0</v>
      </c>
      <c r="R199" s="301"/>
    </row>
    <row r="200" spans="3:18" x14ac:dyDescent="0.25">
      <c r="C200" s="93">
        <v>50891</v>
      </c>
      <c r="D200" s="50">
        <v>178</v>
      </c>
      <c r="E200" s="300">
        <f t="shared" si="19"/>
        <v>0</v>
      </c>
      <c r="F200" s="301"/>
      <c r="G200" s="300">
        <f t="shared" si="20"/>
        <v>0</v>
      </c>
      <c r="H200" s="301"/>
      <c r="I200" s="300">
        <f t="shared" si="21"/>
        <v>0</v>
      </c>
      <c r="J200" s="301"/>
      <c r="K200" s="300">
        <f t="shared" si="22"/>
        <v>0</v>
      </c>
      <c r="L200" s="301"/>
      <c r="M200" s="291">
        <f t="shared" si="23"/>
        <v>0</v>
      </c>
      <c r="N200" s="291"/>
      <c r="O200" s="291">
        <f t="shared" si="24"/>
        <v>0</v>
      </c>
      <c r="P200" s="291"/>
      <c r="Q200" s="300">
        <f t="shared" si="25"/>
        <v>0</v>
      </c>
      <c r="R200" s="301"/>
    </row>
    <row r="201" spans="3:18" x14ac:dyDescent="0.25">
      <c r="C201" s="93">
        <v>50922</v>
      </c>
      <c r="D201" s="50">
        <v>179</v>
      </c>
      <c r="E201" s="300">
        <f t="shared" si="19"/>
        <v>0</v>
      </c>
      <c r="F201" s="301"/>
      <c r="G201" s="300">
        <f t="shared" si="20"/>
        <v>0</v>
      </c>
      <c r="H201" s="301"/>
      <c r="I201" s="300">
        <f t="shared" si="21"/>
        <v>0</v>
      </c>
      <c r="J201" s="301"/>
      <c r="K201" s="300">
        <f t="shared" si="22"/>
        <v>0</v>
      </c>
      <c r="L201" s="301"/>
      <c r="M201" s="291">
        <f t="shared" si="23"/>
        <v>0</v>
      </c>
      <c r="N201" s="291"/>
      <c r="O201" s="291">
        <f t="shared" si="24"/>
        <v>0</v>
      </c>
      <c r="P201" s="291"/>
      <c r="Q201" s="300">
        <f t="shared" si="25"/>
        <v>0</v>
      </c>
      <c r="R201" s="301"/>
    </row>
    <row r="202" spans="3:18" x14ac:dyDescent="0.25">
      <c r="C202" s="93">
        <v>50952</v>
      </c>
      <c r="D202" s="50">
        <v>180</v>
      </c>
      <c r="E202" s="300">
        <f t="shared" si="19"/>
        <v>0</v>
      </c>
      <c r="F202" s="301"/>
      <c r="G202" s="300">
        <f t="shared" si="20"/>
        <v>0</v>
      </c>
      <c r="H202" s="301"/>
      <c r="I202" s="300">
        <f t="shared" si="21"/>
        <v>0</v>
      </c>
      <c r="J202" s="301"/>
      <c r="K202" s="300">
        <f t="shared" si="22"/>
        <v>0</v>
      </c>
      <c r="L202" s="301"/>
      <c r="M202" s="291">
        <f t="shared" si="23"/>
        <v>0</v>
      </c>
      <c r="N202" s="291"/>
      <c r="O202" s="291">
        <f t="shared" si="24"/>
        <v>0</v>
      </c>
      <c r="P202" s="291"/>
      <c r="Q202" s="300">
        <f t="shared" si="25"/>
        <v>0</v>
      </c>
      <c r="R202" s="301"/>
    </row>
    <row r="203" spans="3:18" x14ac:dyDescent="0.25">
      <c r="C203" s="93">
        <v>50983</v>
      </c>
      <c r="D203" s="50">
        <v>181</v>
      </c>
      <c r="E203" s="300">
        <f t="shared" si="19"/>
        <v>0</v>
      </c>
      <c r="F203" s="301"/>
      <c r="G203" s="300">
        <f t="shared" si="20"/>
        <v>0</v>
      </c>
      <c r="H203" s="301"/>
      <c r="I203" s="300">
        <f t="shared" si="21"/>
        <v>0</v>
      </c>
      <c r="J203" s="301"/>
      <c r="K203" s="300">
        <f t="shared" si="22"/>
        <v>0</v>
      </c>
      <c r="L203" s="301"/>
      <c r="M203" s="291">
        <f t="shared" si="23"/>
        <v>0</v>
      </c>
      <c r="N203" s="291"/>
      <c r="O203" s="291">
        <f t="shared" si="24"/>
        <v>0</v>
      </c>
      <c r="P203" s="291"/>
      <c r="Q203" s="300">
        <f t="shared" si="25"/>
        <v>0</v>
      </c>
      <c r="R203" s="301"/>
    </row>
    <row r="204" spans="3:18" x14ac:dyDescent="0.25">
      <c r="C204" s="93">
        <v>51014</v>
      </c>
      <c r="D204" s="50">
        <v>182</v>
      </c>
      <c r="E204" s="300">
        <f t="shared" si="19"/>
        <v>0</v>
      </c>
      <c r="F204" s="301"/>
      <c r="G204" s="300">
        <f t="shared" si="20"/>
        <v>0</v>
      </c>
      <c r="H204" s="301"/>
      <c r="I204" s="300">
        <f t="shared" si="21"/>
        <v>0</v>
      </c>
      <c r="J204" s="301"/>
      <c r="K204" s="300">
        <f t="shared" si="22"/>
        <v>0</v>
      </c>
      <c r="L204" s="301"/>
      <c r="M204" s="291">
        <f t="shared" si="23"/>
        <v>0</v>
      </c>
      <c r="N204" s="291"/>
      <c r="O204" s="291">
        <f t="shared" si="24"/>
        <v>0</v>
      </c>
      <c r="P204" s="291"/>
      <c r="Q204" s="300">
        <f t="shared" si="25"/>
        <v>0</v>
      </c>
      <c r="R204" s="301"/>
    </row>
    <row r="205" spans="3:18" x14ac:dyDescent="0.25">
      <c r="C205" s="93">
        <v>51044</v>
      </c>
      <c r="D205" s="50">
        <v>183</v>
      </c>
      <c r="E205" s="300">
        <f t="shared" si="19"/>
        <v>0</v>
      </c>
      <c r="F205" s="301"/>
      <c r="G205" s="300">
        <f t="shared" si="20"/>
        <v>0</v>
      </c>
      <c r="H205" s="301"/>
      <c r="I205" s="300">
        <f t="shared" si="21"/>
        <v>0</v>
      </c>
      <c r="J205" s="301"/>
      <c r="K205" s="300">
        <f t="shared" si="22"/>
        <v>0</v>
      </c>
      <c r="L205" s="301"/>
      <c r="M205" s="291">
        <f t="shared" si="23"/>
        <v>0</v>
      </c>
      <c r="N205" s="291"/>
      <c r="O205" s="291">
        <f t="shared" si="24"/>
        <v>0</v>
      </c>
      <c r="P205" s="291"/>
      <c r="Q205" s="300">
        <f t="shared" si="25"/>
        <v>0</v>
      </c>
      <c r="R205" s="301"/>
    </row>
    <row r="206" spans="3:18" x14ac:dyDescent="0.25">
      <c r="C206" s="93">
        <v>51075</v>
      </c>
      <c r="D206" s="50">
        <v>184</v>
      </c>
      <c r="E206" s="300">
        <f t="shared" si="19"/>
        <v>0</v>
      </c>
      <c r="F206" s="301"/>
      <c r="G206" s="300">
        <f t="shared" si="20"/>
        <v>0</v>
      </c>
      <c r="H206" s="301"/>
      <c r="I206" s="300">
        <f t="shared" si="21"/>
        <v>0</v>
      </c>
      <c r="J206" s="301"/>
      <c r="K206" s="300">
        <f t="shared" si="22"/>
        <v>0</v>
      </c>
      <c r="L206" s="301"/>
      <c r="M206" s="291">
        <f t="shared" si="23"/>
        <v>0</v>
      </c>
      <c r="N206" s="291"/>
      <c r="O206" s="291">
        <f t="shared" si="24"/>
        <v>0</v>
      </c>
      <c r="P206" s="291"/>
      <c r="Q206" s="300">
        <f t="shared" si="25"/>
        <v>0</v>
      </c>
      <c r="R206" s="301"/>
    </row>
    <row r="207" spans="3:18" x14ac:dyDescent="0.25">
      <c r="C207" s="93">
        <v>51105</v>
      </c>
      <c r="D207" s="50">
        <v>185</v>
      </c>
      <c r="E207" s="300">
        <f t="shared" si="19"/>
        <v>0</v>
      </c>
      <c r="F207" s="301"/>
      <c r="G207" s="300">
        <f t="shared" si="20"/>
        <v>0</v>
      </c>
      <c r="H207" s="301"/>
      <c r="I207" s="300">
        <f t="shared" si="21"/>
        <v>0</v>
      </c>
      <c r="J207" s="301"/>
      <c r="K207" s="300">
        <f t="shared" si="22"/>
        <v>0</v>
      </c>
      <c r="L207" s="301"/>
      <c r="M207" s="291">
        <f t="shared" si="23"/>
        <v>0</v>
      </c>
      <c r="N207" s="291"/>
      <c r="O207" s="291">
        <f t="shared" si="24"/>
        <v>0</v>
      </c>
      <c r="P207" s="291"/>
      <c r="Q207" s="300">
        <f t="shared" si="25"/>
        <v>0</v>
      </c>
      <c r="R207" s="301"/>
    </row>
    <row r="208" spans="3:18" x14ac:dyDescent="0.25">
      <c r="C208" s="93">
        <v>51136</v>
      </c>
      <c r="D208" s="50">
        <v>186</v>
      </c>
      <c r="E208" s="300">
        <f t="shared" si="19"/>
        <v>0</v>
      </c>
      <c r="F208" s="301"/>
      <c r="G208" s="300">
        <f t="shared" si="20"/>
        <v>0</v>
      </c>
      <c r="H208" s="301"/>
      <c r="I208" s="300">
        <f t="shared" si="21"/>
        <v>0</v>
      </c>
      <c r="J208" s="301"/>
      <c r="K208" s="300">
        <f t="shared" si="22"/>
        <v>0</v>
      </c>
      <c r="L208" s="301"/>
      <c r="M208" s="291">
        <f t="shared" si="23"/>
        <v>0</v>
      </c>
      <c r="N208" s="291"/>
      <c r="O208" s="291">
        <f t="shared" si="24"/>
        <v>0</v>
      </c>
      <c r="P208" s="291"/>
      <c r="Q208" s="300">
        <f t="shared" si="25"/>
        <v>0</v>
      </c>
      <c r="R208" s="301"/>
    </row>
    <row r="209" spans="3:18" x14ac:dyDescent="0.25">
      <c r="C209" s="93">
        <v>51167</v>
      </c>
      <c r="D209" s="50">
        <v>187</v>
      </c>
      <c r="E209" s="300">
        <f t="shared" si="19"/>
        <v>0</v>
      </c>
      <c r="F209" s="301"/>
      <c r="G209" s="300">
        <f t="shared" si="20"/>
        <v>0</v>
      </c>
      <c r="H209" s="301"/>
      <c r="I209" s="300">
        <f t="shared" si="21"/>
        <v>0</v>
      </c>
      <c r="J209" s="301"/>
      <c r="K209" s="300">
        <f t="shared" si="22"/>
        <v>0</v>
      </c>
      <c r="L209" s="301"/>
      <c r="M209" s="291">
        <f t="shared" si="23"/>
        <v>0</v>
      </c>
      <c r="N209" s="291"/>
      <c r="O209" s="291">
        <f t="shared" si="24"/>
        <v>0</v>
      </c>
      <c r="P209" s="291"/>
      <c r="Q209" s="300">
        <f t="shared" si="25"/>
        <v>0</v>
      </c>
      <c r="R209" s="301"/>
    </row>
    <row r="210" spans="3:18" x14ac:dyDescent="0.25">
      <c r="C210" s="93">
        <v>51196</v>
      </c>
      <c r="D210" s="50">
        <v>188</v>
      </c>
      <c r="E210" s="300">
        <f t="shared" si="19"/>
        <v>0</v>
      </c>
      <c r="F210" s="301"/>
      <c r="G210" s="300">
        <f t="shared" si="20"/>
        <v>0</v>
      </c>
      <c r="H210" s="301"/>
      <c r="I210" s="300">
        <f t="shared" si="21"/>
        <v>0</v>
      </c>
      <c r="J210" s="301"/>
      <c r="K210" s="300">
        <f t="shared" si="22"/>
        <v>0</v>
      </c>
      <c r="L210" s="301"/>
      <c r="M210" s="291">
        <f t="shared" si="23"/>
        <v>0</v>
      </c>
      <c r="N210" s="291"/>
      <c r="O210" s="291">
        <f t="shared" si="24"/>
        <v>0</v>
      </c>
      <c r="P210" s="291"/>
      <c r="Q210" s="300">
        <f t="shared" si="25"/>
        <v>0</v>
      </c>
      <c r="R210" s="301"/>
    </row>
    <row r="211" spans="3:18" x14ac:dyDescent="0.25">
      <c r="C211" s="93">
        <v>51227</v>
      </c>
      <c r="D211" s="50">
        <v>189</v>
      </c>
      <c r="E211" s="300">
        <f t="shared" si="19"/>
        <v>0</v>
      </c>
      <c r="F211" s="301"/>
      <c r="G211" s="300">
        <f t="shared" si="20"/>
        <v>0</v>
      </c>
      <c r="H211" s="301"/>
      <c r="I211" s="300">
        <f t="shared" si="21"/>
        <v>0</v>
      </c>
      <c r="J211" s="301"/>
      <c r="K211" s="300">
        <f t="shared" si="22"/>
        <v>0</v>
      </c>
      <c r="L211" s="301"/>
      <c r="M211" s="291">
        <f t="shared" si="23"/>
        <v>0</v>
      </c>
      <c r="N211" s="291"/>
      <c r="O211" s="291">
        <f t="shared" si="24"/>
        <v>0</v>
      </c>
      <c r="P211" s="291"/>
      <c r="Q211" s="300">
        <f t="shared" si="25"/>
        <v>0</v>
      </c>
      <c r="R211" s="301"/>
    </row>
    <row r="212" spans="3:18" x14ac:dyDescent="0.25">
      <c r="C212" s="93">
        <v>51257</v>
      </c>
      <c r="D212" s="50">
        <v>190</v>
      </c>
      <c r="E212" s="300">
        <f t="shared" si="19"/>
        <v>0</v>
      </c>
      <c r="F212" s="301"/>
      <c r="G212" s="300">
        <f t="shared" si="20"/>
        <v>0</v>
      </c>
      <c r="H212" s="301"/>
      <c r="I212" s="300">
        <f t="shared" si="21"/>
        <v>0</v>
      </c>
      <c r="J212" s="301"/>
      <c r="K212" s="300">
        <f t="shared" si="22"/>
        <v>0</v>
      </c>
      <c r="L212" s="301"/>
      <c r="M212" s="291">
        <f t="shared" si="23"/>
        <v>0</v>
      </c>
      <c r="N212" s="291"/>
      <c r="O212" s="291">
        <f t="shared" si="24"/>
        <v>0</v>
      </c>
      <c r="P212" s="291"/>
      <c r="Q212" s="300">
        <f t="shared" si="25"/>
        <v>0</v>
      </c>
      <c r="R212" s="301"/>
    </row>
    <row r="213" spans="3:18" x14ac:dyDescent="0.25">
      <c r="C213" s="93">
        <v>51288</v>
      </c>
      <c r="D213" s="50">
        <v>191</v>
      </c>
      <c r="E213" s="300">
        <f t="shared" si="19"/>
        <v>0</v>
      </c>
      <c r="F213" s="301"/>
      <c r="G213" s="300">
        <f t="shared" si="20"/>
        <v>0</v>
      </c>
      <c r="H213" s="301"/>
      <c r="I213" s="300">
        <f t="shared" si="21"/>
        <v>0</v>
      </c>
      <c r="J213" s="301"/>
      <c r="K213" s="300">
        <f t="shared" si="22"/>
        <v>0</v>
      </c>
      <c r="L213" s="301"/>
      <c r="M213" s="291">
        <f t="shared" si="23"/>
        <v>0</v>
      </c>
      <c r="N213" s="291"/>
      <c r="O213" s="291">
        <f t="shared" si="24"/>
        <v>0</v>
      </c>
      <c r="P213" s="291"/>
      <c r="Q213" s="300">
        <f t="shared" si="25"/>
        <v>0</v>
      </c>
      <c r="R213" s="301"/>
    </row>
    <row r="214" spans="3:18" x14ac:dyDescent="0.25">
      <c r="C214" s="93">
        <v>51318</v>
      </c>
      <c r="D214" s="50">
        <v>192</v>
      </c>
      <c r="E214" s="300">
        <f t="shared" si="19"/>
        <v>0</v>
      </c>
      <c r="F214" s="301"/>
      <c r="G214" s="300">
        <f t="shared" si="20"/>
        <v>0</v>
      </c>
      <c r="H214" s="301"/>
      <c r="I214" s="300">
        <f t="shared" si="21"/>
        <v>0</v>
      </c>
      <c r="J214" s="301"/>
      <c r="K214" s="300">
        <f t="shared" si="22"/>
        <v>0</v>
      </c>
      <c r="L214" s="301"/>
      <c r="M214" s="291">
        <f t="shared" si="23"/>
        <v>0</v>
      </c>
      <c r="N214" s="291"/>
      <c r="O214" s="291">
        <f t="shared" si="24"/>
        <v>0</v>
      </c>
      <c r="P214" s="291"/>
      <c r="Q214" s="300">
        <f t="shared" si="25"/>
        <v>0</v>
      </c>
      <c r="R214" s="301"/>
    </row>
    <row r="215" spans="3:18" x14ac:dyDescent="0.25">
      <c r="C215" s="93">
        <v>51349</v>
      </c>
      <c r="D215" s="50">
        <v>193</v>
      </c>
      <c r="E215" s="300">
        <f t="shared" si="19"/>
        <v>0</v>
      </c>
      <c r="F215" s="301"/>
      <c r="G215" s="300">
        <f t="shared" si="20"/>
        <v>0</v>
      </c>
      <c r="H215" s="301"/>
      <c r="I215" s="300">
        <f t="shared" si="21"/>
        <v>0</v>
      </c>
      <c r="J215" s="301"/>
      <c r="K215" s="300">
        <f t="shared" si="22"/>
        <v>0</v>
      </c>
      <c r="L215" s="301"/>
      <c r="M215" s="291">
        <f t="shared" si="23"/>
        <v>0</v>
      </c>
      <c r="N215" s="291"/>
      <c r="O215" s="291">
        <f t="shared" si="24"/>
        <v>0</v>
      </c>
      <c r="P215" s="291"/>
      <c r="Q215" s="300">
        <f t="shared" si="25"/>
        <v>0</v>
      </c>
      <c r="R215" s="301"/>
    </row>
    <row r="216" spans="3:18" x14ac:dyDescent="0.25">
      <c r="C216" s="93">
        <v>51380</v>
      </c>
      <c r="D216" s="50">
        <v>194</v>
      </c>
      <c r="E216" s="300">
        <f t="shared" si="19"/>
        <v>0</v>
      </c>
      <c r="F216" s="301"/>
      <c r="G216" s="300">
        <f t="shared" si="20"/>
        <v>0</v>
      </c>
      <c r="H216" s="301"/>
      <c r="I216" s="300">
        <f t="shared" si="21"/>
        <v>0</v>
      </c>
      <c r="J216" s="301"/>
      <c r="K216" s="300">
        <f t="shared" si="22"/>
        <v>0</v>
      </c>
      <c r="L216" s="301"/>
      <c r="M216" s="291">
        <f t="shared" si="23"/>
        <v>0</v>
      </c>
      <c r="N216" s="291"/>
      <c r="O216" s="291">
        <f t="shared" si="24"/>
        <v>0</v>
      </c>
      <c r="P216" s="291"/>
      <c r="Q216" s="300">
        <f t="shared" si="25"/>
        <v>0</v>
      </c>
      <c r="R216" s="301"/>
    </row>
    <row r="217" spans="3:18" x14ac:dyDescent="0.25">
      <c r="C217" s="93">
        <v>51410</v>
      </c>
      <c r="D217" s="50">
        <v>195</v>
      </c>
      <c r="E217" s="300">
        <f t="shared" ref="E217:E280" si="26">E216</f>
        <v>0</v>
      </c>
      <c r="F217" s="301"/>
      <c r="G217" s="300">
        <f t="shared" ref="G217:G280" si="27">G216</f>
        <v>0</v>
      </c>
      <c r="H217" s="301"/>
      <c r="I217" s="300">
        <f t="shared" ref="I217:I280" si="28">I216</f>
        <v>0</v>
      </c>
      <c r="J217" s="301"/>
      <c r="K217" s="300">
        <f t="shared" ref="K217:K280" si="29">K216</f>
        <v>0</v>
      </c>
      <c r="L217" s="301"/>
      <c r="M217" s="291">
        <f t="shared" ref="M217:M280" si="30">M216</f>
        <v>0</v>
      </c>
      <c r="N217" s="291"/>
      <c r="O217" s="291">
        <f t="shared" ref="O217:O280" si="31">O216</f>
        <v>0</v>
      </c>
      <c r="P217" s="291"/>
      <c r="Q217" s="300">
        <f t="shared" ref="Q217:Q280" si="32">E217+G217+I217+K217+M217+O217</f>
        <v>0</v>
      </c>
      <c r="R217" s="301"/>
    </row>
    <row r="218" spans="3:18" x14ac:dyDescent="0.25">
      <c r="C218" s="93">
        <v>51441</v>
      </c>
      <c r="D218" s="50">
        <v>196</v>
      </c>
      <c r="E218" s="300">
        <f t="shared" si="26"/>
        <v>0</v>
      </c>
      <c r="F218" s="301"/>
      <c r="G218" s="300">
        <f t="shared" si="27"/>
        <v>0</v>
      </c>
      <c r="H218" s="301"/>
      <c r="I218" s="300">
        <f t="shared" si="28"/>
        <v>0</v>
      </c>
      <c r="J218" s="301"/>
      <c r="K218" s="300">
        <f t="shared" si="29"/>
        <v>0</v>
      </c>
      <c r="L218" s="301"/>
      <c r="M218" s="291">
        <f t="shared" si="30"/>
        <v>0</v>
      </c>
      <c r="N218" s="291"/>
      <c r="O218" s="291">
        <f t="shared" si="31"/>
        <v>0</v>
      </c>
      <c r="P218" s="291"/>
      <c r="Q218" s="300">
        <f t="shared" si="32"/>
        <v>0</v>
      </c>
      <c r="R218" s="301"/>
    </row>
    <row r="219" spans="3:18" x14ac:dyDescent="0.25">
      <c r="C219" s="93">
        <v>51471</v>
      </c>
      <c r="D219" s="50">
        <v>197</v>
      </c>
      <c r="E219" s="300">
        <f t="shared" si="26"/>
        <v>0</v>
      </c>
      <c r="F219" s="301"/>
      <c r="G219" s="300">
        <f t="shared" si="27"/>
        <v>0</v>
      </c>
      <c r="H219" s="301"/>
      <c r="I219" s="300">
        <f t="shared" si="28"/>
        <v>0</v>
      </c>
      <c r="J219" s="301"/>
      <c r="K219" s="300">
        <f t="shared" si="29"/>
        <v>0</v>
      </c>
      <c r="L219" s="301"/>
      <c r="M219" s="291">
        <f t="shared" si="30"/>
        <v>0</v>
      </c>
      <c r="N219" s="291"/>
      <c r="O219" s="291">
        <f t="shared" si="31"/>
        <v>0</v>
      </c>
      <c r="P219" s="291"/>
      <c r="Q219" s="300">
        <f t="shared" si="32"/>
        <v>0</v>
      </c>
      <c r="R219" s="301"/>
    </row>
    <row r="220" spans="3:18" x14ac:dyDescent="0.25">
      <c r="C220" s="93">
        <v>51502</v>
      </c>
      <c r="D220" s="50">
        <v>198</v>
      </c>
      <c r="E220" s="300">
        <f t="shared" si="26"/>
        <v>0</v>
      </c>
      <c r="F220" s="301"/>
      <c r="G220" s="300">
        <f t="shared" si="27"/>
        <v>0</v>
      </c>
      <c r="H220" s="301"/>
      <c r="I220" s="300">
        <f t="shared" si="28"/>
        <v>0</v>
      </c>
      <c r="J220" s="301"/>
      <c r="K220" s="300">
        <f t="shared" si="29"/>
        <v>0</v>
      </c>
      <c r="L220" s="301"/>
      <c r="M220" s="291">
        <f t="shared" si="30"/>
        <v>0</v>
      </c>
      <c r="N220" s="291"/>
      <c r="O220" s="291">
        <f t="shared" si="31"/>
        <v>0</v>
      </c>
      <c r="P220" s="291"/>
      <c r="Q220" s="300">
        <f t="shared" si="32"/>
        <v>0</v>
      </c>
      <c r="R220" s="301"/>
    </row>
    <row r="221" spans="3:18" x14ac:dyDescent="0.25">
      <c r="C221" s="93">
        <v>51533</v>
      </c>
      <c r="D221" s="50">
        <v>199</v>
      </c>
      <c r="E221" s="300">
        <f t="shared" si="26"/>
        <v>0</v>
      </c>
      <c r="F221" s="301"/>
      <c r="G221" s="300">
        <f t="shared" si="27"/>
        <v>0</v>
      </c>
      <c r="H221" s="301"/>
      <c r="I221" s="300">
        <f t="shared" si="28"/>
        <v>0</v>
      </c>
      <c r="J221" s="301"/>
      <c r="K221" s="300">
        <f t="shared" si="29"/>
        <v>0</v>
      </c>
      <c r="L221" s="301"/>
      <c r="M221" s="291">
        <f t="shared" si="30"/>
        <v>0</v>
      </c>
      <c r="N221" s="291"/>
      <c r="O221" s="291">
        <f t="shared" si="31"/>
        <v>0</v>
      </c>
      <c r="P221" s="291"/>
      <c r="Q221" s="300">
        <f t="shared" si="32"/>
        <v>0</v>
      </c>
      <c r="R221" s="301"/>
    </row>
    <row r="222" spans="3:18" x14ac:dyDescent="0.25">
      <c r="C222" s="93">
        <v>51561</v>
      </c>
      <c r="D222" s="50">
        <v>200</v>
      </c>
      <c r="E222" s="300">
        <f t="shared" si="26"/>
        <v>0</v>
      </c>
      <c r="F222" s="301"/>
      <c r="G222" s="300">
        <f t="shared" si="27"/>
        <v>0</v>
      </c>
      <c r="H222" s="301"/>
      <c r="I222" s="300">
        <f t="shared" si="28"/>
        <v>0</v>
      </c>
      <c r="J222" s="301"/>
      <c r="K222" s="300">
        <f t="shared" si="29"/>
        <v>0</v>
      </c>
      <c r="L222" s="301"/>
      <c r="M222" s="291">
        <f t="shared" si="30"/>
        <v>0</v>
      </c>
      <c r="N222" s="291"/>
      <c r="O222" s="291">
        <f t="shared" si="31"/>
        <v>0</v>
      </c>
      <c r="P222" s="291"/>
      <c r="Q222" s="300">
        <f t="shared" si="32"/>
        <v>0</v>
      </c>
      <c r="R222" s="301"/>
    </row>
    <row r="223" spans="3:18" x14ac:dyDescent="0.25">
      <c r="C223" s="93">
        <v>51592</v>
      </c>
      <c r="D223" s="50">
        <v>201</v>
      </c>
      <c r="E223" s="300">
        <f t="shared" si="26"/>
        <v>0</v>
      </c>
      <c r="F223" s="301"/>
      <c r="G223" s="300">
        <f t="shared" si="27"/>
        <v>0</v>
      </c>
      <c r="H223" s="301"/>
      <c r="I223" s="300">
        <f t="shared" si="28"/>
        <v>0</v>
      </c>
      <c r="J223" s="301"/>
      <c r="K223" s="300">
        <f t="shared" si="29"/>
        <v>0</v>
      </c>
      <c r="L223" s="301"/>
      <c r="M223" s="291">
        <f t="shared" si="30"/>
        <v>0</v>
      </c>
      <c r="N223" s="291"/>
      <c r="O223" s="291">
        <f t="shared" si="31"/>
        <v>0</v>
      </c>
      <c r="P223" s="291"/>
      <c r="Q223" s="300">
        <f t="shared" si="32"/>
        <v>0</v>
      </c>
      <c r="R223" s="301"/>
    </row>
    <row r="224" spans="3:18" x14ac:dyDescent="0.25">
      <c r="C224" s="93">
        <v>51622</v>
      </c>
      <c r="D224" s="50">
        <v>202</v>
      </c>
      <c r="E224" s="300">
        <f t="shared" si="26"/>
        <v>0</v>
      </c>
      <c r="F224" s="301"/>
      <c r="G224" s="300">
        <f t="shared" si="27"/>
        <v>0</v>
      </c>
      <c r="H224" s="301"/>
      <c r="I224" s="300">
        <f t="shared" si="28"/>
        <v>0</v>
      </c>
      <c r="J224" s="301"/>
      <c r="K224" s="300">
        <f t="shared" si="29"/>
        <v>0</v>
      </c>
      <c r="L224" s="301"/>
      <c r="M224" s="291">
        <f t="shared" si="30"/>
        <v>0</v>
      </c>
      <c r="N224" s="291"/>
      <c r="O224" s="291">
        <f t="shared" si="31"/>
        <v>0</v>
      </c>
      <c r="P224" s="291"/>
      <c r="Q224" s="300">
        <f t="shared" si="32"/>
        <v>0</v>
      </c>
      <c r="R224" s="301"/>
    </row>
    <row r="225" spans="3:18" x14ac:dyDescent="0.25">
      <c r="C225" s="93">
        <v>51653</v>
      </c>
      <c r="D225" s="50">
        <v>203</v>
      </c>
      <c r="E225" s="300">
        <f t="shared" si="26"/>
        <v>0</v>
      </c>
      <c r="F225" s="301"/>
      <c r="G225" s="300">
        <f t="shared" si="27"/>
        <v>0</v>
      </c>
      <c r="H225" s="301"/>
      <c r="I225" s="300">
        <f t="shared" si="28"/>
        <v>0</v>
      </c>
      <c r="J225" s="301"/>
      <c r="K225" s="300">
        <f t="shared" si="29"/>
        <v>0</v>
      </c>
      <c r="L225" s="301"/>
      <c r="M225" s="291">
        <f t="shared" si="30"/>
        <v>0</v>
      </c>
      <c r="N225" s="291"/>
      <c r="O225" s="291">
        <f t="shared" si="31"/>
        <v>0</v>
      </c>
      <c r="P225" s="291"/>
      <c r="Q225" s="300">
        <f t="shared" si="32"/>
        <v>0</v>
      </c>
      <c r="R225" s="301"/>
    </row>
    <row r="226" spans="3:18" x14ac:dyDescent="0.25">
      <c r="C226" s="93">
        <v>51683</v>
      </c>
      <c r="D226" s="50">
        <v>204</v>
      </c>
      <c r="E226" s="300">
        <f t="shared" si="26"/>
        <v>0</v>
      </c>
      <c r="F226" s="301"/>
      <c r="G226" s="300">
        <f t="shared" si="27"/>
        <v>0</v>
      </c>
      <c r="H226" s="301"/>
      <c r="I226" s="300">
        <f t="shared" si="28"/>
        <v>0</v>
      </c>
      <c r="J226" s="301"/>
      <c r="K226" s="300">
        <f t="shared" si="29"/>
        <v>0</v>
      </c>
      <c r="L226" s="301"/>
      <c r="M226" s="291">
        <f t="shared" si="30"/>
        <v>0</v>
      </c>
      <c r="N226" s="291"/>
      <c r="O226" s="291">
        <f t="shared" si="31"/>
        <v>0</v>
      </c>
      <c r="P226" s="291"/>
      <c r="Q226" s="300">
        <f t="shared" si="32"/>
        <v>0</v>
      </c>
      <c r="R226" s="301"/>
    </row>
    <row r="227" spans="3:18" x14ac:dyDescent="0.25">
      <c r="C227" s="93">
        <v>51714</v>
      </c>
      <c r="D227" s="50">
        <v>205</v>
      </c>
      <c r="E227" s="300">
        <f t="shared" si="26"/>
        <v>0</v>
      </c>
      <c r="F227" s="301"/>
      <c r="G227" s="300">
        <f t="shared" si="27"/>
        <v>0</v>
      </c>
      <c r="H227" s="301"/>
      <c r="I227" s="300">
        <f t="shared" si="28"/>
        <v>0</v>
      </c>
      <c r="J227" s="301"/>
      <c r="K227" s="300">
        <f t="shared" si="29"/>
        <v>0</v>
      </c>
      <c r="L227" s="301"/>
      <c r="M227" s="291">
        <f t="shared" si="30"/>
        <v>0</v>
      </c>
      <c r="N227" s="291"/>
      <c r="O227" s="291">
        <f t="shared" si="31"/>
        <v>0</v>
      </c>
      <c r="P227" s="291"/>
      <c r="Q227" s="300">
        <f t="shared" si="32"/>
        <v>0</v>
      </c>
      <c r="R227" s="301"/>
    </row>
    <row r="228" spans="3:18" x14ac:dyDescent="0.25">
      <c r="C228" s="93">
        <v>51745</v>
      </c>
      <c r="D228" s="50">
        <v>206</v>
      </c>
      <c r="E228" s="300">
        <f t="shared" si="26"/>
        <v>0</v>
      </c>
      <c r="F228" s="301"/>
      <c r="G228" s="300">
        <f t="shared" si="27"/>
        <v>0</v>
      </c>
      <c r="H228" s="301"/>
      <c r="I228" s="300">
        <f t="shared" si="28"/>
        <v>0</v>
      </c>
      <c r="J228" s="301"/>
      <c r="K228" s="300">
        <f t="shared" si="29"/>
        <v>0</v>
      </c>
      <c r="L228" s="301"/>
      <c r="M228" s="291">
        <f t="shared" si="30"/>
        <v>0</v>
      </c>
      <c r="N228" s="291"/>
      <c r="O228" s="291">
        <f t="shared" si="31"/>
        <v>0</v>
      </c>
      <c r="P228" s="291"/>
      <c r="Q228" s="300">
        <f t="shared" si="32"/>
        <v>0</v>
      </c>
      <c r="R228" s="301"/>
    </row>
    <row r="229" spans="3:18" x14ac:dyDescent="0.25">
      <c r="C229" s="93">
        <v>51775</v>
      </c>
      <c r="D229" s="50">
        <v>207</v>
      </c>
      <c r="E229" s="300">
        <f t="shared" si="26"/>
        <v>0</v>
      </c>
      <c r="F229" s="301"/>
      <c r="G229" s="300">
        <f t="shared" si="27"/>
        <v>0</v>
      </c>
      <c r="H229" s="301"/>
      <c r="I229" s="300">
        <f t="shared" si="28"/>
        <v>0</v>
      </c>
      <c r="J229" s="301"/>
      <c r="K229" s="300">
        <f t="shared" si="29"/>
        <v>0</v>
      </c>
      <c r="L229" s="301"/>
      <c r="M229" s="291">
        <f t="shared" si="30"/>
        <v>0</v>
      </c>
      <c r="N229" s="291"/>
      <c r="O229" s="291">
        <f t="shared" si="31"/>
        <v>0</v>
      </c>
      <c r="P229" s="291"/>
      <c r="Q229" s="300">
        <f t="shared" si="32"/>
        <v>0</v>
      </c>
      <c r="R229" s="301"/>
    </row>
    <row r="230" spans="3:18" x14ac:dyDescent="0.25">
      <c r="C230" s="93">
        <v>51806</v>
      </c>
      <c r="D230" s="50">
        <v>208</v>
      </c>
      <c r="E230" s="300">
        <f t="shared" si="26"/>
        <v>0</v>
      </c>
      <c r="F230" s="301"/>
      <c r="G230" s="300">
        <f t="shared" si="27"/>
        <v>0</v>
      </c>
      <c r="H230" s="301"/>
      <c r="I230" s="300">
        <f t="shared" si="28"/>
        <v>0</v>
      </c>
      <c r="J230" s="301"/>
      <c r="K230" s="300">
        <f t="shared" si="29"/>
        <v>0</v>
      </c>
      <c r="L230" s="301"/>
      <c r="M230" s="291">
        <f t="shared" si="30"/>
        <v>0</v>
      </c>
      <c r="N230" s="291"/>
      <c r="O230" s="291">
        <f t="shared" si="31"/>
        <v>0</v>
      </c>
      <c r="P230" s="291"/>
      <c r="Q230" s="300">
        <f t="shared" si="32"/>
        <v>0</v>
      </c>
      <c r="R230" s="301"/>
    </row>
    <row r="231" spans="3:18" x14ac:dyDescent="0.25">
      <c r="C231" s="93">
        <v>51836</v>
      </c>
      <c r="D231" s="50">
        <v>209</v>
      </c>
      <c r="E231" s="300">
        <f t="shared" si="26"/>
        <v>0</v>
      </c>
      <c r="F231" s="301"/>
      <c r="G231" s="300">
        <f t="shared" si="27"/>
        <v>0</v>
      </c>
      <c r="H231" s="301"/>
      <c r="I231" s="300">
        <f t="shared" si="28"/>
        <v>0</v>
      </c>
      <c r="J231" s="301"/>
      <c r="K231" s="300">
        <f t="shared" si="29"/>
        <v>0</v>
      </c>
      <c r="L231" s="301"/>
      <c r="M231" s="291">
        <f t="shared" si="30"/>
        <v>0</v>
      </c>
      <c r="N231" s="291"/>
      <c r="O231" s="291">
        <f t="shared" si="31"/>
        <v>0</v>
      </c>
      <c r="P231" s="291"/>
      <c r="Q231" s="300">
        <f t="shared" si="32"/>
        <v>0</v>
      </c>
      <c r="R231" s="301"/>
    </row>
    <row r="232" spans="3:18" x14ac:dyDescent="0.25">
      <c r="C232" s="93">
        <v>51867</v>
      </c>
      <c r="D232" s="50">
        <v>210</v>
      </c>
      <c r="E232" s="300">
        <f t="shared" si="26"/>
        <v>0</v>
      </c>
      <c r="F232" s="301"/>
      <c r="G232" s="300">
        <f t="shared" si="27"/>
        <v>0</v>
      </c>
      <c r="H232" s="301"/>
      <c r="I232" s="300">
        <f t="shared" si="28"/>
        <v>0</v>
      </c>
      <c r="J232" s="301"/>
      <c r="K232" s="300">
        <f t="shared" si="29"/>
        <v>0</v>
      </c>
      <c r="L232" s="301"/>
      <c r="M232" s="291">
        <f t="shared" si="30"/>
        <v>0</v>
      </c>
      <c r="N232" s="291"/>
      <c r="O232" s="291">
        <f t="shared" si="31"/>
        <v>0</v>
      </c>
      <c r="P232" s="291"/>
      <c r="Q232" s="300">
        <f t="shared" si="32"/>
        <v>0</v>
      </c>
      <c r="R232" s="301"/>
    </row>
    <row r="233" spans="3:18" x14ac:dyDescent="0.25">
      <c r="C233" s="93">
        <v>51898</v>
      </c>
      <c r="D233" s="50">
        <v>211</v>
      </c>
      <c r="E233" s="300">
        <f t="shared" si="26"/>
        <v>0</v>
      </c>
      <c r="F233" s="301"/>
      <c r="G233" s="300">
        <f t="shared" si="27"/>
        <v>0</v>
      </c>
      <c r="H233" s="301"/>
      <c r="I233" s="300">
        <f t="shared" si="28"/>
        <v>0</v>
      </c>
      <c r="J233" s="301"/>
      <c r="K233" s="300">
        <f t="shared" si="29"/>
        <v>0</v>
      </c>
      <c r="L233" s="301"/>
      <c r="M233" s="291">
        <f t="shared" si="30"/>
        <v>0</v>
      </c>
      <c r="N233" s="291"/>
      <c r="O233" s="291">
        <f t="shared" si="31"/>
        <v>0</v>
      </c>
      <c r="P233" s="291"/>
      <c r="Q233" s="300">
        <f t="shared" si="32"/>
        <v>0</v>
      </c>
      <c r="R233" s="301"/>
    </row>
    <row r="234" spans="3:18" x14ac:dyDescent="0.25">
      <c r="C234" s="93">
        <v>51926</v>
      </c>
      <c r="D234" s="50">
        <v>212</v>
      </c>
      <c r="E234" s="300">
        <f t="shared" si="26"/>
        <v>0</v>
      </c>
      <c r="F234" s="301"/>
      <c r="G234" s="300">
        <f t="shared" si="27"/>
        <v>0</v>
      </c>
      <c r="H234" s="301"/>
      <c r="I234" s="300">
        <f t="shared" si="28"/>
        <v>0</v>
      </c>
      <c r="J234" s="301"/>
      <c r="K234" s="300">
        <f t="shared" si="29"/>
        <v>0</v>
      </c>
      <c r="L234" s="301"/>
      <c r="M234" s="291">
        <f t="shared" si="30"/>
        <v>0</v>
      </c>
      <c r="N234" s="291"/>
      <c r="O234" s="291">
        <f t="shared" si="31"/>
        <v>0</v>
      </c>
      <c r="P234" s="291"/>
      <c r="Q234" s="300">
        <f t="shared" si="32"/>
        <v>0</v>
      </c>
      <c r="R234" s="301"/>
    </row>
    <row r="235" spans="3:18" x14ac:dyDescent="0.25">
      <c r="C235" s="93">
        <v>51957</v>
      </c>
      <c r="D235" s="50">
        <v>213</v>
      </c>
      <c r="E235" s="300">
        <f t="shared" si="26"/>
        <v>0</v>
      </c>
      <c r="F235" s="301"/>
      <c r="G235" s="300">
        <f t="shared" si="27"/>
        <v>0</v>
      </c>
      <c r="H235" s="301"/>
      <c r="I235" s="300">
        <f t="shared" si="28"/>
        <v>0</v>
      </c>
      <c r="J235" s="301"/>
      <c r="K235" s="300">
        <f t="shared" si="29"/>
        <v>0</v>
      </c>
      <c r="L235" s="301"/>
      <c r="M235" s="291">
        <f t="shared" si="30"/>
        <v>0</v>
      </c>
      <c r="N235" s="291"/>
      <c r="O235" s="291">
        <f t="shared" si="31"/>
        <v>0</v>
      </c>
      <c r="P235" s="291"/>
      <c r="Q235" s="300">
        <f t="shared" si="32"/>
        <v>0</v>
      </c>
      <c r="R235" s="301"/>
    </row>
    <row r="236" spans="3:18" x14ac:dyDescent="0.25">
      <c r="C236" s="93">
        <v>51987</v>
      </c>
      <c r="D236" s="50">
        <v>214</v>
      </c>
      <c r="E236" s="300">
        <f t="shared" si="26"/>
        <v>0</v>
      </c>
      <c r="F236" s="301"/>
      <c r="G236" s="300">
        <f t="shared" si="27"/>
        <v>0</v>
      </c>
      <c r="H236" s="301"/>
      <c r="I236" s="300">
        <f t="shared" si="28"/>
        <v>0</v>
      </c>
      <c r="J236" s="301"/>
      <c r="K236" s="300">
        <f t="shared" si="29"/>
        <v>0</v>
      </c>
      <c r="L236" s="301"/>
      <c r="M236" s="291">
        <f t="shared" si="30"/>
        <v>0</v>
      </c>
      <c r="N236" s="291"/>
      <c r="O236" s="291">
        <f t="shared" si="31"/>
        <v>0</v>
      </c>
      <c r="P236" s="291"/>
      <c r="Q236" s="300">
        <f t="shared" si="32"/>
        <v>0</v>
      </c>
      <c r="R236" s="301"/>
    </row>
    <row r="237" spans="3:18" x14ac:dyDescent="0.25">
      <c r="C237" s="93">
        <v>52018</v>
      </c>
      <c r="D237" s="50">
        <v>215</v>
      </c>
      <c r="E237" s="300">
        <f t="shared" si="26"/>
        <v>0</v>
      </c>
      <c r="F237" s="301"/>
      <c r="G237" s="300">
        <f t="shared" si="27"/>
        <v>0</v>
      </c>
      <c r="H237" s="301"/>
      <c r="I237" s="300">
        <f t="shared" si="28"/>
        <v>0</v>
      </c>
      <c r="J237" s="301"/>
      <c r="K237" s="300">
        <f t="shared" si="29"/>
        <v>0</v>
      </c>
      <c r="L237" s="301"/>
      <c r="M237" s="291">
        <f t="shared" si="30"/>
        <v>0</v>
      </c>
      <c r="N237" s="291"/>
      <c r="O237" s="291">
        <f t="shared" si="31"/>
        <v>0</v>
      </c>
      <c r="P237" s="291"/>
      <c r="Q237" s="300">
        <f t="shared" si="32"/>
        <v>0</v>
      </c>
      <c r="R237" s="301"/>
    </row>
    <row r="238" spans="3:18" x14ac:dyDescent="0.25">
      <c r="C238" s="93">
        <v>52048</v>
      </c>
      <c r="D238" s="50">
        <v>216</v>
      </c>
      <c r="E238" s="300">
        <f t="shared" si="26"/>
        <v>0</v>
      </c>
      <c r="F238" s="301"/>
      <c r="G238" s="300">
        <f t="shared" si="27"/>
        <v>0</v>
      </c>
      <c r="H238" s="301"/>
      <c r="I238" s="300">
        <f t="shared" si="28"/>
        <v>0</v>
      </c>
      <c r="J238" s="301"/>
      <c r="K238" s="300">
        <f t="shared" si="29"/>
        <v>0</v>
      </c>
      <c r="L238" s="301"/>
      <c r="M238" s="291">
        <f t="shared" si="30"/>
        <v>0</v>
      </c>
      <c r="N238" s="291"/>
      <c r="O238" s="291">
        <f t="shared" si="31"/>
        <v>0</v>
      </c>
      <c r="P238" s="291"/>
      <c r="Q238" s="300">
        <f t="shared" si="32"/>
        <v>0</v>
      </c>
      <c r="R238" s="301"/>
    </row>
    <row r="239" spans="3:18" x14ac:dyDescent="0.25">
      <c r="C239" s="93">
        <v>52079</v>
      </c>
      <c r="D239" s="50">
        <v>217</v>
      </c>
      <c r="E239" s="300">
        <f t="shared" si="26"/>
        <v>0</v>
      </c>
      <c r="F239" s="301"/>
      <c r="G239" s="300">
        <f t="shared" si="27"/>
        <v>0</v>
      </c>
      <c r="H239" s="301"/>
      <c r="I239" s="300">
        <f t="shared" si="28"/>
        <v>0</v>
      </c>
      <c r="J239" s="301"/>
      <c r="K239" s="300">
        <f t="shared" si="29"/>
        <v>0</v>
      </c>
      <c r="L239" s="301"/>
      <c r="M239" s="291">
        <f t="shared" si="30"/>
        <v>0</v>
      </c>
      <c r="N239" s="291"/>
      <c r="O239" s="291">
        <f t="shared" si="31"/>
        <v>0</v>
      </c>
      <c r="P239" s="291"/>
      <c r="Q239" s="300">
        <f t="shared" si="32"/>
        <v>0</v>
      </c>
      <c r="R239" s="301"/>
    </row>
    <row r="240" spans="3:18" x14ac:dyDescent="0.25">
      <c r="C240" s="93">
        <v>52110</v>
      </c>
      <c r="D240" s="50">
        <v>218</v>
      </c>
      <c r="E240" s="300">
        <f t="shared" si="26"/>
        <v>0</v>
      </c>
      <c r="F240" s="301"/>
      <c r="G240" s="300">
        <f t="shared" si="27"/>
        <v>0</v>
      </c>
      <c r="H240" s="301"/>
      <c r="I240" s="300">
        <f t="shared" si="28"/>
        <v>0</v>
      </c>
      <c r="J240" s="301"/>
      <c r="K240" s="300">
        <f t="shared" si="29"/>
        <v>0</v>
      </c>
      <c r="L240" s="301"/>
      <c r="M240" s="291">
        <f t="shared" si="30"/>
        <v>0</v>
      </c>
      <c r="N240" s="291"/>
      <c r="O240" s="291">
        <f t="shared" si="31"/>
        <v>0</v>
      </c>
      <c r="P240" s="291"/>
      <c r="Q240" s="300">
        <f t="shared" si="32"/>
        <v>0</v>
      </c>
      <c r="R240" s="301"/>
    </row>
    <row r="241" spans="3:18" x14ac:dyDescent="0.25">
      <c r="C241" s="93">
        <v>52140</v>
      </c>
      <c r="D241" s="50">
        <v>219</v>
      </c>
      <c r="E241" s="300">
        <f t="shared" si="26"/>
        <v>0</v>
      </c>
      <c r="F241" s="301"/>
      <c r="G241" s="300">
        <f t="shared" si="27"/>
        <v>0</v>
      </c>
      <c r="H241" s="301"/>
      <c r="I241" s="300">
        <f t="shared" si="28"/>
        <v>0</v>
      </c>
      <c r="J241" s="301"/>
      <c r="K241" s="300">
        <f t="shared" si="29"/>
        <v>0</v>
      </c>
      <c r="L241" s="301"/>
      <c r="M241" s="291">
        <f t="shared" si="30"/>
        <v>0</v>
      </c>
      <c r="N241" s="291"/>
      <c r="O241" s="291">
        <f t="shared" si="31"/>
        <v>0</v>
      </c>
      <c r="P241" s="291"/>
      <c r="Q241" s="300">
        <f t="shared" si="32"/>
        <v>0</v>
      </c>
      <c r="R241" s="301"/>
    </row>
    <row r="242" spans="3:18" x14ac:dyDescent="0.25">
      <c r="C242" s="93">
        <v>52171</v>
      </c>
      <c r="D242" s="50">
        <v>220</v>
      </c>
      <c r="E242" s="300">
        <f t="shared" si="26"/>
        <v>0</v>
      </c>
      <c r="F242" s="301"/>
      <c r="G242" s="300">
        <f t="shared" si="27"/>
        <v>0</v>
      </c>
      <c r="H242" s="301"/>
      <c r="I242" s="300">
        <f t="shared" si="28"/>
        <v>0</v>
      </c>
      <c r="J242" s="301"/>
      <c r="K242" s="300">
        <f t="shared" si="29"/>
        <v>0</v>
      </c>
      <c r="L242" s="301"/>
      <c r="M242" s="291">
        <f t="shared" si="30"/>
        <v>0</v>
      </c>
      <c r="N242" s="291"/>
      <c r="O242" s="291">
        <f t="shared" si="31"/>
        <v>0</v>
      </c>
      <c r="P242" s="291"/>
      <c r="Q242" s="300">
        <f t="shared" si="32"/>
        <v>0</v>
      </c>
      <c r="R242" s="301"/>
    </row>
    <row r="243" spans="3:18" x14ac:dyDescent="0.25">
      <c r="C243" s="93">
        <v>52201</v>
      </c>
      <c r="D243" s="50">
        <v>221</v>
      </c>
      <c r="E243" s="300">
        <f t="shared" si="26"/>
        <v>0</v>
      </c>
      <c r="F243" s="301"/>
      <c r="G243" s="300">
        <f t="shared" si="27"/>
        <v>0</v>
      </c>
      <c r="H243" s="301"/>
      <c r="I243" s="300">
        <f t="shared" si="28"/>
        <v>0</v>
      </c>
      <c r="J243" s="301"/>
      <c r="K243" s="300">
        <f t="shared" si="29"/>
        <v>0</v>
      </c>
      <c r="L243" s="301"/>
      <c r="M243" s="291">
        <f t="shared" si="30"/>
        <v>0</v>
      </c>
      <c r="N243" s="291"/>
      <c r="O243" s="291">
        <f t="shared" si="31"/>
        <v>0</v>
      </c>
      <c r="P243" s="291"/>
      <c r="Q243" s="300">
        <f t="shared" si="32"/>
        <v>0</v>
      </c>
      <c r="R243" s="301"/>
    </row>
    <row r="244" spans="3:18" x14ac:dyDescent="0.25">
      <c r="C244" s="93">
        <v>52232</v>
      </c>
      <c r="D244" s="50">
        <v>222</v>
      </c>
      <c r="E244" s="300">
        <f t="shared" si="26"/>
        <v>0</v>
      </c>
      <c r="F244" s="301"/>
      <c r="G244" s="300">
        <f t="shared" si="27"/>
        <v>0</v>
      </c>
      <c r="H244" s="301"/>
      <c r="I244" s="300">
        <f t="shared" si="28"/>
        <v>0</v>
      </c>
      <c r="J244" s="301"/>
      <c r="K244" s="300">
        <f t="shared" si="29"/>
        <v>0</v>
      </c>
      <c r="L244" s="301"/>
      <c r="M244" s="291">
        <f t="shared" si="30"/>
        <v>0</v>
      </c>
      <c r="N244" s="291"/>
      <c r="O244" s="291">
        <f t="shared" si="31"/>
        <v>0</v>
      </c>
      <c r="P244" s="291"/>
      <c r="Q244" s="300">
        <f t="shared" si="32"/>
        <v>0</v>
      </c>
      <c r="R244" s="301"/>
    </row>
    <row r="245" spans="3:18" x14ac:dyDescent="0.25">
      <c r="C245" s="93">
        <v>52263</v>
      </c>
      <c r="D245" s="50">
        <v>223</v>
      </c>
      <c r="E245" s="300">
        <f t="shared" si="26"/>
        <v>0</v>
      </c>
      <c r="F245" s="301"/>
      <c r="G245" s="300">
        <f t="shared" si="27"/>
        <v>0</v>
      </c>
      <c r="H245" s="301"/>
      <c r="I245" s="300">
        <f t="shared" si="28"/>
        <v>0</v>
      </c>
      <c r="J245" s="301"/>
      <c r="K245" s="300">
        <f t="shared" si="29"/>
        <v>0</v>
      </c>
      <c r="L245" s="301"/>
      <c r="M245" s="291">
        <f t="shared" si="30"/>
        <v>0</v>
      </c>
      <c r="N245" s="291"/>
      <c r="O245" s="291">
        <f t="shared" si="31"/>
        <v>0</v>
      </c>
      <c r="P245" s="291"/>
      <c r="Q245" s="300">
        <f t="shared" si="32"/>
        <v>0</v>
      </c>
      <c r="R245" s="301"/>
    </row>
    <row r="246" spans="3:18" x14ac:dyDescent="0.25">
      <c r="C246" s="93">
        <v>52291</v>
      </c>
      <c r="D246" s="50">
        <v>224</v>
      </c>
      <c r="E246" s="300">
        <f t="shared" si="26"/>
        <v>0</v>
      </c>
      <c r="F246" s="301"/>
      <c r="G246" s="300">
        <f t="shared" si="27"/>
        <v>0</v>
      </c>
      <c r="H246" s="301"/>
      <c r="I246" s="300">
        <f t="shared" si="28"/>
        <v>0</v>
      </c>
      <c r="J246" s="301"/>
      <c r="K246" s="300">
        <f t="shared" si="29"/>
        <v>0</v>
      </c>
      <c r="L246" s="301"/>
      <c r="M246" s="291">
        <f t="shared" si="30"/>
        <v>0</v>
      </c>
      <c r="N246" s="291"/>
      <c r="O246" s="291">
        <f t="shared" si="31"/>
        <v>0</v>
      </c>
      <c r="P246" s="291"/>
      <c r="Q246" s="300">
        <f t="shared" si="32"/>
        <v>0</v>
      </c>
      <c r="R246" s="301"/>
    </row>
    <row r="247" spans="3:18" x14ac:dyDescent="0.25">
      <c r="C247" s="93">
        <v>52322</v>
      </c>
      <c r="D247" s="50">
        <v>225</v>
      </c>
      <c r="E247" s="300">
        <f t="shared" si="26"/>
        <v>0</v>
      </c>
      <c r="F247" s="301"/>
      <c r="G247" s="300">
        <f t="shared" si="27"/>
        <v>0</v>
      </c>
      <c r="H247" s="301"/>
      <c r="I247" s="300">
        <f t="shared" si="28"/>
        <v>0</v>
      </c>
      <c r="J247" s="301"/>
      <c r="K247" s="300">
        <f t="shared" si="29"/>
        <v>0</v>
      </c>
      <c r="L247" s="301"/>
      <c r="M247" s="291">
        <f t="shared" si="30"/>
        <v>0</v>
      </c>
      <c r="N247" s="291"/>
      <c r="O247" s="291">
        <f t="shared" si="31"/>
        <v>0</v>
      </c>
      <c r="P247" s="291"/>
      <c r="Q247" s="300">
        <f t="shared" si="32"/>
        <v>0</v>
      </c>
      <c r="R247" s="301"/>
    </row>
    <row r="248" spans="3:18" x14ac:dyDescent="0.25">
      <c r="C248" s="93">
        <v>52352</v>
      </c>
      <c r="D248" s="50">
        <v>226</v>
      </c>
      <c r="E248" s="300">
        <f t="shared" si="26"/>
        <v>0</v>
      </c>
      <c r="F248" s="301"/>
      <c r="G248" s="300">
        <f t="shared" si="27"/>
        <v>0</v>
      </c>
      <c r="H248" s="301"/>
      <c r="I248" s="300">
        <f t="shared" si="28"/>
        <v>0</v>
      </c>
      <c r="J248" s="301"/>
      <c r="K248" s="300">
        <f t="shared" si="29"/>
        <v>0</v>
      </c>
      <c r="L248" s="301"/>
      <c r="M248" s="291">
        <f t="shared" si="30"/>
        <v>0</v>
      </c>
      <c r="N248" s="291"/>
      <c r="O248" s="291">
        <f t="shared" si="31"/>
        <v>0</v>
      </c>
      <c r="P248" s="291"/>
      <c r="Q248" s="300">
        <f t="shared" si="32"/>
        <v>0</v>
      </c>
      <c r="R248" s="301"/>
    </row>
    <row r="249" spans="3:18" x14ac:dyDescent="0.25">
      <c r="C249" s="93">
        <v>52383</v>
      </c>
      <c r="D249" s="50">
        <v>227</v>
      </c>
      <c r="E249" s="300">
        <f t="shared" si="26"/>
        <v>0</v>
      </c>
      <c r="F249" s="301"/>
      <c r="G249" s="300">
        <f t="shared" si="27"/>
        <v>0</v>
      </c>
      <c r="H249" s="301"/>
      <c r="I249" s="300">
        <f t="shared" si="28"/>
        <v>0</v>
      </c>
      <c r="J249" s="301"/>
      <c r="K249" s="300">
        <f t="shared" si="29"/>
        <v>0</v>
      </c>
      <c r="L249" s="301"/>
      <c r="M249" s="291">
        <f t="shared" si="30"/>
        <v>0</v>
      </c>
      <c r="N249" s="291"/>
      <c r="O249" s="291">
        <f t="shared" si="31"/>
        <v>0</v>
      </c>
      <c r="P249" s="291"/>
      <c r="Q249" s="300">
        <f t="shared" si="32"/>
        <v>0</v>
      </c>
      <c r="R249" s="301"/>
    </row>
    <row r="250" spans="3:18" x14ac:dyDescent="0.25">
      <c r="C250" s="93">
        <v>52413</v>
      </c>
      <c r="D250" s="50">
        <v>228</v>
      </c>
      <c r="E250" s="300">
        <f t="shared" si="26"/>
        <v>0</v>
      </c>
      <c r="F250" s="301"/>
      <c r="G250" s="300">
        <f t="shared" si="27"/>
        <v>0</v>
      </c>
      <c r="H250" s="301"/>
      <c r="I250" s="300">
        <f t="shared" si="28"/>
        <v>0</v>
      </c>
      <c r="J250" s="301"/>
      <c r="K250" s="300">
        <f t="shared" si="29"/>
        <v>0</v>
      </c>
      <c r="L250" s="301"/>
      <c r="M250" s="291">
        <f t="shared" si="30"/>
        <v>0</v>
      </c>
      <c r="N250" s="291"/>
      <c r="O250" s="291">
        <f t="shared" si="31"/>
        <v>0</v>
      </c>
      <c r="P250" s="291"/>
      <c r="Q250" s="300">
        <f t="shared" si="32"/>
        <v>0</v>
      </c>
      <c r="R250" s="301"/>
    </row>
    <row r="251" spans="3:18" x14ac:dyDescent="0.25">
      <c r="C251" s="93">
        <v>52444</v>
      </c>
      <c r="D251" s="50">
        <v>229</v>
      </c>
      <c r="E251" s="300">
        <f t="shared" si="26"/>
        <v>0</v>
      </c>
      <c r="F251" s="301"/>
      <c r="G251" s="300">
        <f t="shared" si="27"/>
        <v>0</v>
      </c>
      <c r="H251" s="301"/>
      <c r="I251" s="300">
        <f t="shared" si="28"/>
        <v>0</v>
      </c>
      <c r="J251" s="301"/>
      <c r="K251" s="300">
        <f t="shared" si="29"/>
        <v>0</v>
      </c>
      <c r="L251" s="301"/>
      <c r="M251" s="291">
        <f t="shared" si="30"/>
        <v>0</v>
      </c>
      <c r="N251" s="291"/>
      <c r="O251" s="291">
        <f t="shared" si="31"/>
        <v>0</v>
      </c>
      <c r="P251" s="291"/>
      <c r="Q251" s="300">
        <f t="shared" si="32"/>
        <v>0</v>
      </c>
      <c r="R251" s="301"/>
    </row>
    <row r="252" spans="3:18" x14ac:dyDescent="0.25">
      <c r="C252" s="93">
        <v>52475</v>
      </c>
      <c r="D252" s="50">
        <v>230</v>
      </c>
      <c r="E252" s="300">
        <f t="shared" si="26"/>
        <v>0</v>
      </c>
      <c r="F252" s="301"/>
      <c r="G252" s="300">
        <f t="shared" si="27"/>
        <v>0</v>
      </c>
      <c r="H252" s="301"/>
      <c r="I252" s="300">
        <f t="shared" si="28"/>
        <v>0</v>
      </c>
      <c r="J252" s="301"/>
      <c r="K252" s="300">
        <f t="shared" si="29"/>
        <v>0</v>
      </c>
      <c r="L252" s="301"/>
      <c r="M252" s="291">
        <f t="shared" si="30"/>
        <v>0</v>
      </c>
      <c r="N252" s="291"/>
      <c r="O252" s="291">
        <f t="shared" si="31"/>
        <v>0</v>
      </c>
      <c r="P252" s="291"/>
      <c r="Q252" s="300">
        <f t="shared" si="32"/>
        <v>0</v>
      </c>
      <c r="R252" s="301"/>
    </row>
    <row r="253" spans="3:18" x14ac:dyDescent="0.25">
      <c r="C253" s="93">
        <v>52505</v>
      </c>
      <c r="D253" s="50">
        <v>231</v>
      </c>
      <c r="E253" s="300">
        <f t="shared" si="26"/>
        <v>0</v>
      </c>
      <c r="F253" s="301"/>
      <c r="G253" s="300">
        <f t="shared" si="27"/>
        <v>0</v>
      </c>
      <c r="H253" s="301"/>
      <c r="I253" s="300">
        <f t="shared" si="28"/>
        <v>0</v>
      </c>
      <c r="J253" s="301"/>
      <c r="K253" s="300">
        <f t="shared" si="29"/>
        <v>0</v>
      </c>
      <c r="L253" s="301"/>
      <c r="M253" s="291">
        <f t="shared" si="30"/>
        <v>0</v>
      </c>
      <c r="N253" s="291"/>
      <c r="O253" s="291">
        <f t="shared" si="31"/>
        <v>0</v>
      </c>
      <c r="P253" s="291"/>
      <c r="Q253" s="300">
        <f t="shared" si="32"/>
        <v>0</v>
      </c>
      <c r="R253" s="301"/>
    </row>
    <row r="254" spans="3:18" x14ac:dyDescent="0.25">
      <c r="C254" s="93">
        <v>52536</v>
      </c>
      <c r="D254" s="50">
        <v>232</v>
      </c>
      <c r="E254" s="300">
        <f t="shared" si="26"/>
        <v>0</v>
      </c>
      <c r="F254" s="301"/>
      <c r="G254" s="300">
        <f t="shared" si="27"/>
        <v>0</v>
      </c>
      <c r="H254" s="301"/>
      <c r="I254" s="300">
        <f t="shared" si="28"/>
        <v>0</v>
      </c>
      <c r="J254" s="301"/>
      <c r="K254" s="300">
        <f t="shared" si="29"/>
        <v>0</v>
      </c>
      <c r="L254" s="301"/>
      <c r="M254" s="291">
        <f t="shared" si="30"/>
        <v>0</v>
      </c>
      <c r="N254" s="291"/>
      <c r="O254" s="291">
        <f t="shared" si="31"/>
        <v>0</v>
      </c>
      <c r="P254" s="291"/>
      <c r="Q254" s="300">
        <f t="shared" si="32"/>
        <v>0</v>
      </c>
      <c r="R254" s="301"/>
    </row>
    <row r="255" spans="3:18" x14ac:dyDescent="0.25">
      <c r="C255" s="93">
        <v>52566</v>
      </c>
      <c r="D255" s="50">
        <v>233</v>
      </c>
      <c r="E255" s="300">
        <f t="shared" si="26"/>
        <v>0</v>
      </c>
      <c r="F255" s="301"/>
      <c r="G255" s="300">
        <f t="shared" si="27"/>
        <v>0</v>
      </c>
      <c r="H255" s="301"/>
      <c r="I255" s="300">
        <f t="shared" si="28"/>
        <v>0</v>
      </c>
      <c r="J255" s="301"/>
      <c r="K255" s="300">
        <f t="shared" si="29"/>
        <v>0</v>
      </c>
      <c r="L255" s="301"/>
      <c r="M255" s="291">
        <f t="shared" si="30"/>
        <v>0</v>
      </c>
      <c r="N255" s="291"/>
      <c r="O255" s="291">
        <f t="shared" si="31"/>
        <v>0</v>
      </c>
      <c r="P255" s="291"/>
      <c r="Q255" s="300">
        <f t="shared" si="32"/>
        <v>0</v>
      </c>
      <c r="R255" s="301"/>
    </row>
    <row r="256" spans="3:18" x14ac:dyDescent="0.25">
      <c r="C256" s="93">
        <v>52597</v>
      </c>
      <c r="D256" s="50">
        <v>234</v>
      </c>
      <c r="E256" s="300">
        <f t="shared" si="26"/>
        <v>0</v>
      </c>
      <c r="F256" s="301"/>
      <c r="G256" s="300">
        <f t="shared" si="27"/>
        <v>0</v>
      </c>
      <c r="H256" s="301"/>
      <c r="I256" s="300">
        <f t="shared" si="28"/>
        <v>0</v>
      </c>
      <c r="J256" s="301"/>
      <c r="K256" s="300">
        <f t="shared" si="29"/>
        <v>0</v>
      </c>
      <c r="L256" s="301"/>
      <c r="M256" s="291">
        <f t="shared" si="30"/>
        <v>0</v>
      </c>
      <c r="N256" s="291"/>
      <c r="O256" s="291">
        <f t="shared" si="31"/>
        <v>0</v>
      </c>
      <c r="P256" s="291"/>
      <c r="Q256" s="300">
        <f t="shared" si="32"/>
        <v>0</v>
      </c>
      <c r="R256" s="301"/>
    </row>
    <row r="257" spans="3:18" x14ac:dyDescent="0.25">
      <c r="C257" s="93">
        <v>52628</v>
      </c>
      <c r="D257" s="50">
        <v>235</v>
      </c>
      <c r="E257" s="300">
        <f t="shared" si="26"/>
        <v>0</v>
      </c>
      <c r="F257" s="301"/>
      <c r="G257" s="300">
        <f t="shared" si="27"/>
        <v>0</v>
      </c>
      <c r="H257" s="301"/>
      <c r="I257" s="300">
        <f t="shared" si="28"/>
        <v>0</v>
      </c>
      <c r="J257" s="301"/>
      <c r="K257" s="300">
        <f t="shared" si="29"/>
        <v>0</v>
      </c>
      <c r="L257" s="301"/>
      <c r="M257" s="291">
        <f t="shared" si="30"/>
        <v>0</v>
      </c>
      <c r="N257" s="291"/>
      <c r="O257" s="291">
        <f t="shared" si="31"/>
        <v>0</v>
      </c>
      <c r="P257" s="291"/>
      <c r="Q257" s="300">
        <f t="shared" si="32"/>
        <v>0</v>
      </c>
      <c r="R257" s="301"/>
    </row>
    <row r="258" spans="3:18" x14ac:dyDescent="0.25">
      <c r="C258" s="93">
        <v>52657</v>
      </c>
      <c r="D258" s="50">
        <v>236</v>
      </c>
      <c r="E258" s="300">
        <f t="shared" si="26"/>
        <v>0</v>
      </c>
      <c r="F258" s="301"/>
      <c r="G258" s="300">
        <f t="shared" si="27"/>
        <v>0</v>
      </c>
      <c r="H258" s="301"/>
      <c r="I258" s="300">
        <f t="shared" si="28"/>
        <v>0</v>
      </c>
      <c r="J258" s="301"/>
      <c r="K258" s="300">
        <f t="shared" si="29"/>
        <v>0</v>
      </c>
      <c r="L258" s="301"/>
      <c r="M258" s="291">
        <f t="shared" si="30"/>
        <v>0</v>
      </c>
      <c r="N258" s="291"/>
      <c r="O258" s="291">
        <f t="shared" si="31"/>
        <v>0</v>
      </c>
      <c r="P258" s="291"/>
      <c r="Q258" s="300">
        <f t="shared" si="32"/>
        <v>0</v>
      </c>
      <c r="R258" s="301"/>
    </row>
    <row r="259" spans="3:18" x14ac:dyDescent="0.25">
      <c r="C259" s="93">
        <v>52688</v>
      </c>
      <c r="D259" s="50">
        <v>237</v>
      </c>
      <c r="E259" s="300">
        <f t="shared" si="26"/>
        <v>0</v>
      </c>
      <c r="F259" s="301"/>
      <c r="G259" s="300">
        <f t="shared" si="27"/>
        <v>0</v>
      </c>
      <c r="H259" s="301"/>
      <c r="I259" s="300">
        <f t="shared" si="28"/>
        <v>0</v>
      </c>
      <c r="J259" s="301"/>
      <c r="K259" s="300">
        <f t="shared" si="29"/>
        <v>0</v>
      </c>
      <c r="L259" s="301"/>
      <c r="M259" s="291">
        <f t="shared" si="30"/>
        <v>0</v>
      </c>
      <c r="N259" s="291"/>
      <c r="O259" s="291">
        <f t="shared" si="31"/>
        <v>0</v>
      </c>
      <c r="P259" s="291"/>
      <c r="Q259" s="300">
        <f t="shared" si="32"/>
        <v>0</v>
      </c>
      <c r="R259" s="301"/>
    </row>
    <row r="260" spans="3:18" x14ac:dyDescent="0.25">
      <c r="C260" s="93">
        <v>52718</v>
      </c>
      <c r="D260" s="50">
        <v>238</v>
      </c>
      <c r="E260" s="300">
        <f t="shared" si="26"/>
        <v>0</v>
      </c>
      <c r="F260" s="301"/>
      <c r="G260" s="300">
        <f t="shared" si="27"/>
        <v>0</v>
      </c>
      <c r="H260" s="301"/>
      <c r="I260" s="300">
        <f t="shared" si="28"/>
        <v>0</v>
      </c>
      <c r="J260" s="301"/>
      <c r="K260" s="300">
        <f t="shared" si="29"/>
        <v>0</v>
      </c>
      <c r="L260" s="301"/>
      <c r="M260" s="291">
        <f t="shared" si="30"/>
        <v>0</v>
      </c>
      <c r="N260" s="291"/>
      <c r="O260" s="291">
        <f t="shared" si="31"/>
        <v>0</v>
      </c>
      <c r="P260" s="291"/>
      <c r="Q260" s="300">
        <f t="shared" si="32"/>
        <v>0</v>
      </c>
      <c r="R260" s="301"/>
    </row>
    <row r="261" spans="3:18" x14ac:dyDescent="0.25">
      <c r="C261" s="93">
        <v>52749</v>
      </c>
      <c r="D261" s="50">
        <v>239</v>
      </c>
      <c r="E261" s="300">
        <f t="shared" si="26"/>
        <v>0</v>
      </c>
      <c r="F261" s="301"/>
      <c r="G261" s="300">
        <f t="shared" si="27"/>
        <v>0</v>
      </c>
      <c r="H261" s="301"/>
      <c r="I261" s="300">
        <f t="shared" si="28"/>
        <v>0</v>
      </c>
      <c r="J261" s="301"/>
      <c r="K261" s="300">
        <f t="shared" si="29"/>
        <v>0</v>
      </c>
      <c r="L261" s="301"/>
      <c r="M261" s="291">
        <f t="shared" si="30"/>
        <v>0</v>
      </c>
      <c r="N261" s="291"/>
      <c r="O261" s="291">
        <f t="shared" si="31"/>
        <v>0</v>
      </c>
      <c r="P261" s="291"/>
      <c r="Q261" s="300">
        <f t="shared" si="32"/>
        <v>0</v>
      </c>
      <c r="R261" s="301"/>
    </row>
    <row r="262" spans="3:18" x14ac:dyDescent="0.25">
      <c r="C262" s="93">
        <v>52779</v>
      </c>
      <c r="D262" s="50">
        <v>240</v>
      </c>
      <c r="E262" s="300">
        <f t="shared" si="26"/>
        <v>0</v>
      </c>
      <c r="F262" s="301"/>
      <c r="G262" s="300">
        <f t="shared" si="27"/>
        <v>0</v>
      </c>
      <c r="H262" s="301"/>
      <c r="I262" s="300">
        <f t="shared" si="28"/>
        <v>0</v>
      </c>
      <c r="J262" s="301"/>
      <c r="K262" s="300">
        <f t="shared" si="29"/>
        <v>0</v>
      </c>
      <c r="L262" s="301"/>
      <c r="M262" s="291">
        <f t="shared" si="30"/>
        <v>0</v>
      </c>
      <c r="N262" s="291"/>
      <c r="O262" s="291">
        <f t="shared" si="31"/>
        <v>0</v>
      </c>
      <c r="P262" s="291"/>
      <c r="Q262" s="300">
        <f t="shared" si="32"/>
        <v>0</v>
      </c>
      <c r="R262" s="301"/>
    </row>
    <row r="263" spans="3:18" x14ac:dyDescent="0.25">
      <c r="C263" s="93">
        <v>52810</v>
      </c>
      <c r="D263" s="50">
        <v>241</v>
      </c>
      <c r="E263" s="300">
        <f t="shared" si="26"/>
        <v>0</v>
      </c>
      <c r="F263" s="301"/>
      <c r="G263" s="300">
        <f t="shared" si="27"/>
        <v>0</v>
      </c>
      <c r="H263" s="301"/>
      <c r="I263" s="300">
        <f t="shared" si="28"/>
        <v>0</v>
      </c>
      <c r="J263" s="301"/>
      <c r="K263" s="300">
        <f t="shared" si="29"/>
        <v>0</v>
      </c>
      <c r="L263" s="301"/>
      <c r="M263" s="291">
        <f t="shared" si="30"/>
        <v>0</v>
      </c>
      <c r="N263" s="291"/>
      <c r="O263" s="291">
        <f t="shared" si="31"/>
        <v>0</v>
      </c>
      <c r="P263" s="291"/>
      <c r="Q263" s="300">
        <f t="shared" si="32"/>
        <v>0</v>
      </c>
      <c r="R263" s="301"/>
    </row>
    <row r="264" spans="3:18" x14ac:dyDescent="0.25">
      <c r="C264" s="93">
        <v>52841</v>
      </c>
      <c r="D264" s="50">
        <v>242</v>
      </c>
      <c r="E264" s="300">
        <f t="shared" si="26"/>
        <v>0</v>
      </c>
      <c r="F264" s="301"/>
      <c r="G264" s="300">
        <f t="shared" si="27"/>
        <v>0</v>
      </c>
      <c r="H264" s="301"/>
      <c r="I264" s="300">
        <f t="shared" si="28"/>
        <v>0</v>
      </c>
      <c r="J264" s="301"/>
      <c r="K264" s="300">
        <f t="shared" si="29"/>
        <v>0</v>
      </c>
      <c r="L264" s="301"/>
      <c r="M264" s="291">
        <f t="shared" si="30"/>
        <v>0</v>
      </c>
      <c r="N264" s="291"/>
      <c r="O264" s="291">
        <f t="shared" si="31"/>
        <v>0</v>
      </c>
      <c r="P264" s="291"/>
      <c r="Q264" s="300">
        <f t="shared" si="32"/>
        <v>0</v>
      </c>
      <c r="R264" s="301"/>
    </row>
    <row r="265" spans="3:18" x14ac:dyDescent="0.25">
      <c r="C265" s="93">
        <v>52871</v>
      </c>
      <c r="D265" s="50">
        <v>243</v>
      </c>
      <c r="E265" s="300">
        <f t="shared" si="26"/>
        <v>0</v>
      </c>
      <c r="F265" s="301"/>
      <c r="G265" s="300">
        <f t="shared" si="27"/>
        <v>0</v>
      </c>
      <c r="H265" s="301"/>
      <c r="I265" s="300">
        <f t="shared" si="28"/>
        <v>0</v>
      </c>
      <c r="J265" s="301"/>
      <c r="K265" s="300">
        <f t="shared" si="29"/>
        <v>0</v>
      </c>
      <c r="L265" s="301"/>
      <c r="M265" s="291">
        <f t="shared" si="30"/>
        <v>0</v>
      </c>
      <c r="N265" s="291"/>
      <c r="O265" s="291">
        <f t="shared" si="31"/>
        <v>0</v>
      </c>
      <c r="P265" s="291"/>
      <c r="Q265" s="300">
        <f t="shared" si="32"/>
        <v>0</v>
      </c>
      <c r="R265" s="301"/>
    </row>
    <row r="266" spans="3:18" x14ac:dyDescent="0.25">
      <c r="C266" s="93">
        <v>52902</v>
      </c>
      <c r="D266" s="50">
        <v>244</v>
      </c>
      <c r="E266" s="300">
        <f t="shared" si="26"/>
        <v>0</v>
      </c>
      <c r="F266" s="301"/>
      <c r="G266" s="300">
        <f t="shared" si="27"/>
        <v>0</v>
      </c>
      <c r="H266" s="301"/>
      <c r="I266" s="300">
        <f t="shared" si="28"/>
        <v>0</v>
      </c>
      <c r="J266" s="301"/>
      <c r="K266" s="300">
        <f t="shared" si="29"/>
        <v>0</v>
      </c>
      <c r="L266" s="301"/>
      <c r="M266" s="291">
        <f t="shared" si="30"/>
        <v>0</v>
      </c>
      <c r="N266" s="291"/>
      <c r="O266" s="291">
        <f t="shared" si="31"/>
        <v>0</v>
      </c>
      <c r="P266" s="291"/>
      <c r="Q266" s="300">
        <f t="shared" si="32"/>
        <v>0</v>
      </c>
      <c r="R266" s="301"/>
    </row>
    <row r="267" spans="3:18" x14ac:dyDescent="0.25">
      <c r="C267" s="93">
        <v>52932</v>
      </c>
      <c r="D267" s="50">
        <v>245</v>
      </c>
      <c r="E267" s="300">
        <f t="shared" si="26"/>
        <v>0</v>
      </c>
      <c r="F267" s="301"/>
      <c r="G267" s="300">
        <f t="shared" si="27"/>
        <v>0</v>
      </c>
      <c r="H267" s="301"/>
      <c r="I267" s="300">
        <f t="shared" si="28"/>
        <v>0</v>
      </c>
      <c r="J267" s="301"/>
      <c r="K267" s="300">
        <f t="shared" si="29"/>
        <v>0</v>
      </c>
      <c r="L267" s="301"/>
      <c r="M267" s="291">
        <f t="shared" si="30"/>
        <v>0</v>
      </c>
      <c r="N267" s="291"/>
      <c r="O267" s="291">
        <f t="shared" si="31"/>
        <v>0</v>
      </c>
      <c r="P267" s="291"/>
      <c r="Q267" s="300">
        <f t="shared" si="32"/>
        <v>0</v>
      </c>
      <c r="R267" s="301"/>
    </row>
    <row r="268" spans="3:18" x14ac:dyDescent="0.25">
      <c r="C268" s="93">
        <v>52963</v>
      </c>
      <c r="D268" s="50">
        <v>246</v>
      </c>
      <c r="E268" s="300">
        <f t="shared" si="26"/>
        <v>0</v>
      </c>
      <c r="F268" s="301"/>
      <c r="G268" s="300">
        <f t="shared" si="27"/>
        <v>0</v>
      </c>
      <c r="H268" s="301"/>
      <c r="I268" s="300">
        <f t="shared" si="28"/>
        <v>0</v>
      </c>
      <c r="J268" s="301"/>
      <c r="K268" s="300">
        <f t="shared" si="29"/>
        <v>0</v>
      </c>
      <c r="L268" s="301"/>
      <c r="M268" s="291">
        <f t="shared" si="30"/>
        <v>0</v>
      </c>
      <c r="N268" s="291"/>
      <c r="O268" s="291">
        <f t="shared" si="31"/>
        <v>0</v>
      </c>
      <c r="P268" s="291"/>
      <c r="Q268" s="300">
        <f t="shared" si="32"/>
        <v>0</v>
      </c>
      <c r="R268" s="301"/>
    </row>
    <row r="269" spans="3:18" x14ac:dyDescent="0.25">
      <c r="C269" s="93">
        <v>52994</v>
      </c>
      <c r="D269" s="50">
        <v>247</v>
      </c>
      <c r="E269" s="300">
        <f t="shared" si="26"/>
        <v>0</v>
      </c>
      <c r="F269" s="301"/>
      <c r="G269" s="300">
        <f t="shared" si="27"/>
        <v>0</v>
      </c>
      <c r="H269" s="301"/>
      <c r="I269" s="300">
        <f t="shared" si="28"/>
        <v>0</v>
      </c>
      <c r="J269" s="301"/>
      <c r="K269" s="300">
        <f t="shared" si="29"/>
        <v>0</v>
      </c>
      <c r="L269" s="301"/>
      <c r="M269" s="291">
        <f t="shared" si="30"/>
        <v>0</v>
      </c>
      <c r="N269" s="291"/>
      <c r="O269" s="291">
        <f t="shared" si="31"/>
        <v>0</v>
      </c>
      <c r="P269" s="291"/>
      <c r="Q269" s="300">
        <f t="shared" si="32"/>
        <v>0</v>
      </c>
      <c r="R269" s="301"/>
    </row>
    <row r="270" spans="3:18" x14ac:dyDescent="0.25">
      <c r="C270" s="93">
        <v>53022</v>
      </c>
      <c r="D270" s="50">
        <v>248</v>
      </c>
      <c r="E270" s="300">
        <f t="shared" si="26"/>
        <v>0</v>
      </c>
      <c r="F270" s="301"/>
      <c r="G270" s="300">
        <f t="shared" si="27"/>
        <v>0</v>
      </c>
      <c r="H270" s="301"/>
      <c r="I270" s="300">
        <f t="shared" si="28"/>
        <v>0</v>
      </c>
      <c r="J270" s="301"/>
      <c r="K270" s="300">
        <f t="shared" si="29"/>
        <v>0</v>
      </c>
      <c r="L270" s="301"/>
      <c r="M270" s="291">
        <f t="shared" si="30"/>
        <v>0</v>
      </c>
      <c r="N270" s="291"/>
      <c r="O270" s="291">
        <f t="shared" si="31"/>
        <v>0</v>
      </c>
      <c r="P270" s="291"/>
      <c r="Q270" s="300">
        <f t="shared" si="32"/>
        <v>0</v>
      </c>
      <c r="R270" s="301"/>
    </row>
    <row r="271" spans="3:18" x14ac:dyDescent="0.25">
      <c r="C271" s="93">
        <v>53053</v>
      </c>
      <c r="D271" s="50">
        <v>249</v>
      </c>
      <c r="E271" s="300">
        <f t="shared" si="26"/>
        <v>0</v>
      </c>
      <c r="F271" s="301"/>
      <c r="G271" s="300">
        <f t="shared" si="27"/>
        <v>0</v>
      </c>
      <c r="H271" s="301"/>
      <c r="I271" s="300">
        <f t="shared" si="28"/>
        <v>0</v>
      </c>
      <c r="J271" s="301"/>
      <c r="K271" s="300">
        <f t="shared" si="29"/>
        <v>0</v>
      </c>
      <c r="L271" s="301"/>
      <c r="M271" s="291">
        <f t="shared" si="30"/>
        <v>0</v>
      </c>
      <c r="N271" s="291"/>
      <c r="O271" s="291">
        <f t="shared" si="31"/>
        <v>0</v>
      </c>
      <c r="P271" s="291"/>
      <c r="Q271" s="300">
        <f t="shared" si="32"/>
        <v>0</v>
      </c>
      <c r="R271" s="301"/>
    </row>
    <row r="272" spans="3:18" x14ac:dyDescent="0.25">
      <c r="C272" s="93">
        <v>53083</v>
      </c>
      <c r="D272" s="50">
        <v>250</v>
      </c>
      <c r="E272" s="300">
        <f t="shared" si="26"/>
        <v>0</v>
      </c>
      <c r="F272" s="301"/>
      <c r="G272" s="300">
        <f t="shared" si="27"/>
        <v>0</v>
      </c>
      <c r="H272" s="301"/>
      <c r="I272" s="300">
        <f t="shared" si="28"/>
        <v>0</v>
      </c>
      <c r="J272" s="301"/>
      <c r="K272" s="300">
        <f t="shared" si="29"/>
        <v>0</v>
      </c>
      <c r="L272" s="301"/>
      <c r="M272" s="291">
        <f t="shared" si="30"/>
        <v>0</v>
      </c>
      <c r="N272" s="291"/>
      <c r="O272" s="291">
        <f t="shared" si="31"/>
        <v>0</v>
      </c>
      <c r="P272" s="291"/>
      <c r="Q272" s="300">
        <f t="shared" si="32"/>
        <v>0</v>
      </c>
      <c r="R272" s="301"/>
    </row>
    <row r="273" spans="3:18" x14ac:dyDescent="0.25">
      <c r="C273" s="93">
        <v>53114</v>
      </c>
      <c r="D273" s="50">
        <v>251</v>
      </c>
      <c r="E273" s="300">
        <f t="shared" si="26"/>
        <v>0</v>
      </c>
      <c r="F273" s="301"/>
      <c r="G273" s="300">
        <f t="shared" si="27"/>
        <v>0</v>
      </c>
      <c r="H273" s="301"/>
      <c r="I273" s="300">
        <f t="shared" si="28"/>
        <v>0</v>
      </c>
      <c r="J273" s="301"/>
      <c r="K273" s="300">
        <f t="shared" si="29"/>
        <v>0</v>
      </c>
      <c r="L273" s="301"/>
      <c r="M273" s="291">
        <f t="shared" si="30"/>
        <v>0</v>
      </c>
      <c r="N273" s="291"/>
      <c r="O273" s="291">
        <f t="shared" si="31"/>
        <v>0</v>
      </c>
      <c r="P273" s="291"/>
      <c r="Q273" s="300">
        <f t="shared" si="32"/>
        <v>0</v>
      </c>
      <c r="R273" s="301"/>
    </row>
    <row r="274" spans="3:18" x14ac:dyDescent="0.25">
      <c r="C274" s="93">
        <v>53144</v>
      </c>
      <c r="D274" s="50">
        <v>252</v>
      </c>
      <c r="E274" s="300">
        <f t="shared" si="26"/>
        <v>0</v>
      </c>
      <c r="F274" s="301"/>
      <c r="G274" s="300">
        <f t="shared" si="27"/>
        <v>0</v>
      </c>
      <c r="H274" s="301"/>
      <c r="I274" s="300">
        <f t="shared" si="28"/>
        <v>0</v>
      </c>
      <c r="J274" s="301"/>
      <c r="K274" s="300">
        <f t="shared" si="29"/>
        <v>0</v>
      </c>
      <c r="L274" s="301"/>
      <c r="M274" s="291">
        <f t="shared" si="30"/>
        <v>0</v>
      </c>
      <c r="N274" s="291"/>
      <c r="O274" s="291">
        <f t="shared" si="31"/>
        <v>0</v>
      </c>
      <c r="P274" s="291"/>
      <c r="Q274" s="300">
        <f t="shared" si="32"/>
        <v>0</v>
      </c>
      <c r="R274" s="301"/>
    </row>
    <row r="275" spans="3:18" x14ac:dyDescent="0.25">
      <c r="C275" s="93">
        <v>53175</v>
      </c>
      <c r="D275" s="50">
        <v>253</v>
      </c>
      <c r="E275" s="300">
        <f t="shared" si="26"/>
        <v>0</v>
      </c>
      <c r="F275" s="301"/>
      <c r="G275" s="300">
        <f t="shared" si="27"/>
        <v>0</v>
      </c>
      <c r="H275" s="301"/>
      <c r="I275" s="300">
        <f t="shared" si="28"/>
        <v>0</v>
      </c>
      <c r="J275" s="301"/>
      <c r="K275" s="300">
        <f t="shared" si="29"/>
        <v>0</v>
      </c>
      <c r="L275" s="301"/>
      <c r="M275" s="291">
        <f t="shared" si="30"/>
        <v>0</v>
      </c>
      <c r="N275" s="291"/>
      <c r="O275" s="291">
        <f t="shared" si="31"/>
        <v>0</v>
      </c>
      <c r="P275" s="291"/>
      <c r="Q275" s="300">
        <f t="shared" si="32"/>
        <v>0</v>
      </c>
      <c r="R275" s="301"/>
    </row>
    <row r="276" spans="3:18" x14ac:dyDescent="0.25">
      <c r="C276" s="93">
        <v>53206</v>
      </c>
      <c r="D276" s="50">
        <v>254</v>
      </c>
      <c r="E276" s="300">
        <f t="shared" si="26"/>
        <v>0</v>
      </c>
      <c r="F276" s="301"/>
      <c r="G276" s="300">
        <f t="shared" si="27"/>
        <v>0</v>
      </c>
      <c r="H276" s="301"/>
      <c r="I276" s="300">
        <f t="shared" si="28"/>
        <v>0</v>
      </c>
      <c r="J276" s="301"/>
      <c r="K276" s="300">
        <f t="shared" si="29"/>
        <v>0</v>
      </c>
      <c r="L276" s="301"/>
      <c r="M276" s="291">
        <f t="shared" si="30"/>
        <v>0</v>
      </c>
      <c r="N276" s="291"/>
      <c r="O276" s="291">
        <f t="shared" si="31"/>
        <v>0</v>
      </c>
      <c r="P276" s="291"/>
      <c r="Q276" s="300">
        <f t="shared" si="32"/>
        <v>0</v>
      </c>
      <c r="R276" s="301"/>
    </row>
    <row r="277" spans="3:18" x14ac:dyDescent="0.25">
      <c r="C277" s="93">
        <v>53236</v>
      </c>
      <c r="D277" s="50">
        <v>255</v>
      </c>
      <c r="E277" s="300">
        <f t="shared" si="26"/>
        <v>0</v>
      </c>
      <c r="F277" s="301"/>
      <c r="G277" s="300">
        <f t="shared" si="27"/>
        <v>0</v>
      </c>
      <c r="H277" s="301"/>
      <c r="I277" s="300">
        <f t="shared" si="28"/>
        <v>0</v>
      </c>
      <c r="J277" s="301"/>
      <c r="K277" s="300">
        <f t="shared" si="29"/>
        <v>0</v>
      </c>
      <c r="L277" s="301"/>
      <c r="M277" s="291">
        <f t="shared" si="30"/>
        <v>0</v>
      </c>
      <c r="N277" s="291"/>
      <c r="O277" s="291">
        <f t="shared" si="31"/>
        <v>0</v>
      </c>
      <c r="P277" s="291"/>
      <c r="Q277" s="300">
        <f t="shared" si="32"/>
        <v>0</v>
      </c>
      <c r="R277" s="301"/>
    </row>
    <row r="278" spans="3:18" x14ac:dyDescent="0.25">
      <c r="C278" s="93">
        <v>53267</v>
      </c>
      <c r="D278" s="50">
        <v>256</v>
      </c>
      <c r="E278" s="300">
        <f t="shared" si="26"/>
        <v>0</v>
      </c>
      <c r="F278" s="301"/>
      <c r="G278" s="300">
        <f t="shared" si="27"/>
        <v>0</v>
      </c>
      <c r="H278" s="301"/>
      <c r="I278" s="300">
        <f t="shared" si="28"/>
        <v>0</v>
      </c>
      <c r="J278" s="301"/>
      <c r="K278" s="300">
        <f t="shared" si="29"/>
        <v>0</v>
      </c>
      <c r="L278" s="301"/>
      <c r="M278" s="291">
        <f t="shared" si="30"/>
        <v>0</v>
      </c>
      <c r="N278" s="291"/>
      <c r="O278" s="291">
        <f t="shared" si="31"/>
        <v>0</v>
      </c>
      <c r="P278" s="291"/>
      <c r="Q278" s="300">
        <f t="shared" si="32"/>
        <v>0</v>
      </c>
      <c r="R278" s="301"/>
    </row>
    <row r="279" spans="3:18" x14ac:dyDescent="0.25">
      <c r="C279" s="93">
        <v>53297</v>
      </c>
      <c r="D279" s="50">
        <v>257</v>
      </c>
      <c r="E279" s="300">
        <f t="shared" si="26"/>
        <v>0</v>
      </c>
      <c r="F279" s="301"/>
      <c r="G279" s="300">
        <f t="shared" si="27"/>
        <v>0</v>
      </c>
      <c r="H279" s="301"/>
      <c r="I279" s="300">
        <f t="shared" si="28"/>
        <v>0</v>
      </c>
      <c r="J279" s="301"/>
      <c r="K279" s="300">
        <f t="shared" si="29"/>
        <v>0</v>
      </c>
      <c r="L279" s="301"/>
      <c r="M279" s="291">
        <f t="shared" si="30"/>
        <v>0</v>
      </c>
      <c r="N279" s="291"/>
      <c r="O279" s="291">
        <f t="shared" si="31"/>
        <v>0</v>
      </c>
      <c r="P279" s="291"/>
      <c r="Q279" s="300">
        <f t="shared" si="32"/>
        <v>0</v>
      </c>
      <c r="R279" s="301"/>
    </row>
    <row r="280" spans="3:18" x14ac:dyDescent="0.25">
      <c r="C280" s="93">
        <v>53328</v>
      </c>
      <c r="D280" s="50">
        <v>258</v>
      </c>
      <c r="E280" s="300">
        <f t="shared" si="26"/>
        <v>0</v>
      </c>
      <c r="F280" s="301"/>
      <c r="G280" s="300">
        <f t="shared" si="27"/>
        <v>0</v>
      </c>
      <c r="H280" s="301"/>
      <c r="I280" s="300">
        <f t="shared" si="28"/>
        <v>0</v>
      </c>
      <c r="J280" s="301"/>
      <c r="K280" s="300">
        <f t="shared" si="29"/>
        <v>0</v>
      </c>
      <c r="L280" s="301"/>
      <c r="M280" s="291">
        <f t="shared" si="30"/>
        <v>0</v>
      </c>
      <c r="N280" s="291"/>
      <c r="O280" s="291">
        <f t="shared" si="31"/>
        <v>0</v>
      </c>
      <c r="P280" s="291"/>
      <c r="Q280" s="300">
        <f t="shared" si="32"/>
        <v>0</v>
      </c>
      <c r="R280" s="301"/>
    </row>
    <row r="281" spans="3:18" x14ac:dyDescent="0.25">
      <c r="C281" s="93">
        <v>53359</v>
      </c>
      <c r="D281" s="50">
        <v>259</v>
      </c>
      <c r="E281" s="300">
        <f t="shared" ref="E281:E344" si="33">E280</f>
        <v>0</v>
      </c>
      <c r="F281" s="301"/>
      <c r="G281" s="300">
        <f t="shared" ref="G281:G344" si="34">G280</f>
        <v>0</v>
      </c>
      <c r="H281" s="301"/>
      <c r="I281" s="300">
        <f t="shared" ref="I281:I344" si="35">I280</f>
        <v>0</v>
      </c>
      <c r="J281" s="301"/>
      <c r="K281" s="300">
        <f t="shared" ref="K281:K344" si="36">K280</f>
        <v>0</v>
      </c>
      <c r="L281" s="301"/>
      <c r="M281" s="291">
        <f t="shared" ref="M281:M344" si="37">M280</f>
        <v>0</v>
      </c>
      <c r="N281" s="291"/>
      <c r="O281" s="291">
        <f t="shared" ref="O281:O344" si="38">O280</f>
        <v>0</v>
      </c>
      <c r="P281" s="291"/>
      <c r="Q281" s="300">
        <f t="shared" ref="Q281:Q303" si="39">E281+G281+I281+K281+M281+O281</f>
        <v>0</v>
      </c>
      <c r="R281" s="301"/>
    </row>
    <row r="282" spans="3:18" x14ac:dyDescent="0.25">
      <c r="C282" s="93">
        <v>53387</v>
      </c>
      <c r="D282" s="50">
        <v>260</v>
      </c>
      <c r="E282" s="300">
        <f t="shared" si="33"/>
        <v>0</v>
      </c>
      <c r="F282" s="301"/>
      <c r="G282" s="300">
        <f t="shared" si="34"/>
        <v>0</v>
      </c>
      <c r="H282" s="301"/>
      <c r="I282" s="300">
        <f t="shared" si="35"/>
        <v>0</v>
      </c>
      <c r="J282" s="301"/>
      <c r="K282" s="300">
        <f t="shared" si="36"/>
        <v>0</v>
      </c>
      <c r="L282" s="301"/>
      <c r="M282" s="291">
        <f t="shared" si="37"/>
        <v>0</v>
      </c>
      <c r="N282" s="291"/>
      <c r="O282" s="291">
        <f t="shared" si="38"/>
        <v>0</v>
      </c>
      <c r="P282" s="291"/>
      <c r="Q282" s="300">
        <f t="shared" si="39"/>
        <v>0</v>
      </c>
      <c r="R282" s="301"/>
    </row>
    <row r="283" spans="3:18" x14ac:dyDescent="0.25">
      <c r="C283" s="93">
        <v>53418</v>
      </c>
      <c r="D283" s="50">
        <v>261</v>
      </c>
      <c r="E283" s="300">
        <f t="shared" si="33"/>
        <v>0</v>
      </c>
      <c r="F283" s="301"/>
      <c r="G283" s="300">
        <f t="shared" si="34"/>
        <v>0</v>
      </c>
      <c r="H283" s="301"/>
      <c r="I283" s="300">
        <f t="shared" si="35"/>
        <v>0</v>
      </c>
      <c r="J283" s="301"/>
      <c r="K283" s="300">
        <f t="shared" si="36"/>
        <v>0</v>
      </c>
      <c r="L283" s="301"/>
      <c r="M283" s="291">
        <f t="shared" si="37"/>
        <v>0</v>
      </c>
      <c r="N283" s="291"/>
      <c r="O283" s="291">
        <f t="shared" si="38"/>
        <v>0</v>
      </c>
      <c r="P283" s="291"/>
      <c r="Q283" s="300">
        <f t="shared" si="39"/>
        <v>0</v>
      </c>
      <c r="R283" s="301"/>
    </row>
    <row r="284" spans="3:18" x14ac:dyDescent="0.25">
      <c r="C284" s="93">
        <v>53448</v>
      </c>
      <c r="D284" s="50">
        <v>262</v>
      </c>
      <c r="E284" s="300">
        <f t="shared" si="33"/>
        <v>0</v>
      </c>
      <c r="F284" s="301"/>
      <c r="G284" s="300">
        <f t="shared" si="34"/>
        <v>0</v>
      </c>
      <c r="H284" s="301"/>
      <c r="I284" s="300">
        <f t="shared" si="35"/>
        <v>0</v>
      </c>
      <c r="J284" s="301"/>
      <c r="K284" s="300">
        <f t="shared" si="36"/>
        <v>0</v>
      </c>
      <c r="L284" s="301"/>
      <c r="M284" s="291">
        <f t="shared" si="37"/>
        <v>0</v>
      </c>
      <c r="N284" s="291"/>
      <c r="O284" s="291">
        <f t="shared" si="38"/>
        <v>0</v>
      </c>
      <c r="P284" s="291"/>
      <c r="Q284" s="300">
        <f t="shared" si="39"/>
        <v>0</v>
      </c>
      <c r="R284" s="301"/>
    </row>
    <row r="285" spans="3:18" x14ac:dyDescent="0.25">
      <c r="C285" s="93">
        <v>53479</v>
      </c>
      <c r="D285" s="50">
        <v>263</v>
      </c>
      <c r="E285" s="300">
        <f t="shared" si="33"/>
        <v>0</v>
      </c>
      <c r="F285" s="301"/>
      <c r="G285" s="300">
        <f t="shared" si="34"/>
        <v>0</v>
      </c>
      <c r="H285" s="301"/>
      <c r="I285" s="300">
        <f t="shared" si="35"/>
        <v>0</v>
      </c>
      <c r="J285" s="301"/>
      <c r="K285" s="300">
        <f t="shared" si="36"/>
        <v>0</v>
      </c>
      <c r="L285" s="301"/>
      <c r="M285" s="291">
        <f t="shared" si="37"/>
        <v>0</v>
      </c>
      <c r="N285" s="291"/>
      <c r="O285" s="291">
        <f t="shared" si="38"/>
        <v>0</v>
      </c>
      <c r="P285" s="291"/>
      <c r="Q285" s="300">
        <f t="shared" si="39"/>
        <v>0</v>
      </c>
      <c r="R285" s="301"/>
    </row>
    <row r="286" spans="3:18" x14ac:dyDescent="0.25">
      <c r="C286" s="93">
        <v>53509</v>
      </c>
      <c r="D286" s="50">
        <v>264</v>
      </c>
      <c r="E286" s="300">
        <f t="shared" si="33"/>
        <v>0</v>
      </c>
      <c r="F286" s="301"/>
      <c r="G286" s="300">
        <f t="shared" si="34"/>
        <v>0</v>
      </c>
      <c r="H286" s="301"/>
      <c r="I286" s="300">
        <f t="shared" si="35"/>
        <v>0</v>
      </c>
      <c r="J286" s="301"/>
      <c r="K286" s="300">
        <f t="shared" si="36"/>
        <v>0</v>
      </c>
      <c r="L286" s="301"/>
      <c r="M286" s="291">
        <f t="shared" si="37"/>
        <v>0</v>
      </c>
      <c r="N286" s="291"/>
      <c r="O286" s="291">
        <f t="shared" si="38"/>
        <v>0</v>
      </c>
      <c r="P286" s="291"/>
      <c r="Q286" s="300">
        <f t="shared" si="39"/>
        <v>0</v>
      </c>
      <c r="R286" s="301"/>
    </row>
    <row r="287" spans="3:18" x14ac:dyDescent="0.25">
      <c r="C287" s="93">
        <v>53540</v>
      </c>
      <c r="D287" s="50">
        <v>265</v>
      </c>
      <c r="E287" s="300">
        <f t="shared" si="33"/>
        <v>0</v>
      </c>
      <c r="F287" s="301"/>
      <c r="G287" s="300">
        <f t="shared" si="34"/>
        <v>0</v>
      </c>
      <c r="H287" s="301"/>
      <c r="I287" s="300">
        <f t="shared" si="35"/>
        <v>0</v>
      </c>
      <c r="J287" s="301"/>
      <c r="K287" s="300">
        <f t="shared" si="36"/>
        <v>0</v>
      </c>
      <c r="L287" s="301"/>
      <c r="M287" s="291">
        <f t="shared" si="37"/>
        <v>0</v>
      </c>
      <c r="N287" s="291"/>
      <c r="O287" s="291">
        <f t="shared" si="38"/>
        <v>0</v>
      </c>
      <c r="P287" s="291"/>
      <c r="Q287" s="300">
        <f t="shared" si="39"/>
        <v>0</v>
      </c>
      <c r="R287" s="301"/>
    </row>
    <row r="288" spans="3:18" x14ac:dyDescent="0.25">
      <c r="C288" s="93">
        <v>53571</v>
      </c>
      <c r="D288" s="50">
        <v>266</v>
      </c>
      <c r="E288" s="300">
        <f t="shared" si="33"/>
        <v>0</v>
      </c>
      <c r="F288" s="301"/>
      <c r="G288" s="300">
        <f t="shared" si="34"/>
        <v>0</v>
      </c>
      <c r="H288" s="301"/>
      <c r="I288" s="300">
        <f t="shared" si="35"/>
        <v>0</v>
      </c>
      <c r="J288" s="301"/>
      <c r="K288" s="300">
        <f t="shared" si="36"/>
        <v>0</v>
      </c>
      <c r="L288" s="301"/>
      <c r="M288" s="291">
        <f t="shared" si="37"/>
        <v>0</v>
      </c>
      <c r="N288" s="291"/>
      <c r="O288" s="291">
        <f t="shared" si="38"/>
        <v>0</v>
      </c>
      <c r="P288" s="291"/>
      <c r="Q288" s="300">
        <f t="shared" si="39"/>
        <v>0</v>
      </c>
      <c r="R288" s="301"/>
    </row>
    <row r="289" spans="3:18" x14ac:dyDescent="0.25">
      <c r="C289" s="93">
        <v>53601</v>
      </c>
      <c r="D289" s="50">
        <v>267</v>
      </c>
      <c r="E289" s="300">
        <f t="shared" si="33"/>
        <v>0</v>
      </c>
      <c r="F289" s="301"/>
      <c r="G289" s="300">
        <f t="shared" si="34"/>
        <v>0</v>
      </c>
      <c r="H289" s="301"/>
      <c r="I289" s="300">
        <f t="shared" si="35"/>
        <v>0</v>
      </c>
      <c r="J289" s="301"/>
      <c r="K289" s="300">
        <f t="shared" si="36"/>
        <v>0</v>
      </c>
      <c r="L289" s="301"/>
      <c r="M289" s="291">
        <f t="shared" si="37"/>
        <v>0</v>
      </c>
      <c r="N289" s="291"/>
      <c r="O289" s="291">
        <f t="shared" si="38"/>
        <v>0</v>
      </c>
      <c r="P289" s="291"/>
      <c r="Q289" s="300">
        <f t="shared" si="39"/>
        <v>0</v>
      </c>
      <c r="R289" s="301"/>
    </row>
    <row r="290" spans="3:18" x14ac:dyDescent="0.25">
      <c r="C290" s="93">
        <v>53632</v>
      </c>
      <c r="D290" s="50">
        <v>268</v>
      </c>
      <c r="E290" s="300">
        <f t="shared" si="33"/>
        <v>0</v>
      </c>
      <c r="F290" s="301"/>
      <c r="G290" s="300">
        <f t="shared" si="34"/>
        <v>0</v>
      </c>
      <c r="H290" s="301"/>
      <c r="I290" s="300">
        <f t="shared" si="35"/>
        <v>0</v>
      </c>
      <c r="J290" s="301"/>
      <c r="K290" s="300">
        <f t="shared" si="36"/>
        <v>0</v>
      </c>
      <c r="L290" s="301"/>
      <c r="M290" s="291">
        <f t="shared" si="37"/>
        <v>0</v>
      </c>
      <c r="N290" s="291"/>
      <c r="O290" s="291">
        <f t="shared" si="38"/>
        <v>0</v>
      </c>
      <c r="P290" s="291"/>
      <c r="Q290" s="300">
        <f t="shared" si="39"/>
        <v>0</v>
      </c>
      <c r="R290" s="301"/>
    </row>
    <row r="291" spans="3:18" x14ac:dyDescent="0.25">
      <c r="C291" s="93">
        <v>53662</v>
      </c>
      <c r="D291" s="50">
        <v>269</v>
      </c>
      <c r="E291" s="300">
        <f t="shared" si="33"/>
        <v>0</v>
      </c>
      <c r="F291" s="301"/>
      <c r="G291" s="300">
        <f t="shared" si="34"/>
        <v>0</v>
      </c>
      <c r="H291" s="301"/>
      <c r="I291" s="300">
        <f t="shared" si="35"/>
        <v>0</v>
      </c>
      <c r="J291" s="301"/>
      <c r="K291" s="300">
        <f t="shared" si="36"/>
        <v>0</v>
      </c>
      <c r="L291" s="301"/>
      <c r="M291" s="291">
        <f t="shared" si="37"/>
        <v>0</v>
      </c>
      <c r="N291" s="291"/>
      <c r="O291" s="291">
        <f t="shared" si="38"/>
        <v>0</v>
      </c>
      <c r="P291" s="291"/>
      <c r="Q291" s="300">
        <f t="shared" si="39"/>
        <v>0</v>
      </c>
      <c r="R291" s="301"/>
    </row>
    <row r="292" spans="3:18" x14ac:dyDescent="0.25">
      <c r="C292" s="93">
        <v>53693</v>
      </c>
      <c r="D292" s="50">
        <v>270</v>
      </c>
      <c r="E292" s="300">
        <f t="shared" si="33"/>
        <v>0</v>
      </c>
      <c r="F292" s="301"/>
      <c r="G292" s="300">
        <f t="shared" si="34"/>
        <v>0</v>
      </c>
      <c r="H292" s="301"/>
      <c r="I292" s="300">
        <f t="shared" si="35"/>
        <v>0</v>
      </c>
      <c r="J292" s="301"/>
      <c r="K292" s="300">
        <f t="shared" si="36"/>
        <v>0</v>
      </c>
      <c r="L292" s="301"/>
      <c r="M292" s="291">
        <f t="shared" si="37"/>
        <v>0</v>
      </c>
      <c r="N292" s="291"/>
      <c r="O292" s="291">
        <f t="shared" si="38"/>
        <v>0</v>
      </c>
      <c r="P292" s="291"/>
      <c r="Q292" s="300">
        <f t="shared" si="39"/>
        <v>0</v>
      </c>
      <c r="R292" s="301"/>
    </row>
    <row r="293" spans="3:18" x14ac:dyDescent="0.25">
      <c r="C293" s="93">
        <v>53724</v>
      </c>
      <c r="D293" s="50">
        <v>271</v>
      </c>
      <c r="E293" s="300">
        <f t="shared" si="33"/>
        <v>0</v>
      </c>
      <c r="F293" s="301"/>
      <c r="G293" s="300">
        <f t="shared" si="34"/>
        <v>0</v>
      </c>
      <c r="H293" s="301"/>
      <c r="I293" s="300">
        <f t="shared" si="35"/>
        <v>0</v>
      </c>
      <c r="J293" s="301"/>
      <c r="K293" s="300">
        <f t="shared" si="36"/>
        <v>0</v>
      </c>
      <c r="L293" s="301"/>
      <c r="M293" s="291">
        <f t="shared" si="37"/>
        <v>0</v>
      </c>
      <c r="N293" s="291"/>
      <c r="O293" s="291">
        <f t="shared" si="38"/>
        <v>0</v>
      </c>
      <c r="P293" s="291"/>
      <c r="Q293" s="300">
        <f t="shared" si="39"/>
        <v>0</v>
      </c>
      <c r="R293" s="301"/>
    </row>
    <row r="294" spans="3:18" x14ac:dyDescent="0.25">
      <c r="C294" s="93">
        <v>53752</v>
      </c>
      <c r="D294" s="50">
        <v>272</v>
      </c>
      <c r="E294" s="300">
        <f t="shared" si="33"/>
        <v>0</v>
      </c>
      <c r="F294" s="301"/>
      <c r="G294" s="300">
        <f t="shared" si="34"/>
        <v>0</v>
      </c>
      <c r="H294" s="301"/>
      <c r="I294" s="300">
        <f t="shared" si="35"/>
        <v>0</v>
      </c>
      <c r="J294" s="301"/>
      <c r="K294" s="300">
        <f t="shared" si="36"/>
        <v>0</v>
      </c>
      <c r="L294" s="301"/>
      <c r="M294" s="291">
        <f t="shared" si="37"/>
        <v>0</v>
      </c>
      <c r="N294" s="291"/>
      <c r="O294" s="291">
        <f t="shared" si="38"/>
        <v>0</v>
      </c>
      <c r="P294" s="291"/>
      <c r="Q294" s="300">
        <f t="shared" si="39"/>
        <v>0</v>
      </c>
      <c r="R294" s="301"/>
    </row>
    <row r="295" spans="3:18" x14ac:dyDescent="0.25">
      <c r="C295" s="93">
        <v>53783</v>
      </c>
      <c r="D295" s="50">
        <v>273</v>
      </c>
      <c r="E295" s="300">
        <f t="shared" si="33"/>
        <v>0</v>
      </c>
      <c r="F295" s="301"/>
      <c r="G295" s="300">
        <f t="shared" si="34"/>
        <v>0</v>
      </c>
      <c r="H295" s="301"/>
      <c r="I295" s="300">
        <f t="shared" si="35"/>
        <v>0</v>
      </c>
      <c r="J295" s="301"/>
      <c r="K295" s="300">
        <f t="shared" si="36"/>
        <v>0</v>
      </c>
      <c r="L295" s="301"/>
      <c r="M295" s="291">
        <f t="shared" si="37"/>
        <v>0</v>
      </c>
      <c r="N295" s="291"/>
      <c r="O295" s="291">
        <f t="shared" si="38"/>
        <v>0</v>
      </c>
      <c r="P295" s="291"/>
      <c r="Q295" s="300">
        <f t="shared" si="39"/>
        <v>0</v>
      </c>
      <c r="R295" s="301"/>
    </row>
    <row r="296" spans="3:18" x14ac:dyDescent="0.25">
      <c r="C296" s="93">
        <v>53813</v>
      </c>
      <c r="D296" s="50">
        <v>274</v>
      </c>
      <c r="E296" s="300">
        <f t="shared" si="33"/>
        <v>0</v>
      </c>
      <c r="F296" s="301"/>
      <c r="G296" s="300">
        <f t="shared" si="34"/>
        <v>0</v>
      </c>
      <c r="H296" s="301"/>
      <c r="I296" s="300">
        <f t="shared" si="35"/>
        <v>0</v>
      </c>
      <c r="J296" s="301"/>
      <c r="K296" s="300">
        <f t="shared" si="36"/>
        <v>0</v>
      </c>
      <c r="L296" s="301"/>
      <c r="M296" s="291">
        <f t="shared" si="37"/>
        <v>0</v>
      </c>
      <c r="N296" s="291"/>
      <c r="O296" s="291">
        <f t="shared" si="38"/>
        <v>0</v>
      </c>
      <c r="P296" s="291"/>
      <c r="Q296" s="300">
        <f t="shared" si="39"/>
        <v>0</v>
      </c>
      <c r="R296" s="301"/>
    </row>
    <row r="297" spans="3:18" x14ac:dyDescent="0.25">
      <c r="C297" s="93">
        <v>53844</v>
      </c>
      <c r="D297" s="50">
        <v>275</v>
      </c>
      <c r="E297" s="300">
        <f t="shared" si="33"/>
        <v>0</v>
      </c>
      <c r="F297" s="301"/>
      <c r="G297" s="300">
        <f t="shared" si="34"/>
        <v>0</v>
      </c>
      <c r="H297" s="301"/>
      <c r="I297" s="300">
        <f t="shared" si="35"/>
        <v>0</v>
      </c>
      <c r="J297" s="301"/>
      <c r="K297" s="300">
        <f t="shared" si="36"/>
        <v>0</v>
      </c>
      <c r="L297" s="301"/>
      <c r="M297" s="291">
        <f t="shared" si="37"/>
        <v>0</v>
      </c>
      <c r="N297" s="291"/>
      <c r="O297" s="291">
        <f t="shared" si="38"/>
        <v>0</v>
      </c>
      <c r="P297" s="291"/>
      <c r="Q297" s="300">
        <f t="shared" si="39"/>
        <v>0</v>
      </c>
      <c r="R297" s="301"/>
    </row>
    <row r="298" spans="3:18" x14ac:dyDescent="0.25">
      <c r="C298" s="93">
        <v>53874</v>
      </c>
      <c r="D298" s="50">
        <v>276</v>
      </c>
      <c r="E298" s="300">
        <f t="shared" si="33"/>
        <v>0</v>
      </c>
      <c r="F298" s="301"/>
      <c r="G298" s="300">
        <f t="shared" si="34"/>
        <v>0</v>
      </c>
      <c r="H298" s="301"/>
      <c r="I298" s="300">
        <f t="shared" si="35"/>
        <v>0</v>
      </c>
      <c r="J298" s="301"/>
      <c r="K298" s="300">
        <f t="shared" si="36"/>
        <v>0</v>
      </c>
      <c r="L298" s="301"/>
      <c r="M298" s="291">
        <f t="shared" si="37"/>
        <v>0</v>
      </c>
      <c r="N298" s="291"/>
      <c r="O298" s="291">
        <f t="shared" si="38"/>
        <v>0</v>
      </c>
      <c r="P298" s="291"/>
      <c r="Q298" s="300">
        <f t="shared" si="39"/>
        <v>0</v>
      </c>
      <c r="R298" s="301"/>
    </row>
    <row r="299" spans="3:18" x14ac:dyDescent="0.25">
      <c r="C299" s="93">
        <v>53905</v>
      </c>
      <c r="D299" s="50">
        <v>277</v>
      </c>
      <c r="E299" s="300">
        <f t="shared" si="33"/>
        <v>0</v>
      </c>
      <c r="F299" s="301"/>
      <c r="G299" s="300">
        <f t="shared" si="34"/>
        <v>0</v>
      </c>
      <c r="H299" s="301"/>
      <c r="I299" s="300">
        <f t="shared" si="35"/>
        <v>0</v>
      </c>
      <c r="J299" s="301"/>
      <c r="K299" s="300">
        <f t="shared" si="36"/>
        <v>0</v>
      </c>
      <c r="L299" s="301"/>
      <c r="M299" s="291">
        <f t="shared" si="37"/>
        <v>0</v>
      </c>
      <c r="N299" s="291"/>
      <c r="O299" s="291">
        <f t="shared" si="38"/>
        <v>0</v>
      </c>
      <c r="P299" s="291"/>
      <c r="Q299" s="300">
        <f t="shared" si="39"/>
        <v>0</v>
      </c>
      <c r="R299" s="301"/>
    </row>
    <row r="300" spans="3:18" x14ac:dyDescent="0.25">
      <c r="C300" s="93">
        <v>53936</v>
      </c>
      <c r="D300" s="50">
        <v>278</v>
      </c>
      <c r="E300" s="300">
        <f t="shared" si="33"/>
        <v>0</v>
      </c>
      <c r="F300" s="301"/>
      <c r="G300" s="300">
        <f t="shared" si="34"/>
        <v>0</v>
      </c>
      <c r="H300" s="301"/>
      <c r="I300" s="300">
        <f t="shared" si="35"/>
        <v>0</v>
      </c>
      <c r="J300" s="301"/>
      <c r="K300" s="300">
        <f t="shared" si="36"/>
        <v>0</v>
      </c>
      <c r="L300" s="301"/>
      <c r="M300" s="291">
        <f t="shared" si="37"/>
        <v>0</v>
      </c>
      <c r="N300" s="291"/>
      <c r="O300" s="291">
        <f t="shared" si="38"/>
        <v>0</v>
      </c>
      <c r="P300" s="291"/>
      <c r="Q300" s="300">
        <f t="shared" si="39"/>
        <v>0</v>
      </c>
      <c r="R300" s="301"/>
    </row>
    <row r="301" spans="3:18" x14ac:dyDescent="0.25">
      <c r="C301" s="93">
        <v>53966</v>
      </c>
      <c r="D301" s="50">
        <v>279</v>
      </c>
      <c r="E301" s="300">
        <f t="shared" si="33"/>
        <v>0</v>
      </c>
      <c r="F301" s="301"/>
      <c r="G301" s="300">
        <f t="shared" si="34"/>
        <v>0</v>
      </c>
      <c r="H301" s="301"/>
      <c r="I301" s="300">
        <f t="shared" si="35"/>
        <v>0</v>
      </c>
      <c r="J301" s="301"/>
      <c r="K301" s="300">
        <f t="shared" si="36"/>
        <v>0</v>
      </c>
      <c r="L301" s="301"/>
      <c r="M301" s="291">
        <f t="shared" si="37"/>
        <v>0</v>
      </c>
      <c r="N301" s="291"/>
      <c r="O301" s="291">
        <f t="shared" si="38"/>
        <v>0</v>
      </c>
      <c r="P301" s="291"/>
      <c r="Q301" s="300">
        <f t="shared" si="39"/>
        <v>0</v>
      </c>
      <c r="R301" s="301"/>
    </row>
    <row r="302" spans="3:18" x14ac:dyDescent="0.25">
      <c r="C302" s="93">
        <v>53997</v>
      </c>
      <c r="D302" s="50">
        <v>280</v>
      </c>
      <c r="E302" s="300">
        <f t="shared" si="33"/>
        <v>0</v>
      </c>
      <c r="F302" s="301"/>
      <c r="G302" s="300">
        <f t="shared" si="34"/>
        <v>0</v>
      </c>
      <c r="H302" s="301"/>
      <c r="I302" s="300">
        <f t="shared" si="35"/>
        <v>0</v>
      </c>
      <c r="J302" s="301"/>
      <c r="K302" s="300">
        <f t="shared" si="36"/>
        <v>0</v>
      </c>
      <c r="L302" s="301"/>
      <c r="M302" s="291">
        <f t="shared" si="37"/>
        <v>0</v>
      </c>
      <c r="N302" s="291"/>
      <c r="O302" s="291">
        <f t="shared" si="38"/>
        <v>0</v>
      </c>
      <c r="P302" s="291"/>
      <c r="Q302" s="300">
        <f t="shared" si="39"/>
        <v>0</v>
      </c>
      <c r="R302" s="301"/>
    </row>
    <row r="303" spans="3:18" x14ac:dyDescent="0.25">
      <c r="C303" s="93">
        <v>54027</v>
      </c>
      <c r="D303" s="50">
        <v>281</v>
      </c>
      <c r="E303" s="300">
        <f t="shared" si="33"/>
        <v>0</v>
      </c>
      <c r="F303" s="301"/>
      <c r="G303" s="300">
        <f t="shared" si="34"/>
        <v>0</v>
      </c>
      <c r="H303" s="301"/>
      <c r="I303" s="300">
        <f t="shared" si="35"/>
        <v>0</v>
      </c>
      <c r="J303" s="301"/>
      <c r="K303" s="300">
        <f t="shared" si="36"/>
        <v>0</v>
      </c>
      <c r="L303" s="301"/>
      <c r="M303" s="291">
        <f t="shared" si="37"/>
        <v>0</v>
      </c>
      <c r="N303" s="291"/>
      <c r="O303" s="291">
        <f t="shared" si="38"/>
        <v>0</v>
      </c>
      <c r="P303" s="291"/>
      <c r="Q303" s="300">
        <f t="shared" si="39"/>
        <v>0</v>
      </c>
      <c r="R303" s="301"/>
    </row>
    <row r="304" spans="3:18" customFormat="1" x14ac:dyDescent="0.25">
      <c r="C304" s="159">
        <v>54058</v>
      </c>
      <c r="D304" s="160">
        <v>282</v>
      </c>
      <c r="E304" s="300">
        <f t="shared" si="33"/>
        <v>0</v>
      </c>
      <c r="F304" s="301"/>
      <c r="G304" s="300">
        <f t="shared" si="34"/>
        <v>0</v>
      </c>
      <c r="H304" s="301"/>
      <c r="I304" s="300">
        <f t="shared" si="35"/>
        <v>0</v>
      </c>
      <c r="J304" s="301"/>
      <c r="K304" s="300">
        <f t="shared" si="36"/>
        <v>0</v>
      </c>
      <c r="L304" s="301"/>
      <c r="M304" s="291">
        <f t="shared" si="37"/>
        <v>0</v>
      </c>
      <c r="N304" s="291"/>
      <c r="O304" s="291">
        <f t="shared" si="38"/>
        <v>0</v>
      </c>
      <c r="P304" s="291"/>
      <c r="Q304" s="300">
        <f t="shared" ref="Q304:Q367" si="40">E304+G304+I304+K304+M304+O304</f>
        <v>0</v>
      </c>
      <c r="R304" s="301"/>
    </row>
    <row r="305" spans="3:18" x14ac:dyDescent="0.25">
      <c r="C305" s="93">
        <v>54089</v>
      </c>
      <c r="D305" s="50">
        <v>283</v>
      </c>
      <c r="E305" s="300">
        <f t="shared" si="33"/>
        <v>0</v>
      </c>
      <c r="F305" s="301"/>
      <c r="G305" s="300">
        <f t="shared" si="34"/>
        <v>0</v>
      </c>
      <c r="H305" s="301"/>
      <c r="I305" s="300">
        <f t="shared" si="35"/>
        <v>0</v>
      </c>
      <c r="J305" s="301"/>
      <c r="K305" s="300">
        <f t="shared" si="36"/>
        <v>0</v>
      </c>
      <c r="L305" s="301"/>
      <c r="M305" s="291">
        <f t="shared" si="37"/>
        <v>0</v>
      </c>
      <c r="N305" s="291"/>
      <c r="O305" s="291">
        <f t="shared" si="38"/>
        <v>0</v>
      </c>
      <c r="P305" s="291"/>
      <c r="Q305" s="300">
        <f t="shared" si="40"/>
        <v>0</v>
      </c>
      <c r="R305" s="301"/>
    </row>
    <row r="306" spans="3:18" x14ac:dyDescent="0.25">
      <c r="C306" s="93">
        <v>54118</v>
      </c>
      <c r="D306" s="50">
        <v>284</v>
      </c>
      <c r="E306" s="300">
        <f t="shared" si="33"/>
        <v>0</v>
      </c>
      <c r="F306" s="301"/>
      <c r="G306" s="300">
        <f t="shared" si="34"/>
        <v>0</v>
      </c>
      <c r="H306" s="301"/>
      <c r="I306" s="300">
        <f t="shared" si="35"/>
        <v>0</v>
      </c>
      <c r="J306" s="301"/>
      <c r="K306" s="300">
        <f t="shared" si="36"/>
        <v>0</v>
      </c>
      <c r="L306" s="301"/>
      <c r="M306" s="291">
        <f t="shared" si="37"/>
        <v>0</v>
      </c>
      <c r="N306" s="291"/>
      <c r="O306" s="291">
        <f t="shared" si="38"/>
        <v>0</v>
      </c>
      <c r="P306" s="291"/>
      <c r="Q306" s="300">
        <f t="shared" si="40"/>
        <v>0</v>
      </c>
      <c r="R306" s="301"/>
    </row>
    <row r="307" spans="3:18" x14ac:dyDescent="0.25">
      <c r="C307" s="93">
        <v>54149</v>
      </c>
      <c r="D307" s="50">
        <v>285</v>
      </c>
      <c r="E307" s="300">
        <f t="shared" si="33"/>
        <v>0</v>
      </c>
      <c r="F307" s="301"/>
      <c r="G307" s="300">
        <f t="shared" si="34"/>
        <v>0</v>
      </c>
      <c r="H307" s="301"/>
      <c r="I307" s="300">
        <f t="shared" si="35"/>
        <v>0</v>
      </c>
      <c r="J307" s="301"/>
      <c r="K307" s="300">
        <f t="shared" si="36"/>
        <v>0</v>
      </c>
      <c r="L307" s="301"/>
      <c r="M307" s="291">
        <f t="shared" si="37"/>
        <v>0</v>
      </c>
      <c r="N307" s="291"/>
      <c r="O307" s="291">
        <f t="shared" si="38"/>
        <v>0</v>
      </c>
      <c r="P307" s="291"/>
      <c r="Q307" s="300">
        <f t="shared" si="40"/>
        <v>0</v>
      </c>
      <c r="R307" s="301"/>
    </row>
    <row r="308" spans="3:18" x14ac:dyDescent="0.25">
      <c r="C308" s="93">
        <v>54179</v>
      </c>
      <c r="D308" s="50">
        <v>286</v>
      </c>
      <c r="E308" s="300">
        <f t="shared" si="33"/>
        <v>0</v>
      </c>
      <c r="F308" s="301"/>
      <c r="G308" s="300">
        <f t="shared" si="34"/>
        <v>0</v>
      </c>
      <c r="H308" s="301"/>
      <c r="I308" s="300">
        <f t="shared" si="35"/>
        <v>0</v>
      </c>
      <c r="J308" s="301"/>
      <c r="K308" s="300">
        <f t="shared" si="36"/>
        <v>0</v>
      </c>
      <c r="L308" s="301"/>
      <c r="M308" s="291">
        <f t="shared" si="37"/>
        <v>0</v>
      </c>
      <c r="N308" s="291"/>
      <c r="O308" s="291">
        <f t="shared" si="38"/>
        <v>0</v>
      </c>
      <c r="P308" s="291"/>
      <c r="Q308" s="300">
        <f t="shared" si="40"/>
        <v>0</v>
      </c>
      <c r="R308" s="301"/>
    </row>
    <row r="309" spans="3:18" x14ac:dyDescent="0.25">
      <c r="C309" s="93">
        <v>54210</v>
      </c>
      <c r="D309" s="50">
        <v>287</v>
      </c>
      <c r="E309" s="300">
        <f t="shared" si="33"/>
        <v>0</v>
      </c>
      <c r="F309" s="301"/>
      <c r="G309" s="300">
        <f t="shared" si="34"/>
        <v>0</v>
      </c>
      <c r="H309" s="301"/>
      <c r="I309" s="300">
        <f t="shared" si="35"/>
        <v>0</v>
      </c>
      <c r="J309" s="301"/>
      <c r="K309" s="300">
        <f t="shared" si="36"/>
        <v>0</v>
      </c>
      <c r="L309" s="301"/>
      <c r="M309" s="291">
        <f t="shared" si="37"/>
        <v>0</v>
      </c>
      <c r="N309" s="291"/>
      <c r="O309" s="291">
        <f t="shared" si="38"/>
        <v>0</v>
      </c>
      <c r="P309" s="291"/>
      <c r="Q309" s="300">
        <f t="shared" si="40"/>
        <v>0</v>
      </c>
      <c r="R309" s="301"/>
    </row>
    <row r="310" spans="3:18" x14ac:dyDescent="0.25">
      <c r="C310" s="93">
        <v>54240</v>
      </c>
      <c r="D310" s="50">
        <v>288</v>
      </c>
      <c r="E310" s="300">
        <f t="shared" si="33"/>
        <v>0</v>
      </c>
      <c r="F310" s="301"/>
      <c r="G310" s="300">
        <f t="shared" si="34"/>
        <v>0</v>
      </c>
      <c r="H310" s="301"/>
      <c r="I310" s="300">
        <f t="shared" si="35"/>
        <v>0</v>
      </c>
      <c r="J310" s="301"/>
      <c r="K310" s="300">
        <f t="shared" si="36"/>
        <v>0</v>
      </c>
      <c r="L310" s="301"/>
      <c r="M310" s="291">
        <f t="shared" si="37"/>
        <v>0</v>
      </c>
      <c r="N310" s="291"/>
      <c r="O310" s="291">
        <f t="shared" si="38"/>
        <v>0</v>
      </c>
      <c r="P310" s="291"/>
      <c r="Q310" s="300">
        <f t="shared" si="40"/>
        <v>0</v>
      </c>
      <c r="R310" s="301"/>
    </row>
    <row r="311" spans="3:18" x14ac:dyDescent="0.25">
      <c r="C311" s="93">
        <v>54271</v>
      </c>
      <c r="D311" s="50">
        <v>289</v>
      </c>
      <c r="E311" s="300">
        <f t="shared" si="33"/>
        <v>0</v>
      </c>
      <c r="F311" s="301"/>
      <c r="G311" s="300">
        <f t="shared" si="34"/>
        <v>0</v>
      </c>
      <c r="H311" s="301"/>
      <c r="I311" s="300">
        <f t="shared" si="35"/>
        <v>0</v>
      </c>
      <c r="J311" s="301"/>
      <c r="K311" s="300">
        <f t="shared" si="36"/>
        <v>0</v>
      </c>
      <c r="L311" s="301"/>
      <c r="M311" s="291">
        <f t="shared" si="37"/>
        <v>0</v>
      </c>
      <c r="N311" s="291"/>
      <c r="O311" s="291">
        <f t="shared" si="38"/>
        <v>0</v>
      </c>
      <c r="P311" s="291"/>
      <c r="Q311" s="300">
        <f t="shared" si="40"/>
        <v>0</v>
      </c>
      <c r="R311" s="301"/>
    </row>
    <row r="312" spans="3:18" x14ac:dyDescent="0.25">
      <c r="C312" s="93">
        <v>54302</v>
      </c>
      <c r="D312" s="50">
        <v>290</v>
      </c>
      <c r="E312" s="300">
        <f t="shared" si="33"/>
        <v>0</v>
      </c>
      <c r="F312" s="301"/>
      <c r="G312" s="300">
        <f t="shared" si="34"/>
        <v>0</v>
      </c>
      <c r="H312" s="301"/>
      <c r="I312" s="300">
        <f t="shared" si="35"/>
        <v>0</v>
      </c>
      <c r="J312" s="301"/>
      <c r="K312" s="300">
        <f t="shared" si="36"/>
        <v>0</v>
      </c>
      <c r="L312" s="301"/>
      <c r="M312" s="291">
        <f t="shared" si="37"/>
        <v>0</v>
      </c>
      <c r="N312" s="291"/>
      <c r="O312" s="291">
        <f t="shared" si="38"/>
        <v>0</v>
      </c>
      <c r="P312" s="291"/>
      <c r="Q312" s="300">
        <f t="shared" si="40"/>
        <v>0</v>
      </c>
      <c r="R312" s="301"/>
    </row>
    <row r="313" spans="3:18" x14ac:dyDescent="0.25">
      <c r="C313" s="93">
        <v>54332</v>
      </c>
      <c r="D313" s="50">
        <v>291</v>
      </c>
      <c r="E313" s="300">
        <f t="shared" si="33"/>
        <v>0</v>
      </c>
      <c r="F313" s="301"/>
      <c r="G313" s="300">
        <f t="shared" si="34"/>
        <v>0</v>
      </c>
      <c r="H313" s="301"/>
      <c r="I313" s="300">
        <f t="shared" si="35"/>
        <v>0</v>
      </c>
      <c r="J313" s="301"/>
      <c r="K313" s="300">
        <f t="shared" si="36"/>
        <v>0</v>
      </c>
      <c r="L313" s="301"/>
      <c r="M313" s="291">
        <f t="shared" si="37"/>
        <v>0</v>
      </c>
      <c r="N313" s="291"/>
      <c r="O313" s="291">
        <f t="shared" si="38"/>
        <v>0</v>
      </c>
      <c r="P313" s="291"/>
      <c r="Q313" s="300">
        <f t="shared" si="40"/>
        <v>0</v>
      </c>
      <c r="R313" s="301"/>
    </row>
    <row r="314" spans="3:18" x14ac:dyDescent="0.25">
      <c r="C314" s="93">
        <v>54363</v>
      </c>
      <c r="D314" s="50">
        <v>292</v>
      </c>
      <c r="E314" s="300">
        <f t="shared" si="33"/>
        <v>0</v>
      </c>
      <c r="F314" s="301"/>
      <c r="G314" s="300">
        <f t="shared" si="34"/>
        <v>0</v>
      </c>
      <c r="H314" s="301"/>
      <c r="I314" s="300">
        <f t="shared" si="35"/>
        <v>0</v>
      </c>
      <c r="J314" s="301"/>
      <c r="K314" s="300">
        <f t="shared" si="36"/>
        <v>0</v>
      </c>
      <c r="L314" s="301"/>
      <c r="M314" s="291">
        <f t="shared" si="37"/>
        <v>0</v>
      </c>
      <c r="N314" s="291"/>
      <c r="O314" s="291">
        <f t="shared" si="38"/>
        <v>0</v>
      </c>
      <c r="P314" s="291"/>
      <c r="Q314" s="300">
        <f t="shared" si="40"/>
        <v>0</v>
      </c>
      <c r="R314" s="301"/>
    </row>
    <row r="315" spans="3:18" x14ac:dyDescent="0.25">
      <c r="C315" s="93">
        <v>54393</v>
      </c>
      <c r="D315" s="50">
        <v>293</v>
      </c>
      <c r="E315" s="300">
        <f t="shared" si="33"/>
        <v>0</v>
      </c>
      <c r="F315" s="301"/>
      <c r="G315" s="300">
        <f t="shared" si="34"/>
        <v>0</v>
      </c>
      <c r="H315" s="301"/>
      <c r="I315" s="300">
        <f t="shared" si="35"/>
        <v>0</v>
      </c>
      <c r="J315" s="301"/>
      <c r="K315" s="300">
        <f t="shared" si="36"/>
        <v>0</v>
      </c>
      <c r="L315" s="301"/>
      <c r="M315" s="291">
        <f t="shared" si="37"/>
        <v>0</v>
      </c>
      <c r="N315" s="291"/>
      <c r="O315" s="291">
        <f t="shared" si="38"/>
        <v>0</v>
      </c>
      <c r="P315" s="291"/>
      <c r="Q315" s="300">
        <f t="shared" si="40"/>
        <v>0</v>
      </c>
      <c r="R315" s="301"/>
    </row>
    <row r="316" spans="3:18" x14ac:dyDescent="0.25">
      <c r="C316" s="93">
        <v>54424</v>
      </c>
      <c r="D316" s="50">
        <v>294</v>
      </c>
      <c r="E316" s="300">
        <f t="shared" si="33"/>
        <v>0</v>
      </c>
      <c r="F316" s="301"/>
      <c r="G316" s="300">
        <f t="shared" si="34"/>
        <v>0</v>
      </c>
      <c r="H316" s="301"/>
      <c r="I316" s="300">
        <f t="shared" si="35"/>
        <v>0</v>
      </c>
      <c r="J316" s="301"/>
      <c r="K316" s="300">
        <f t="shared" si="36"/>
        <v>0</v>
      </c>
      <c r="L316" s="301"/>
      <c r="M316" s="291">
        <f t="shared" si="37"/>
        <v>0</v>
      </c>
      <c r="N316" s="291"/>
      <c r="O316" s="291">
        <f t="shared" si="38"/>
        <v>0</v>
      </c>
      <c r="P316" s="291"/>
      <c r="Q316" s="300">
        <f t="shared" si="40"/>
        <v>0</v>
      </c>
      <c r="R316" s="301"/>
    </row>
    <row r="317" spans="3:18" x14ac:dyDescent="0.25">
      <c r="C317" s="93">
        <v>54455</v>
      </c>
      <c r="D317" s="50">
        <v>295</v>
      </c>
      <c r="E317" s="300">
        <f t="shared" si="33"/>
        <v>0</v>
      </c>
      <c r="F317" s="301"/>
      <c r="G317" s="300">
        <f t="shared" si="34"/>
        <v>0</v>
      </c>
      <c r="H317" s="301"/>
      <c r="I317" s="300">
        <f t="shared" si="35"/>
        <v>0</v>
      </c>
      <c r="J317" s="301"/>
      <c r="K317" s="300">
        <f t="shared" si="36"/>
        <v>0</v>
      </c>
      <c r="L317" s="301"/>
      <c r="M317" s="291">
        <f t="shared" si="37"/>
        <v>0</v>
      </c>
      <c r="N317" s="291"/>
      <c r="O317" s="291">
        <f t="shared" si="38"/>
        <v>0</v>
      </c>
      <c r="P317" s="291"/>
      <c r="Q317" s="300">
        <f t="shared" si="40"/>
        <v>0</v>
      </c>
      <c r="R317" s="301"/>
    </row>
    <row r="318" spans="3:18" x14ac:dyDescent="0.25">
      <c r="C318" s="93">
        <v>54483</v>
      </c>
      <c r="D318" s="50">
        <v>296</v>
      </c>
      <c r="E318" s="300">
        <f t="shared" si="33"/>
        <v>0</v>
      </c>
      <c r="F318" s="301"/>
      <c r="G318" s="300">
        <f t="shared" si="34"/>
        <v>0</v>
      </c>
      <c r="H318" s="301"/>
      <c r="I318" s="300">
        <f t="shared" si="35"/>
        <v>0</v>
      </c>
      <c r="J318" s="301"/>
      <c r="K318" s="300">
        <f t="shared" si="36"/>
        <v>0</v>
      </c>
      <c r="L318" s="301"/>
      <c r="M318" s="291">
        <f t="shared" si="37"/>
        <v>0</v>
      </c>
      <c r="N318" s="291"/>
      <c r="O318" s="291">
        <f t="shared" si="38"/>
        <v>0</v>
      </c>
      <c r="P318" s="291"/>
      <c r="Q318" s="300">
        <f t="shared" si="40"/>
        <v>0</v>
      </c>
      <c r="R318" s="301"/>
    </row>
    <row r="319" spans="3:18" x14ac:dyDescent="0.25">
      <c r="C319" s="93">
        <v>54514</v>
      </c>
      <c r="D319" s="50">
        <v>297</v>
      </c>
      <c r="E319" s="300">
        <f t="shared" si="33"/>
        <v>0</v>
      </c>
      <c r="F319" s="301"/>
      <c r="G319" s="300">
        <f t="shared" si="34"/>
        <v>0</v>
      </c>
      <c r="H319" s="301"/>
      <c r="I319" s="300">
        <f t="shared" si="35"/>
        <v>0</v>
      </c>
      <c r="J319" s="301"/>
      <c r="K319" s="300">
        <f t="shared" si="36"/>
        <v>0</v>
      </c>
      <c r="L319" s="301"/>
      <c r="M319" s="291">
        <f t="shared" si="37"/>
        <v>0</v>
      </c>
      <c r="N319" s="291"/>
      <c r="O319" s="291">
        <f t="shared" si="38"/>
        <v>0</v>
      </c>
      <c r="P319" s="291"/>
      <c r="Q319" s="300">
        <f t="shared" si="40"/>
        <v>0</v>
      </c>
      <c r="R319" s="301"/>
    </row>
    <row r="320" spans="3:18" x14ac:dyDescent="0.25">
      <c r="C320" s="93">
        <v>54544</v>
      </c>
      <c r="D320" s="50">
        <v>298</v>
      </c>
      <c r="E320" s="300">
        <f t="shared" si="33"/>
        <v>0</v>
      </c>
      <c r="F320" s="301"/>
      <c r="G320" s="300">
        <f t="shared" si="34"/>
        <v>0</v>
      </c>
      <c r="H320" s="301"/>
      <c r="I320" s="300">
        <f t="shared" si="35"/>
        <v>0</v>
      </c>
      <c r="J320" s="301"/>
      <c r="K320" s="300">
        <f t="shared" si="36"/>
        <v>0</v>
      </c>
      <c r="L320" s="301"/>
      <c r="M320" s="291">
        <f t="shared" si="37"/>
        <v>0</v>
      </c>
      <c r="N320" s="291"/>
      <c r="O320" s="291">
        <f t="shared" si="38"/>
        <v>0</v>
      </c>
      <c r="P320" s="291"/>
      <c r="Q320" s="300">
        <f t="shared" si="40"/>
        <v>0</v>
      </c>
      <c r="R320" s="301"/>
    </row>
    <row r="321" spans="3:18" x14ac:dyDescent="0.25">
      <c r="C321" s="93">
        <v>54575</v>
      </c>
      <c r="D321" s="50">
        <v>299</v>
      </c>
      <c r="E321" s="300">
        <f t="shared" si="33"/>
        <v>0</v>
      </c>
      <c r="F321" s="301"/>
      <c r="G321" s="300">
        <f t="shared" si="34"/>
        <v>0</v>
      </c>
      <c r="H321" s="301"/>
      <c r="I321" s="300">
        <f t="shared" si="35"/>
        <v>0</v>
      </c>
      <c r="J321" s="301"/>
      <c r="K321" s="300">
        <f t="shared" si="36"/>
        <v>0</v>
      </c>
      <c r="L321" s="301"/>
      <c r="M321" s="291">
        <f t="shared" si="37"/>
        <v>0</v>
      </c>
      <c r="N321" s="291"/>
      <c r="O321" s="291">
        <f t="shared" si="38"/>
        <v>0</v>
      </c>
      <c r="P321" s="291"/>
      <c r="Q321" s="300">
        <f t="shared" si="40"/>
        <v>0</v>
      </c>
      <c r="R321" s="301"/>
    </row>
    <row r="322" spans="3:18" x14ac:dyDescent="0.25">
      <c r="C322" s="93">
        <v>54605</v>
      </c>
      <c r="D322" s="50">
        <v>300</v>
      </c>
      <c r="E322" s="300">
        <f t="shared" si="33"/>
        <v>0</v>
      </c>
      <c r="F322" s="301"/>
      <c r="G322" s="300">
        <f t="shared" si="34"/>
        <v>0</v>
      </c>
      <c r="H322" s="301"/>
      <c r="I322" s="300">
        <f t="shared" si="35"/>
        <v>0</v>
      </c>
      <c r="J322" s="301"/>
      <c r="K322" s="300">
        <f t="shared" si="36"/>
        <v>0</v>
      </c>
      <c r="L322" s="301"/>
      <c r="M322" s="291">
        <f t="shared" si="37"/>
        <v>0</v>
      </c>
      <c r="N322" s="291"/>
      <c r="O322" s="291">
        <f t="shared" si="38"/>
        <v>0</v>
      </c>
      <c r="P322" s="291"/>
      <c r="Q322" s="300">
        <f t="shared" si="40"/>
        <v>0</v>
      </c>
      <c r="R322" s="301"/>
    </row>
    <row r="323" spans="3:18" x14ac:dyDescent="0.25">
      <c r="C323" s="93">
        <v>54636</v>
      </c>
      <c r="D323" s="50">
        <v>301</v>
      </c>
      <c r="E323" s="300">
        <f t="shared" si="33"/>
        <v>0</v>
      </c>
      <c r="F323" s="301"/>
      <c r="G323" s="300">
        <f t="shared" si="34"/>
        <v>0</v>
      </c>
      <c r="H323" s="301"/>
      <c r="I323" s="300">
        <f t="shared" si="35"/>
        <v>0</v>
      </c>
      <c r="J323" s="301"/>
      <c r="K323" s="300">
        <f t="shared" si="36"/>
        <v>0</v>
      </c>
      <c r="L323" s="301"/>
      <c r="M323" s="291">
        <f t="shared" si="37"/>
        <v>0</v>
      </c>
      <c r="N323" s="291"/>
      <c r="O323" s="291">
        <f t="shared" si="38"/>
        <v>0</v>
      </c>
      <c r="P323" s="291"/>
      <c r="Q323" s="300">
        <f t="shared" si="40"/>
        <v>0</v>
      </c>
      <c r="R323" s="301"/>
    </row>
    <row r="324" spans="3:18" x14ac:dyDescent="0.25">
      <c r="C324" s="93">
        <v>54667</v>
      </c>
      <c r="D324" s="50">
        <v>302</v>
      </c>
      <c r="E324" s="300">
        <f t="shared" si="33"/>
        <v>0</v>
      </c>
      <c r="F324" s="301"/>
      <c r="G324" s="300">
        <f t="shared" si="34"/>
        <v>0</v>
      </c>
      <c r="H324" s="301"/>
      <c r="I324" s="300">
        <f t="shared" si="35"/>
        <v>0</v>
      </c>
      <c r="J324" s="301"/>
      <c r="K324" s="300">
        <f t="shared" si="36"/>
        <v>0</v>
      </c>
      <c r="L324" s="301"/>
      <c r="M324" s="291">
        <f t="shared" si="37"/>
        <v>0</v>
      </c>
      <c r="N324" s="291"/>
      <c r="O324" s="291">
        <f t="shared" si="38"/>
        <v>0</v>
      </c>
      <c r="P324" s="291"/>
      <c r="Q324" s="300">
        <f t="shared" si="40"/>
        <v>0</v>
      </c>
      <c r="R324" s="301"/>
    </row>
    <row r="325" spans="3:18" x14ac:dyDescent="0.25">
      <c r="C325" s="93">
        <v>54697</v>
      </c>
      <c r="D325" s="50">
        <v>303</v>
      </c>
      <c r="E325" s="300">
        <f t="shared" si="33"/>
        <v>0</v>
      </c>
      <c r="F325" s="301"/>
      <c r="G325" s="300">
        <f t="shared" si="34"/>
        <v>0</v>
      </c>
      <c r="H325" s="301"/>
      <c r="I325" s="300">
        <f t="shared" si="35"/>
        <v>0</v>
      </c>
      <c r="J325" s="301"/>
      <c r="K325" s="300">
        <f t="shared" si="36"/>
        <v>0</v>
      </c>
      <c r="L325" s="301"/>
      <c r="M325" s="291">
        <f t="shared" si="37"/>
        <v>0</v>
      </c>
      <c r="N325" s="291"/>
      <c r="O325" s="291">
        <f t="shared" si="38"/>
        <v>0</v>
      </c>
      <c r="P325" s="291"/>
      <c r="Q325" s="300">
        <f t="shared" si="40"/>
        <v>0</v>
      </c>
      <c r="R325" s="301"/>
    </row>
    <row r="326" spans="3:18" x14ac:dyDescent="0.25">
      <c r="C326" s="93">
        <v>54728</v>
      </c>
      <c r="D326" s="50">
        <v>304</v>
      </c>
      <c r="E326" s="300">
        <f t="shared" si="33"/>
        <v>0</v>
      </c>
      <c r="F326" s="301"/>
      <c r="G326" s="300">
        <f t="shared" si="34"/>
        <v>0</v>
      </c>
      <c r="H326" s="301"/>
      <c r="I326" s="300">
        <f t="shared" si="35"/>
        <v>0</v>
      </c>
      <c r="J326" s="301"/>
      <c r="K326" s="300">
        <f t="shared" si="36"/>
        <v>0</v>
      </c>
      <c r="L326" s="301"/>
      <c r="M326" s="291">
        <f t="shared" si="37"/>
        <v>0</v>
      </c>
      <c r="N326" s="291"/>
      <c r="O326" s="291">
        <f t="shared" si="38"/>
        <v>0</v>
      </c>
      <c r="P326" s="291"/>
      <c r="Q326" s="300">
        <f t="shared" si="40"/>
        <v>0</v>
      </c>
      <c r="R326" s="301"/>
    </row>
    <row r="327" spans="3:18" x14ac:dyDescent="0.25">
      <c r="C327" s="93">
        <v>54758</v>
      </c>
      <c r="D327" s="50">
        <v>305</v>
      </c>
      <c r="E327" s="300">
        <f t="shared" si="33"/>
        <v>0</v>
      </c>
      <c r="F327" s="301"/>
      <c r="G327" s="300">
        <f t="shared" si="34"/>
        <v>0</v>
      </c>
      <c r="H327" s="301"/>
      <c r="I327" s="300">
        <f t="shared" si="35"/>
        <v>0</v>
      </c>
      <c r="J327" s="301"/>
      <c r="K327" s="300">
        <f t="shared" si="36"/>
        <v>0</v>
      </c>
      <c r="L327" s="301"/>
      <c r="M327" s="291">
        <f t="shared" si="37"/>
        <v>0</v>
      </c>
      <c r="N327" s="291"/>
      <c r="O327" s="291">
        <f t="shared" si="38"/>
        <v>0</v>
      </c>
      <c r="P327" s="291"/>
      <c r="Q327" s="300">
        <f t="shared" si="40"/>
        <v>0</v>
      </c>
      <c r="R327" s="301"/>
    </row>
    <row r="328" spans="3:18" x14ac:dyDescent="0.25">
      <c r="C328" s="93">
        <v>54789</v>
      </c>
      <c r="D328" s="50">
        <v>306</v>
      </c>
      <c r="E328" s="300">
        <f t="shared" si="33"/>
        <v>0</v>
      </c>
      <c r="F328" s="301"/>
      <c r="G328" s="300">
        <f t="shared" si="34"/>
        <v>0</v>
      </c>
      <c r="H328" s="301"/>
      <c r="I328" s="300">
        <f t="shared" si="35"/>
        <v>0</v>
      </c>
      <c r="J328" s="301"/>
      <c r="K328" s="300">
        <f t="shared" si="36"/>
        <v>0</v>
      </c>
      <c r="L328" s="301"/>
      <c r="M328" s="291">
        <f t="shared" si="37"/>
        <v>0</v>
      </c>
      <c r="N328" s="291"/>
      <c r="O328" s="291">
        <f t="shared" si="38"/>
        <v>0</v>
      </c>
      <c r="P328" s="291"/>
      <c r="Q328" s="300">
        <f t="shared" si="40"/>
        <v>0</v>
      </c>
      <c r="R328" s="301"/>
    </row>
    <row r="329" spans="3:18" x14ac:dyDescent="0.25">
      <c r="C329" s="93">
        <v>54820</v>
      </c>
      <c r="D329" s="50">
        <v>307</v>
      </c>
      <c r="E329" s="300">
        <f t="shared" si="33"/>
        <v>0</v>
      </c>
      <c r="F329" s="301"/>
      <c r="G329" s="300">
        <f t="shared" si="34"/>
        <v>0</v>
      </c>
      <c r="H329" s="301"/>
      <c r="I329" s="300">
        <f t="shared" si="35"/>
        <v>0</v>
      </c>
      <c r="J329" s="301"/>
      <c r="K329" s="300">
        <f t="shared" si="36"/>
        <v>0</v>
      </c>
      <c r="L329" s="301"/>
      <c r="M329" s="291">
        <f t="shared" si="37"/>
        <v>0</v>
      </c>
      <c r="N329" s="291"/>
      <c r="O329" s="291">
        <f t="shared" si="38"/>
        <v>0</v>
      </c>
      <c r="P329" s="291"/>
      <c r="Q329" s="300">
        <f t="shared" si="40"/>
        <v>0</v>
      </c>
      <c r="R329" s="301"/>
    </row>
    <row r="330" spans="3:18" x14ac:dyDescent="0.25">
      <c r="C330" s="93">
        <v>54848</v>
      </c>
      <c r="D330" s="50">
        <v>308</v>
      </c>
      <c r="E330" s="300">
        <f t="shared" si="33"/>
        <v>0</v>
      </c>
      <c r="F330" s="301"/>
      <c r="G330" s="300">
        <f t="shared" si="34"/>
        <v>0</v>
      </c>
      <c r="H330" s="301"/>
      <c r="I330" s="300">
        <f t="shared" si="35"/>
        <v>0</v>
      </c>
      <c r="J330" s="301"/>
      <c r="K330" s="300">
        <f t="shared" si="36"/>
        <v>0</v>
      </c>
      <c r="L330" s="301"/>
      <c r="M330" s="291">
        <f t="shared" si="37"/>
        <v>0</v>
      </c>
      <c r="N330" s="291"/>
      <c r="O330" s="291">
        <f t="shared" si="38"/>
        <v>0</v>
      </c>
      <c r="P330" s="291"/>
      <c r="Q330" s="300">
        <f t="shared" si="40"/>
        <v>0</v>
      </c>
      <c r="R330" s="301"/>
    </row>
    <row r="331" spans="3:18" x14ac:dyDescent="0.25">
      <c r="C331" s="93">
        <v>54879</v>
      </c>
      <c r="D331" s="50">
        <v>309</v>
      </c>
      <c r="E331" s="300">
        <f t="shared" si="33"/>
        <v>0</v>
      </c>
      <c r="F331" s="301"/>
      <c r="G331" s="300">
        <f t="shared" si="34"/>
        <v>0</v>
      </c>
      <c r="H331" s="301"/>
      <c r="I331" s="300">
        <f t="shared" si="35"/>
        <v>0</v>
      </c>
      <c r="J331" s="301"/>
      <c r="K331" s="300">
        <f t="shared" si="36"/>
        <v>0</v>
      </c>
      <c r="L331" s="301"/>
      <c r="M331" s="291">
        <f t="shared" si="37"/>
        <v>0</v>
      </c>
      <c r="N331" s="291"/>
      <c r="O331" s="291">
        <f t="shared" si="38"/>
        <v>0</v>
      </c>
      <c r="P331" s="291"/>
      <c r="Q331" s="300">
        <f t="shared" si="40"/>
        <v>0</v>
      </c>
      <c r="R331" s="301"/>
    </row>
    <row r="332" spans="3:18" x14ac:dyDescent="0.25">
      <c r="C332" s="93">
        <v>54909</v>
      </c>
      <c r="D332" s="50">
        <v>310</v>
      </c>
      <c r="E332" s="300">
        <f t="shared" si="33"/>
        <v>0</v>
      </c>
      <c r="F332" s="301"/>
      <c r="G332" s="300">
        <f t="shared" si="34"/>
        <v>0</v>
      </c>
      <c r="H332" s="301"/>
      <c r="I332" s="300">
        <f t="shared" si="35"/>
        <v>0</v>
      </c>
      <c r="J332" s="301"/>
      <c r="K332" s="300">
        <f t="shared" si="36"/>
        <v>0</v>
      </c>
      <c r="L332" s="301"/>
      <c r="M332" s="291">
        <f t="shared" si="37"/>
        <v>0</v>
      </c>
      <c r="N332" s="291"/>
      <c r="O332" s="291">
        <f t="shared" si="38"/>
        <v>0</v>
      </c>
      <c r="P332" s="291"/>
      <c r="Q332" s="300">
        <f t="shared" si="40"/>
        <v>0</v>
      </c>
      <c r="R332" s="301"/>
    </row>
    <row r="333" spans="3:18" x14ac:dyDescent="0.25">
      <c r="C333" s="93">
        <v>54940</v>
      </c>
      <c r="D333" s="50">
        <v>311</v>
      </c>
      <c r="E333" s="300">
        <f t="shared" si="33"/>
        <v>0</v>
      </c>
      <c r="F333" s="301"/>
      <c r="G333" s="300">
        <f t="shared" si="34"/>
        <v>0</v>
      </c>
      <c r="H333" s="301"/>
      <c r="I333" s="300">
        <f t="shared" si="35"/>
        <v>0</v>
      </c>
      <c r="J333" s="301"/>
      <c r="K333" s="300">
        <f t="shared" si="36"/>
        <v>0</v>
      </c>
      <c r="L333" s="301"/>
      <c r="M333" s="291">
        <f t="shared" si="37"/>
        <v>0</v>
      </c>
      <c r="N333" s="291"/>
      <c r="O333" s="291">
        <f t="shared" si="38"/>
        <v>0</v>
      </c>
      <c r="P333" s="291"/>
      <c r="Q333" s="300">
        <f t="shared" si="40"/>
        <v>0</v>
      </c>
      <c r="R333" s="301"/>
    </row>
    <row r="334" spans="3:18" x14ac:dyDescent="0.25">
      <c r="C334" s="93">
        <v>54970</v>
      </c>
      <c r="D334" s="50">
        <v>312</v>
      </c>
      <c r="E334" s="300">
        <f t="shared" si="33"/>
        <v>0</v>
      </c>
      <c r="F334" s="301"/>
      <c r="G334" s="300">
        <f t="shared" si="34"/>
        <v>0</v>
      </c>
      <c r="H334" s="301"/>
      <c r="I334" s="300">
        <f t="shared" si="35"/>
        <v>0</v>
      </c>
      <c r="J334" s="301"/>
      <c r="K334" s="300">
        <f t="shared" si="36"/>
        <v>0</v>
      </c>
      <c r="L334" s="301"/>
      <c r="M334" s="291">
        <f t="shared" si="37"/>
        <v>0</v>
      </c>
      <c r="N334" s="291"/>
      <c r="O334" s="291">
        <f t="shared" si="38"/>
        <v>0</v>
      </c>
      <c r="P334" s="291"/>
      <c r="Q334" s="300">
        <f t="shared" si="40"/>
        <v>0</v>
      </c>
      <c r="R334" s="301"/>
    </row>
    <row r="335" spans="3:18" x14ac:dyDescent="0.25">
      <c r="C335" s="93">
        <v>55001</v>
      </c>
      <c r="D335" s="50">
        <v>313</v>
      </c>
      <c r="E335" s="300">
        <f t="shared" si="33"/>
        <v>0</v>
      </c>
      <c r="F335" s="301"/>
      <c r="G335" s="300">
        <f t="shared" si="34"/>
        <v>0</v>
      </c>
      <c r="H335" s="301"/>
      <c r="I335" s="300">
        <f t="shared" si="35"/>
        <v>0</v>
      </c>
      <c r="J335" s="301"/>
      <c r="K335" s="300">
        <f t="shared" si="36"/>
        <v>0</v>
      </c>
      <c r="L335" s="301"/>
      <c r="M335" s="291">
        <f t="shared" si="37"/>
        <v>0</v>
      </c>
      <c r="N335" s="291"/>
      <c r="O335" s="291">
        <f t="shared" si="38"/>
        <v>0</v>
      </c>
      <c r="P335" s="291"/>
      <c r="Q335" s="300">
        <f t="shared" si="40"/>
        <v>0</v>
      </c>
      <c r="R335" s="301"/>
    </row>
    <row r="336" spans="3:18" x14ac:dyDescent="0.25">
      <c r="C336" s="93">
        <v>55032</v>
      </c>
      <c r="D336" s="50">
        <v>314</v>
      </c>
      <c r="E336" s="300">
        <f t="shared" si="33"/>
        <v>0</v>
      </c>
      <c r="F336" s="301"/>
      <c r="G336" s="300">
        <f t="shared" si="34"/>
        <v>0</v>
      </c>
      <c r="H336" s="301"/>
      <c r="I336" s="300">
        <f t="shared" si="35"/>
        <v>0</v>
      </c>
      <c r="J336" s="301"/>
      <c r="K336" s="300">
        <f t="shared" si="36"/>
        <v>0</v>
      </c>
      <c r="L336" s="301"/>
      <c r="M336" s="291">
        <f t="shared" si="37"/>
        <v>0</v>
      </c>
      <c r="N336" s="291"/>
      <c r="O336" s="291">
        <f t="shared" si="38"/>
        <v>0</v>
      </c>
      <c r="P336" s="291"/>
      <c r="Q336" s="300">
        <f t="shared" si="40"/>
        <v>0</v>
      </c>
      <c r="R336" s="301"/>
    </row>
    <row r="337" spans="3:18" x14ac:dyDescent="0.25">
      <c r="C337" s="93">
        <v>55062</v>
      </c>
      <c r="D337" s="50">
        <v>315</v>
      </c>
      <c r="E337" s="300">
        <f t="shared" si="33"/>
        <v>0</v>
      </c>
      <c r="F337" s="301"/>
      <c r="G337" s="300">
        <f t="shared" si="34"/>
        <v>0</v>
      </c>
      <c r="H337" s="301"/>
      <c r="I337" s="300">
        <f t="shared" si="35"/>
        <v>0</v>
      </c>
      <c r="J337" s="301"/>
      <c r="K337" s="300">
        <f t="shared" si="36"/>
        <v>0</v>
      </c>
      <c r="L337" s="301"/>
      <c r="M337" s="291">
        <f t="shared" si="37"/>
        <v>0</v>
      </c>
      <c r="N337" s="291"/>
      <c r="O337" s="291">
        <f t="shared" si="38"/>
        <v>0</v>
      </c>
      <c r="P337" s="291"/>
      <c r="Q337" s="300">
        <f t="shared" si="40"/>
        <v>0</v>
      </c>
      <c r="R337" s="301"/>
    </row>
    <row r="338" spans="3:18" x14ac:dyDescent="0.25">
      <c r="C338" s="93">
        <v>55093</v>
      </c>
      <c r="D338" s="50">
        <v>316</v>
      </c>
      <c r="E338" s="300">
        <f t="shared" si="33"/>
        <v>0</v>
      </c>
      <c r="F338" s="301"/>
      <c r="G338" s="300">
        <f t="shared" si="34"/>
        <v>0</v>
      </c>
      <c r="H338" s="301"/>
      <c r="I338" s="300">
        <f t="shared" si="35"/>
        <v>0</v>
      </c>
      <c r="J338" s="301"/>
      <c r="K338" s="300">
        <f t="shared" si="36"/>
        <v>0</v>
      </c>
      <c r="L338" s="301"/>
      <c r="M338" s="291">
        <f t="shared" si="37"/>
        <v>0</v>
      </c>
      <c r="N338" s="291"/>
      <c r="O338" s="291">
        <f t="shared" si="38"/>
        <v>0</v>
      </c>
      <c r="P338" s="291"/>
      <c r="Q338" s="300">
        <f t="shared" si="40"/>
        <v>0</v>
      </c>
      <c r="R338" s="301"/>
    </row>
    <row r="339" spans="3:18" x14ac:dyDescent="0.25">
      <c r="C339" s="93">
        <v>55123</v>
      </c>
      <c r="D339" s="50">
        <v>317</v>
      </c>
      <c r="E339" s="300">
        <f t="shared" si="33"/>
        <v>0</v>
      </c>
      <c r="F339" s="301"/>
      <c r="G339" s="300">
        <f t="shared" si="34"/>
        <v>0</v>
      </c>
      <c r="H339" s="301"/>
      <c r="I339" s="300">
        <f t="shared" si="35"/>
        <v>0</v>
      </c>
      <c r="J339" s="301"/>
      <c r="K339" s="300">
        <f t="shared" si="36"/>
        <v>0</v>
      </c>
      <c r="L339" s="301"/>
      <c r="M339" s="291">
        <f t="shared" si="37"/>
        <v>0</v>
      </c>
      <c r="N339" s="291"/>
      <c r="O339" s="291">
        <f t="shared" si="38"/>
        <v>0</v>
      </c>
      <c r="P339" s="291"/>
      <c r="Q339" s="300">
        <f t="shared" si="40"/>
        <v>0</v>
      </c>
      <c r="R339" s="301"/>
    </row>
    <row r="340" spans="3:18" x14ac:dyDescent="0.25">
      <c r="C340" s="93">
        <v>55154</v>
      </c>
      <c r="D340" s="50">
        <v>318</v>
      </c>
      <c r="E340" s="300">
        <f t="shared" si="33"/>
        <v>0</v>
      </c>
      <c r="F340" s="301"/>
      <c r="G340" s="300">
        <f t="shared" si="34"/>
        <v>0</v>
      </c>
      <c r="H340" s="301"/>
      <c r="I340" s="300">
        <f t="shared" si="35"/>
        <v>0</v>
      </c>
      <c r="J340" s="301"/>
      <c r="K340" s="300">
        <f t="shared" si="36"/>
        <v>0</v>
      </c>
      <c r="L340" s="301"/>
      <c r="M340" s="291">
        <f t="shared" si="37"/>
        <v>0</v>
      </c>
      <c r="N340" s="291"/>
      <c r="O340" s="291">
        <f t="shared" si="38"/>
        <v>0</v>
      </c>
      <c r="P340" s="291"/>
      <c r="Q340" s="300">
        <f t="shared" si="40"/>
        <v>0</v>
      </c>
      <c r="R340" s="301"/>
    </row>
    <row r="341" spans="3:18" x14ac:dyDescent="0.25">
      <c r="C341" s="93">
        <v>55185</v>
      </c>
      <c r="D341" s="50">
        <v>319</v>
      </c>
      <c r="E341" s="300">
        <f t="shared" si="33"/>
        <v>0</v>
      </c>
      <c r="F341" s="301"/>
      <c r="G341" s="300">
        <f t="shared" si="34"/>
        <v>0</v>
      </c>
      <c r="H341" s="301"/>
      <c r="I341" s="300">
        <f t="shared" si="35"/>
        <v>0</v>
      </c>
      <c r="J341" s="301"/>
      <c r="K341" s="300">
        <f t="shared" si="36"/>
        <v>0</v>
      </c>
      <c r="L341" s="301"/>
      <c r="M341" s="291">
        <f t="shared" si="37"/>
        <v>0</v>
      </c>
      <c r="N341" s="291"/>
      <c r="O341" s="291">
        <f t="shared" si="38"/>
        <v>0</v>
      </c>
      <c r="P341" s="291"/>
      <c r="Q341" s="300">
        <f t="shared" si="40"/>
        <v>0</v>
      </c>
      <c r="R341" s="301"/>
    </row>
    <row r="342" spans="3:18" x14ac:dyDescent="0.25">
      <c r="C342" s="93">
        <v>55213</v>
      </c>
      <c r="D342" s="50">
        <v>320</v>
      </c>
      <c r="E342" s="300">
        <f t="shared" si="33"/>
        <v>0</v>
      </c>
      <c r="F342" s="301"/>
      <c r="G342" s="300">
        <f t="shared" si="34"/>
        <v>0</v>
      </c>
      <c r="H342" s="301"/>
      <c r="I342" s="300">
        <f t="shared" si="35"/>
        <v>0</v>
      </c>
      <c r="J342" s="301"/>
      <c r="K342" s="300">
        <f t="shared" si="36"/>
        <v>0</v>
      </c>
      <c r="L342" s="301"/>
      <c r="M342" s="291">
        <f t="shared" si="37"/>
        <v>0</v>
      </c>
      <c r="N342" s="291"/>
      <c r="O342" s="291">
        <f t="shared" si="38"/>
        <v>0</v>
      </c>
      <c r="P342" s="291"/>
      <c r="Q342" s="300">
        <f t="shared" si="40"/>
        <v>0</v>
      </c>
      <c r="R342" s="301"/>
    </row>
    <row r="343" spans="3:18" x14ac:dyDescent="0.25">
      <c r="C343" s="93">
        <v>55244</v>
      </c>
      <c r="D343" s="50">
        <v>321</v>
      </c>
      <c r="E343" s="300">
        <f t="shared" si="33"/>
        <v>0</v>
      </c>
      <c r="F343" s="301"/>
      <c r="G343" s="300">
        <f t="shared" si="34"/>
        <v>0</v>
      </c>
      <c r="H343" s="301"/>
      <c r="I343" s="300">
        <f t="shared" si="35"/>
        <v>0</v>
      </c>
      <c r="J343" s="301"/>
      <c r="K343" s="300">
        <f t="shared" si="36"/>
        <v>0</v>
      </c>
      <c r="L343" s="301"/>
      <c r="M343" s="291">
        <f t="shared" si="37"/>
        <v>0</v>
      </c>
      <c r="N343" s="291"/>
      <c r="O343" s="291">
        <f t="shared" si="38"/>
        <v>0</v>
      </c>
      <c r="P343" s="291"/>
      <c r="Q343" s="300">
        <f t="shared" si="40"/>
        <v>0</v>
      </c>
      <c r="R343" s="301"/>
    </row>
    <row r="344" spans="3:18" x14ac:dyDescent="0.25">
      <c r="C344" s="93">
        <v>55274</v>
      </c>
      <c r="D344" s="50">
        <v>322</v>
      </c>
      <c r="E344" s="300">
        <f t="shared" si="33"/>
        <v>0</v>
      </c>
      <c r="F344" s="301"/>
      <c r="G344" s="300">
        <f t="shared" si="34"/>
        <v>0</v>
      </c>
      <c r="H344" s="301"/>
      <c r="I344" s="300">
        <f t="shared" si="35"/>
        <v>0</v>
      </c>
      <c r="J344" s="301"/>
      <c r="K344" s="300">
        <f t="shared" si="36"/>
        <v>0</v>
      </c>
      <c r="L344" s="301"/>
      <c r="M344" s="291">
        <f t="shared" si="37"/>
        <v>0</v>
      </c>
      <c r="N344" s="291"/>
      <c r="O344" s="291">
        <f t="shared" si="38"/>
        <v>0</v>
      </c>
      <c r="P344" s="291"/>
      <c r="Q344" s="300">
        <f t="shared" si="40"/>
        <v>0</v>
      </c>
      <c r="R344" s="301"/>
    </row>
    <row r="345" spans="3:18" x14ac:dyDescent="0.25">
      <c r="C345" s="93">
        <v>55305</v>
      </c>
      <c r="D345" s="50">
        <v>323</v>
      </c>
      <c r="E345" s="300">
        <f t="shared" ref="E345:E408" si="41">E344</f>
        <v>0</v>
      </c>
      <c r="F345" s="301"/>
      <c r="G345" s="300">
        <f t="shared" ref="G345:G408" si="42">G344</f>
        <v>0</v>
      </c>
      <c r="H345" s="301"/>
      <c r="I345" s="300">
        <f t="shared" ref="I345:I408" si="43">I344</f>
        <v>0</v>
      </c>
      <c r="J345" s="301"/>
      <c r="K345" s="300">
        <f t="shared" ref="K345:K408" si="44">K344</f>
        <v>0</v>
      </c>
      <c r="L345" s="301"/>
      <c r="M345" s="291">
        <f t="shared" ref="M345:M408" si="45">M344</f>
        <v>0</v>
      </c>
      <c r="N345" s="291"/>
      <c r="O345" s="291">
        <f t="shared" ref="O345:O408" si="46">O344</f>
        <v>0</v>
      </c>
      <c r="P345" s="291"/>
      <c r="Q345" s="300">
        <f t="shared" si="40"/>
        <v>0</v>
      </c>
      <c r="R345" s="301"/>
    </row>
    <row r="346" spans="3:18" x14ac:dyDescent="0.25">
      <c r="C346" s="93">
        <v>55335</v>
      </c>
      <c r="D346" s="50">
        <v>324</v>
      </c>
      <c r="E346" s="300">
        <f t="shared" si="41"/>
        <v>0</v>
      </c>
      <c r="F346" s="301"/>
      <c r="G346" s="300">
        <f t="shared" si="42"/>
        <v>0</v>
      </c>
      <c r="H346" s="301"/>
      <c r="I346" s="300">
        <f t="shared" si="43"/>
        <v>0</v>
      </c>
      <c r="J346" s="301"/>
      <c r="K346" s="300">
        <f t="shared" si="44"/>
        <v>0</v>
      </c>
      <c r="L346" s="301"/>
      <c r="M346" s="291">
        <f t="shared" si="45"/>
        <v>0</v>
      </c>
      <c r="N346" s="291"/>
      <c r="O346" s="291">
        <f t="shared" si="46"/>
        <v>0</v>
      </c>
      <c r="P346" s="291"/>
      <c r="Q346" s="300">
        <f t="shared" si="40"/>
        <v>0</v>
      </c>
      <c r="R346" s="301"/>
    </row>
    <row r="347" spans="3:18" x14ac:dyDescent="0.25">
      <c r="C347" s="93">
        <v>55366</v>
      </c>
      <c r="D347" s="50">
        <v>325</v>
      </c>
      <c r="E347" s="300">
        <f t="shared" si="41"/>
        <v>0</v>
      </c>
      <c r="F347" s="301"/>
      <c r="G347" s="300">
        <f t="shared" si="42"/>
        <v>0</v>
      </c>
      <c r="H347" s="301"/>
      <c r="I347" s="300">
        <f t="shared" si="43"/>
        <v>0</v>
      </c>
      <c r="J347" s="301"/>
      <c r="K347" s="300">
        <f t="shared" si="44"/>
        <v>0</v>
      </c>
      <c r="L347" s="301"/>
      <c r="M347" s="291">
        <f t="shared" si="45"/>
        <v>0</v>
      </c>
      <c r="N347" s="291"/>
      <c r="O347" s="291">
        <f t="shared" si="46"/>
        <v>0</v>
      </c>
      <c r="P347" s="291"/>
      <c r="Q347" s="300">
        <f t="shared" si="40"/>
        <v>0</v>
      </c>
      <c r="R347" s="301"/>
    </row>
    <row r="348" spans="3:18" x14ac:dyDescent="0.25">
      <c r="C348" s="93">
        <v>55397</v>
      </c>
      <c r="D348" s="50">
        <v>326</v>
      </c>
      <c r="E348" s="300">
        <f t="shared" si="41"/>
        <v>0</v>
      </c>
      <c r="F348" s="301"/>
      <c r="G348" s="300">
        <f t="shared" si="42"/>
        <v>0</v>
      </c>
      <c r="H348" s="301"/>
      <c r="I348" s="300">
        <f t="shared" si="43"/>
        <v>0</v>
      </c>
      <c r="J348" s="301"/>
      <c r="K348" s="300">
        <f t="shared" si="44"/>
        <v>0</v>
      </c>
      <c r="L348" s="301"/>
      <c r="M348" s="291">
        <f t="shared" si="45"/>
        <v>0</v>
      </c>
      <c r="N348" s="291"/>
      <c r="O348" s="291">
        <f t="shared" si="46"/>
        <v>0</v>
      </c>
      <c r="P348" s="291"/>
      <c r="Q348" s="300">
        <f t="shared" si="40"/>
        <v>0</v>
      </c>
      <c r="R348" s="301"/>
    </row>
    <row r="349" spans="3:18" x14ac:dyDescent="0.25">
      <c r="C349" s="93">
        <v>55427</v>
      </c>
      <c r="D349" s="50">
        <v>327</v>
      </c>
      <c r="E349" s="300">
        <f t="shared" si="41"/>
        <v>0</v>
      </c>
      <c r="F349" s="301"/>
      <c r="G349" s="300">
        <f t="shared" si="42"/>
        <v>0</v>
      </c>
      <c r="H349" s="301"/>
      <c r="I349" s="300">
        <f t="shared" si="43"/>
        <v>0</v>
      </c>
      <c r="J349" s="301"/>
      <c r="K349" s="300">
        <f t="shared" si="44"/>
        <v>0</v>
      </c>
      <c r="L349" s="301"/>
      <c r="M349" s="291">
        <f t="shared" si="45"/>
        <v>0</v>
      </c>
      <c r="N349" s="291"/>
      <c r="O349" s="291">
        <f t="shared" si="46"/>
        <v>0</v>
      </c>
      <c r="P349" s="291"/>
      <c r="Q349" s="300">
        <f t="shared" si="40"/>
        <v>0</v>
      </c>
      <c r="R349" s="301"/>
    </row>
    <row r="350" spans="3:18" x14ac:dyDescent="0.25">
      <c r="C350" s="93">
        <v>55458</v>
      </c>
      <c r="D350" s="50">
        <v>328</v>
      </c>
      <c r="E350" s="300">
        <f t="shared" si="41"/>
        <v>0</v>
      </c>
      <c r="F350" s="301"/>
      <c r="G350" s="300">
        <f t="shared" si="42"/>
        <v>0</v>
      </c>
      <c r="H350" s="301"/>
      <c r="I350" s="300">
        <f t="shared" si="43"/>
        <v>0</v>
      </c>
      <c r="J350" s="301"/>
      <c r="K350" s="300">
        <f t="shared" si="44"/>
        <v>0</v>
      </c>
      <c r="L350" s="301"/>
      <c r="M350" s="291">
        <f t="shared" si="45"/>
        <v>0</v>
      </c>
      <c r="N350" s="291"/>
      <c r="O350" s="291">
        <f t="shared" si="46"/>
        <v>0</v>
      </c>
      <c r="P350" s="291"/>
      <c r="Q350" s="300">
        <f t="shared" si="40"/>
        <v>0</v>
      </c>
      <c r="R350" s="301"/>
    </row>
    <row r="351" spans="3:18" x14ac:dyDescent="0.25">
      <c r="C351" s="93">
        <v>55488</v>
      </c>
      <c r="D351" s="50">
        <v>329</v>
      </c>
      <c r="E351" s="300">
        <f t="shared" si="41"/>
        <v>0</v>
      </c>
      <c r="F351" s="301"/>
      <c r="G351" s="300">
        <f t="shared" si="42"/>
        <v>0</v>
      </c>
      <c r="H351" s="301"/>
      <c r="I351" s="300">
        <f t="shared" si="43"/>
        <v>0</v>
      </c>
      <c r="J351" s="301"/>
      <c r="K351" s="300">
        <f t="shared" si="44"/>
        <v>0</v>
      </c>
      <c r="L351" s="301"/>
      <c r="M351" s="291">
        <f t="shared" si="45"/>
        <v>0</v>
      </c>
      <c r="N351" s="291"/>
      <c r="O351" s="291">
        <f t="shared" si="46"/>
        <v>0</v>
      </c>
      <c r="P351" s="291"/>
      <c r="Q351" s="300">
        <f t="shared" si="40"/>
        <v>0</v>
      </c>
      <c r="R351" s="301"/>
    </row>
    <row r="352" spans="3:18" x14ac:dyDescent="0.25">
      <c r="C352" s="93">
        <v>55519</v>
      </c>
      <c r="D352" s="50">
        <v>330</v>
      </c>
      <c r="E352" s="300">
        <f t="shared" si="41"/>
        <v>0</v>
      </c>
      <c r="F352" s="301"/>
      <c r="G352" s="300">
        <f t="shared" si="42"/>
        <v>0</v>
      </c>
      <c r="H352" s="301"/>
      <c r="I352" s="300">
        <f t="shared" si="43"/>
        <v>0</v>
      </c>
      <c r="J352" s="301"/>
      <c r="K352" s="300">
        <f t="shared" si="44"/>
        <v>0</v>
      </c>
      <c r="L352" s="301"/>
      <c r="M352" s="291">
        <f t="shared" si="45"/>
        <v>0</v>
      </c>
      <c r="N352" s="291"/>
      <c r="O352" s="291">
        <f t="shared" si="46"/>
        <v>0</v>
      </c>
      <c r="P352" s="291"/>
      <c r="Q352" s="300">
        <f t="shared" si="40"/>
        <v>0</v>
      </c>
      <c r="R352" s="301"/>
    </row>
    <row r="353" spans="3:18" x14ac:dyDescent="0.25">
      <c r="C353" s="93">
        <v>55550</v>
      </c>
      <c r="D353" s="50">
        <v>331</v>
      </c>
      <c r="E353" s="300">
        <f t="shared" si="41"/>
        <v>0</v>
      </c>
      <c r="F353" s="301"/>
      <c r="G353" s="300">
        <f t="shared" si="42"/>
        <v>0</v>
      </c>
      <c r="H353" s="301"/>
      <c r="I353" s="300">
        <f t="shared" si="43"/>
        <v>0</v>
      </c>
      <c r="J353" s="301"/>
      <c r="K353" s="300">
        <f t="shared" si="44"/>
        <v>0</v>
      </c>
      <c r="L353" s="301"/>
      <c r="M353" s="291">
        <f t="shared" si="45"/>
        <v>0</v>
      </c>
      <c r="N353" s="291"/>
      <c r="O353" s="291">
        <f t="shared" si="46"/>
        <v>0</v>
      </c>
      <c r="P353" s="291"/>
      <c r="Q353" s="300">
        <f t="shared" si="40"/>
        <v>0</v>
      </c>
      <c r="R353" s="301"/>
    </row>
    <row r="354" spans="3:18" x14ac:dyDescent="0.25">
      <c r="C354" s="93">
        <v>55579</v>
      </c>
      <c r="D354" s="50">
        <v>332</v>
      </c>
      <c r="E354" s="300">
        <f t="shared" si="41"/>
        <v>0</v>
      </c>
      <c r="F354" s="301"/>
      <c r="G354" s="300">
        <f t="shared" si="42"/>
        <v>0</v>
      </c>
      <c r="H354" s="301"/>
      <c r="I354" s="300">
        <f t="shared" si="43"/>
        <v>0</v>
      </c>
      <c r="J354" s="301"/>
      <c r="K354" s="300">
        <f t="shared" si="44"/>
        <v>0</v>
      </c>
      <c r="L354" s="301"/>
      <c r="M354" s="291">
        <f t="shared" si="45"/>
        <v>0</v>
      </c>
      <c r="N354" s="291"/>
      <c r="O354" s="291">
        <f t="shared" si="46"/>
        <v>0</v>
      </c>
      <c r="P354" s="291"/>
      <c r="Q354" s="300">
        <f t="shared" si="40"/>
        <v>0</v>
      </c>
      <c r="R354" s="301"/>
    </row>
    <row r="355" spans="3:18" x14ac:dyDescent="0.25">
      <c r="C355" s="93">
        <v>55610</v>
      </c>
      <c r="D355" s="50">
        <v>333</v>
      </c>
      <c r="E355" s="300">
        <f t="shared" si="41"/>
        <v>0</v>
      </c>
      <c r="F355" s="301"/>
      <c r="G355" s="300">
        <f t="shared" si="42"/>
        <v>0</v>
      </c>
      <c r="H355" s="301"/>
      <c r="I355" s="300">
        <f t="shared" si="43"/>
        <v>0</v>
      </c>
      <c r="J355" s="301"/>
      <c r="K355" s="300">
        <f t="shared" si="44"/>
        <v>0</v>
      </c>
      <c r="L355" s="301"/>
      <c r="M355" s="291">
        <f t="shared" si="45"/>
        <v>0</v>
      </c>
      <c r="N355" s="291"/>
      <c r="O355" s="291">
        <f t="shared" si="46"/>
        <v>0</v>
      </c>
      <c r="P355" s="291"/>
      <c r="Q355" s="300">
        <f t="shared" si="40"/>
        <v>0</v>
      </c>
      <c r="R355" s="301"/>
    </row>
    <row r="356" spans="3:18" x14ac:dyDescent="0.25">
      <c r="C356" s="93">
        <v>55640</v>
      </c>
      <c r="D356" s="50">
        <v>334</v>
      </c>
      <c r="E356" s="300">
        <f t="shared" si="41"/>
        <v>0</v>
      </c>
      <c r="F356" s="301"/>
      <c r="G356" s="300">
        <f t="shared" si="42"/>
        <v>0</v>
      </c>
      <c r="H356" s="301"/>
      <c r="I356" s="300">
        <f t="shared" si="43"/>
        <v>0</v>
      </c>
      <c r="J356" s="301"/>
      <c r="K356" s="300">
        <f t="shared" si="44"/>
        <v>0</v>
      </c>
      <c r="L356" s="301"/>
      <c r="M356" s="291">
        <f t="shared" si="45"/>
        <v>0</v>
      </c>
      <c r="N356" s="291"/>
      <c r="O356" s="291">
        <f t="shared" si="46"/>
        <v>0</v>
      </c>
      <c r="P356" s="291"/>
      <c r="Q356" s="300">
        <f t="shared" si="40"/>
        <v>0</v>
      </c>
      <c r="R356" s="301"/>
    </row>
    <row r="357" spans="3:18" x14ac:dyDescent="0.25">
      <c r="C357" s="93">
        <v>55671</v>
      </c>
      <c r="D357" s="50">
        <v>335</v>
      </c>
      <c r="E357" s="300">
        <f t="shared" si="41"/>
        <v>0</v>
      </c>
      <c r="F357" s="301"/>
      <c r="G357" s="300">
        <f t="shared" si="42"/>
        <v>0</v>
      </c>
      <c r="H357" s="301"/>
      <c r="I357" s="300">
        <f t="shared" si="43"/>
        <v>0</v>
      </c>
      <c r="J357" s="301"/>
      <c r="K357" s="300">
        <f t="shared" si="44"/>
        <v>0</v>
      </c>
      <c r="L357" s="301"/>
      <c r="M357" s="291">
        <f t="shared" si="45"/>
        <v>0</v>
      </c>
      <c r="N357" s="291"/>
      <c r="O357" s="291">
        <f t="shared" si="46"/>
        <v>0</v>
      </c>
      <c r="P357" s="291"/>
      <c r="Q357" s="300">
        <f t="shared" si="40"/>
        <v>0</v>
      </c>
      <c r="R357" s="301"/>
    </row>
    <row r="358" spans="3:18" x14ac:dyDescent="0.25">
      <c r="C358" s="93">
        <v>55701</v>
      </c>
      <c r="D358" s="50">
        <v>336</v>
      </c>
      <c r="E358" s="300">
        <f t="shared" si="41"/>
        <v>0</v>
      </c>
      <c r="F358" s="301"/>
      <c r="G358" s="300">
        <f t="shared" si="42"/>
        <v>0</v>
      </c>
      <c r="H358" s="301"/>
      <c r="I358" s="300">
        <f t="shared" si="43"/>
        <v>0</v>
      </c>
      <c r="J358" s="301"/>
      <c r="K358" s="300">
        <f t="shared" si="44"/>
        <v>0</v>
      </c>
      <c r="L358" s="301"/>
      <c r="M358" s="291">
        <f t="shared" si="45"/>
        <v>0</v>
      </c>
      <c r="N358" s="291"/>
      <c r="O358" s="291">
        <f t="shared" si="46"/>
        <v>0</v>
      </c>
      <c r="P358" s="291"/>
      <c r="Q358" s="300">
        <f t="shared" si="40"/>
        <v>0</v>
      </c>
      <c r="R358" s="301"/>
    </row>
    <row r="359" spans="3:18" x14ac:dyDescent="0.25">
      <c r="C359" s="93">
        <v>55732</v>
      </c>
      <c r="D359" s="50">
        <v>337</v>
      </c>
      <c r="E359" s="300">
        <f t="shared" si="41"/>
        <v>0</v>
      </c>
      <c r="F359" s="301"/>
      <c r="G359" s="300">
        <f t="shared" si="42"/>
        <v>0</v>
      </c>
      <c r="H359" s="301"/>
      <c r="I359" s="300">
        <f t="shared" si="43"/>
        <v>0</v>
      </c>
      <c r="J359" s="301"/>
      <c r="K359" s="300">
        <f t="shared" si="44"/>
        <v>0</v>
      </c>
      <c r="L359" s="301"/>
      <c r="M359" s="291">
        <f t="shared" si="45"/>
        <v>0</v>
      </c>
      <c r="N359" s="291"/>
      <c r="O359" s="291">
        <f t="shared" si="46"/>
        <v>0</v>
      </c>
      <c r="P359" s="291"/>
      <c r="Q359" s="300">
        <f t="shared" si="40"/>
        <v>0</v>
      </c>
      <c r="R359" s="301"/>
    </row>
    <row r="360" spans="3:18" x14ac:dyDescent="0.25">
      <c r="C360" s="93">
        <v>55763</v>
      </c>
      <c r="D360" s="50">
        <v>338</v>
      </c>
      <c r="E360" s="300">
        <f t="shared" si="41"/>
        <v>0</v>
      </c>
      <c r="F360" s="301"/>
      <c r="G360" s="300">
        <f t="shared" si="42"/>
        <v>0</v>
      </c>
      <c r="H360" s="301"/>
      <c r="I360" s="300">
        <f t="shared" si="43"/>
        <v>0</v>
      </c>
      <c r="J360" s="301"/>
      <c r="K360" s="300">
        <f t="shared" si="44"/>
        <v>0</v>
      </c>
      <c r="L360" s="301"/>
      <c r="M360" s="291">
        <f t="shared" si="45"/>
        <v>0</v>
      </c>
      <c r="N360" s="291"/>
      <c r="O360" s="291">
        <f t="shared" si="46"/>
        <v>0</v>
      </c>
      <c r="P360" s="291"/>
      <c r="Q360" s="300">
        <f t="shared" si="40"/>
        <v>0</v>
      </c>
      <c r="R360" s="301"/>
    </row>
    <row r="361" spans="3:18" x14ac:dyDescent="0.25">
      <c r="C361" s="93">
        <v>55793</v>
      </c>
      <c r="D361" s="50">
        <v>339</v>
      </c>
      <c r="E361" s="300">
        <f t="shared" si="41"/>
        <v>0</v>
      </c>
      <c r="F361" s="301"/>
      <c r="G361" s="300">
        <f t="shared" si="42"/>
        <v>0</v>
      </c>
      <c r="H361" s="301"/>
      <c r="I361" s="300">
        <f t="shared" si="43"/>
        <v>0</v>
      </c>
      <c r="J361" s="301"/>
      <c r="K361" s="300">
        <f t="shared" si="44"/>
        <v>0</v>
      </c>
      <c r="L361" s="301"/>
      <c r="M361" s="291">
        <f t="shared" si="45"/>
        <v>0</v>
      </c>
      <c r="N361" s="291"/>
      <c r="O361" s="291">
        <f t="shared" si="46"/>
        <v>0</v>
      </c>
      <c r="P361" s="291"/>
      <c r="Q361" s="300">
        <f t="shared" si="40"/>
        <v>0</v>
      </c>
      <c r="R361" s="301"/>
    </row>
    <row r="362" spans="3:18" x14ac:dyDescent="0.25">
      <c r="C362" s="93">
        <v>55824</v>
      </c>
      <c r="D362" s="50">
        <v>340</v>
      </c>
      <c r="E362" s="300">
        <f t="shared" si="41"/>
        <v>0</v>
      </c>
      <c r="F362" s="301"/>
      <c r="G362" s="300">
        <f t="shared" si="42"/>
        <v>0</v>
      </c>
      <c r="H362" s="301"/>
      <c r="I362" s="300">
        <f t="shared" si="43"/>
        <v>0</v>
      </c>
      <c r="J362" s="301"/>
      <c r="K362" s="300">
        <f t="shared" si="44"/>
        <v>0</v>
      </c>
      <c r="L362" s="301"/>
      <c r="M362" s="291">
        <f t="shared" si="45"/>
        <v>0</v>
      </c>
      <c r="N362" s="291"/>
      <c r="O362" s="291">
        <f t="shared" si="46"/>
        <v>0</v>
      </c>
      <c r="P362" s="291"/>
      <c r="Q362" s="300">
        <f t="shared" si="40"/>
        <v>0</v>
      </c>
      <c r="R362" s="301"/>
    </row>
    <row r="363" spans="3:18" x14ac:dyDescent="0.25">
      <c r="C363" s="93">
        <v>55854</v>
      </c>
      <c r="D363" s="50">
        <v>341</v>
      </c>
      <c r="E363" s="300">
        <f t="shared" si="41"/>
        <v>0</v>
      </c>
      <c r="F363" s="301"/>
      <c r="G363" s="300">
        <f t="shared" si="42"/>
        <v>0</v>
      </c>
      <c r="H363" s="301"/>
      <c r="I363" s="300">
        <f t="shared" si="43"/>
        <v>0</v>
      </c>
      <c r="J363" s="301"/>
      <c r="K363" s="300">
        <f t="shared" si="44"/>
        <v>0</v>
      </c>
      <c r="L363" s="301"/>
      <c r="M363" s="291">
        <f t="shared" si="45"/>
        <v>0</v>
      </c>
      <c r="N363" s="291"/>
      <c r="O363" s="291">
        <f t="shared" si="46"/>
        <v>0</v>
      </c>
      <c r="P363" s="291"/>
      <c r="Q363" s="300">
        <f t="shared" si="40"/>
        <v>0</v>
      </c>
      <c r="R363" s="301"/>
    </row>
    <row r="364" spans="3:18" x14ac:dyDescent="0.25">
      <c r="C364" s="93">
        <v>55885</v>
      </c>
      <c r="D364" s="50">
        <v>342</v>
      </c>
      <c r="E364" s="300">
        <f t="shared" si="41"/>
        <v>0</v>
      </c>
      <c r="F364" s="301"/>
      <c r="G364" s="300">
        <f t="shared" si="42"/>
        <v>0</v>
      </c>
      <c r="H364" s="301"/>
      <c r="I364" s="300">
        <f t="shared" si="43"/>
        <v>0</v>
      </c>
      <c r="J364" s="301"/>
      <c r="K364" s="300">
        <f t="shared" si="44"/>
        <v>0</v>
      </c>
      <c r="L364" s="301"/>
      <c r="M364" s="291">
        <f t="shared" si="45"/>
        <v>0</v>
      </c>
      <c r="N364" s="291"/>
      <c r="O364" s="291">
        <f t="shared" si="46"/>
        <v>0</v>
      </c>
      <c r="P364" s="291"/>
      <c r="Q364" s="300">
        <f t="shared" si="40"/>
        <v>0</v>
      </c>
      <c r="R364" s="301"/>
    </row>
    <row r="365" spans="3:18" x14ac:dyDescent="0.25">
      <c r="C365" s="93">
        <v>55916</v>
      </c>
      <c r="D365" s="50">
        <v>343</v>
      </c>
      <c r="E365" s="300">
        <f t="shared" si="41"/>
        <v>0</v>
      </c>
      <c r="F365" s="301"/>
      <c r="G365" s="300">
        <f t="shared" si="42"/>
        <v>0</v>
      </c>
      <c r="H365" s="301"/>
      <c r="I365" s="300">
        <f t="shared" si="43"/>
        <v>0</v>
      </c>
      <c r="J365" s="301"/>
      <c r="K365" s="300">
        <f t="shared" si="44"/>
        <v>0</v>
      </c>
      <c r="L365" s="301"/>
      <c r="M365" s="291">
        <f t="shared" si="45"/>
        <v>0</v>
      </c>
      <c r="N365" s="291"/>
      <c r="O365" s="291">
        <f t="shared" si="46"/>
        <v>0</v>
      </c>
      <c r="P365" s="291"/>
      <c r="Q365" s="300">
        <f t="shared" si="40"/>
        <v>0</v>
      </c>
      <c r="R365" s="301"/>
    </row>
    <row r="366" spans="3:18" x14ac:dyDescent="0.25">
      <c r="C366" s="93">
        <v>55944</v>
      </c>
      <c r="D366" s="50">
        <v>344</v>
      </c>
      <c r="E366" s="300">
        <f t="shared" si="41"/>
        <v>0</v>
      </c>
      <c r="F366" s="301"/>
      <c r="G366" s="300">
        <f t="shared" si="42"/>
        <v>0</v>
      </c>
      <c r="H366" s="301"/>
      <c r="I366" s="300">
        <f t="shared" si="43"/>
        <v>0</v>
      </c>
      <c r="J366" s="301"/>
      <c r="K366" s="300">
        <f t="shared" si="44"/>
        <v>0</v>
      </c>
      <c r="L366" s="301"/>
      <c r="M366" s="291">
        <f t="shared" si="45"/>
        <v>0</v>
      </c>
      <c r="N366" s="291"/>
      <c r="O366" s="291">
        <f t="shared" si="46"/>
        <v>0</v>
      </c>
      <c r="P366" s="291"/>
      <c r="Q366" s="300">
        <f t="shared" si="40"/>
        <v>0</v>
      </c>
      <c r="R366" s="301"/>
    </row>
    <row r="367" spans="3:18" x14ac:dyDescent="0.25">
      <c r="C367" s="93">
        <v>55975</v>
      </c>
      <c r="D367" s="50">
        <v>345</v>
      </c>
      <c r="E367" s="300">
        <f t="shared" si="41"/>
        <v>0</v>
      </c>
      <c r="F367" s="301"/>
      <c r="G367" s="300">
        <f t="shared" si="42"/>
        <v>0</v>
      </c>
      <c r="H367" s="301"/>
      <c r="I367" s="300">
        <f t="shared" si="43"/>
        <v>0</v>
      </c>
      <c r="J367" s="301"/>
      <c r="K367" s="300">
        <f t="shared" si="44"/>
        <v>0</v>
      </c>
      <c r="L367" s="301"/>
      <c r="M367" s="291">
        <f t="shared" si="45"/>
        <v>0</v>
      </c>
      <c r="N367" s="291"/>
      <c r="O367" s="291">
        <f t="shared" si="46"/>
        <v>0</v>
      </c>
      <c r="P367" s="291"/>
      <c r="Q367" s="300">
        <f t="shared" si="40"/>
        <v>0</v>
      </c>
      <c r="R367" s="301"/>
    </row>
    <row r="368" spans="3:18" x14ac:dyDescent="0.25">
      <c r="C368" s="93">
        <v>56005</v>
      </c>
      <c r="D368" s="50">
        <v>346</v>
      </c>
      <c r="E368" s="300">
        <f t="shared" si="41"/>
        <v>0</v>
      </c>
      <c r="F368" s="301"/>
      <c r="G368" s="300">
        <f t="shared" si="42"/>
        <v>0</v>
      </c>
      <c r="H368" s="301"/>
      <c r="I368" s="300">
        <f t="shared" si="43"/>
        <v>0</v>
      </c>
      <c r="J368" s="301"/>
      <c r="K368" s="300">
        <f t="shared" si="44"/>
        <v>0</v>
      </c>
      <c r="L368" s="301"/>
      <c r="M368" s="291">
        <f t="shared" si="45"/>
        <v>0</v>
      </c>
      <c r="N368" s="291"/>
      <c r="O368" s="291">
        <f t="shared" si="46"/>
        <v>0</v>
      </c>
      <c r="P368" s="291"/>
      <c r="Q368" s="300">
        <f t="shared" ref="Q368:Q381" si="47">E368+G368+I368+K368+M368+O368</f>
        <v>0</v>
      </c>
      <c r="R368" s="301"/>
    </row>
    <row r="369" spans="3:18" x14ac:dyDescent="0.25">
      <c r="C369" s="93">
        <v>56036</v>
      </c>
      <c r="D369" s="50">
        <v>347</v>
      </c>
      <c r="E369" s="300">
        <f t="shared" si="41"/>
        <v>0</v>
      </c>
      <c r="F369" s="301"/>
      <c r="G369" s="300">
        <f t="shared" si="42"/>
        <v>0</v>
      </c>
      <c r="H369" s="301"/>
      <c r="I369" s="300">
        <f t="shared" si="43"/>
        <v>0</v>
      </c>
      <c r="J369" s="301"/>
      <c r="K369" s="300">
        <f t="shared" si="44"/>
        <v>0</v>
      </c>
      <c r="L369" s="301"/>
      <c r="M369" s="291">
        <f t="shared" si="45"/>
        <v>0</v>
      </c>
      <c r="N369" s="291"/>
      <c r="O369" s="291">
        <f t="shared" si="46"/>
        <v>0</v>
      </c>
      <c r="P369" s="291"/>
      <c r="Q369" s="300">
        <f t="shared" si="47"/>
        <v>0</v>
      </c>
      <c r="R369" s="301"/>
    </row>
    <row r="370" spans="3:18" x14ac:dyDescent="0.25">
      <c r="C370" s="93">
        <v>56066</v>
      </c>
      <c r="D370" s="50">
        <v>348</v>
      </c>
      <c r="E370" s="300">
        <f t="shared" si="41"/>
        <v>0</v>
      </c>
      <c r="F370" s="301"/>
      <c r="G370" s="300">
        <f t="shared" si="42"/>
        <v>0</v>
      </c>
      <c r="H370" s="301"/>
      <c r="I370" s="300">
        <f t="shared" si="43"/>
        <v>0</v>
      </c>
      <c r="J370" s="301"/>
      <c r="K370" s="300">
        <f t="shared" si="44"/>
        <v>0</v>
      </c>
      <c r="L370" s="301"/>
      <c r="M370" s="291">
        <f t="shared" si="45"/>
        <v>0</v>
      </c>
      <c r="N370" s="291"/>
      <c r="O370" s="291">
        <f t="shared" si="46"/>
        <v>0</v>
      </c>
      <c r="P370" s="291"/>
      <c r="Q370" s="300">
        <f t="shared" si="47"/>
        <v>0</v>
      </c>
      <c r="R370" s="301"/>
    </row>
    <row r="371" spans="3:18" x14ac:dyDescent="0.25">
      <c r="C371" s="93">
        <v>56097</v>
      </c>
      <c r="D371" s="50">
        <v>349</v>
      </c>
      <c r="E371" s="300">
        <f t="shared" si="41"/>
        <v>0</v>
      </c>
      <c r="F371" s="301"/>
      <c r="G371" s="300">
        <f t="shared" si="42"/>
        <v>0</v>
      </c>
      <c r="H371" s="301"/>
      <c r="I371" s="300">
        <f t="shared" si="43"/>
        <v>0</v>
      </c>
      <c r="J371" s="301"/>
      <c r="K371" s="300">
        <f t="shared" si="44"/>
        <v>0</v>
      </c>
      <c r="L371" s="301"/>
      <c r="M371" s="291">
        <f t="shared" si="45"/>
        <v>0</v>
      </c>
      <c r="N371" s="291"/>
      <c r="O371" s="291">
        <f t="shared" si="46"/>
        <v>0</v>
      </c>
      <c r="P371" s="291"/>
      <c r="Q371" s="300">
        <f t="shared" si="47"/>
        <v>0</v>
      </c>
      <c r="R371" s="301"/>
    </row>
    <row r="372" spans="3:18" x14ac:dyDescent="0.25">
      <c r="C372" s="93">
        <v>56128</v>
      </c>
      <c r="D372" s="50">
        <v>350</v>
      </c>
      <c r="E372" s="300">
        <f t="shared" si="41"/>
        <v>0</v>
      </c>
      <c r="F372" s="301"/>
      <c r="G372" s="300">
        <f t="shared" si="42"/>
        <v>0</v>
      </c>
      <c r="H372" s="301"/>
      <c r="I372" s="300">
        <f t="shared" si="43"/>
        <v>0</v>
      </c>
      <c r="J372" s="301"/>
      <c r="K372" s="300">
        <f t="shared" si="44"/>
        <v>0</v>
      </c>
      <c r="L372" s="301"/>
      <c r="M372" s="291">
        <f t="shared" si="45"/>
        <v>0</v>
      </c>
      <c r="N372" s="291"/>
      <c r="O372" s="291">
        <f t="shared" si="46"/>
        <v>0</v>
      </c>
      <c r="P372" s="291"/>
      <c r="Q372" s="300">
        <f t="shared" si="47"/>
        <v>0</v>
      </c>
      <c r="R372" s="301"/>
    </row>
    <row r="373" spans="3:18" x14ac:dyDescent="0.25">
      <c r="C373" s="93">
        <v>56158</v>
      </c>
      <c r="D373" s="50">
        <v>351</v>
      </c>
      <c r="E373" s="300">
        <f t="shared" si="41"/>
        <v>0</v>
      </c>
      <c r="F373" s="301"/>
      <c r="G373" s="300">
        <f t="shared" si="42"/>
        <v>0</v>
      </c>
      <c r="H373" s="301"/>
      <c r="I373" s="300">
        <f t="shared" si="43"/>
        <v>0</v>
      </c>
      <c r="J373" s="301"/>
      <c r="K373" s="300">
        <f t="shared" si="44"/>
        <v>0</v>
      </c>
      <c r="L373" s="301"/>
      <c r="M373" s="291">
        <f t="shared" si="45"/>
        <v>0</v>
      </c>
      <c r="N373" s="291"/>
      <c r="O373" s="291">
        <f t="shared" si="46"/>
        <v>0</v>
      </c>
      <c r="P373" s="291"/>
      <c r="Q373" s="300">
        <f t="shared" si="47"/>
        <v>0</v>
      </c>
      <c r="R373" s="301"/>
    </row>
    <row r="374" spans="3:18" x14ac:dyDescent="0.25">
      <c r="C374" s="93">
        <v>56189</v>
      </c>
      <c r="D374" s="50">
        <v>352</v>
      </c>
      <c r="E374" s="300">
        <f t="shared" si="41"/>
        <v>0</v>
      </c>
      <c r="F374" s="301"/>
      <c r="G374" s="300">
        <f t="shared" si="42"/>
        <v>0</v>
      </c>
      <c r="H374" s="301"/>
      <c r="I374" s="300">
        <f t="shared" si="43"/>
        <v>0</v>
      </c>
      <c r="J374" s="301"/>
      <c r="K374" s="300">
        <f t="shared" si="44"/>
        <v>0</v>
      </c>
      <c r="L374" s="301"/>
      <c r="M374" s="291">
        <f t="shared" si="45"/>
        <v>0</v>
      </c>
      <c r="N374" s="291"/>
      <c r="O374" s="291">
        <f t="shared" si="46"/>
        <v>0</v>
      </c>
      <c r="P374" s="291"/>
      <c r="Q374" s="300">
        <f t="shared" si="47"/>
        <v>0</v>
      </c>
      <c r="R374" s="301"/>
    </row>
    <row r="375" spans="3:18" x14ac:dyDescent="0.25">
      <c r="C375" s="93">
        <v>56219</v>
      </c>
      <c r="D375" s="50">
        <v>353</v>
      </c>
      <c r="E375" s="300">
        <f t="shared" si="41"/>
        <v>0</v>
      </c>
      <c r="F375" s="301"/>
      <c r="G375" s="300">
        <f t="shared" si="42"/>
        <v>0</v>
      </c>
      <c r="H375" s="301"/>
      <c r="I375" s="300">
        <f t="shared" si="43"/>
        <v>0</v>
      </c>
      <c r="J375" s="301"/>
      <c r="K375" s="300">
        <f t="shared" si="44"/>
        <v>0</v>
      </c>
      <c r="L375" s="301"/>
      <c r="M375" s="291">
        <f t="shared" si="45"/>
        <v>0</v>
      </c>
      <c r="N375" s="291"/>
      <c r="O375" s="291">
        <f t="shared" si="46"/>
        <v>0</v>
      </c>
      <c r="P375" s="291"/>
      <c r="Q375" s="300">
        <f t="shared" si="47"/>
        <v>0</v>
      </c>
      <c r="R375" s="301"/>
    </row>
    <row r="376" spans="3:18" x14ac:dyDescent="0.25">
      <c r="C376" s="93">
        <v>56250</v>
      </c>
      <c r="D376" s="50">
        <v>354</v>
      </c>
      <c r="E376" s="300">
        <f t="shared" si="41"/>
        <v>0</v>
      </c>
      <c r="F376" s="301"/>
      <c r="G376" s="300">
        <f t="shared" si="42"/>
        <v>0</v>
      </c>
      <c r="H376" s="301"/>
      <c r="I376" s="300">
        <f t="shared" si="43"/>
        <v>0</v>
      </c>
      <c r="J376" s="301"/>
      <c r="K376" s="300">
        <f t="shared" si="44"/>
        <v>0</v>
      </c>
      <c r="L376" s="301"/>
      <c r="M376" s="291">
        <f t="shared" si="45"/>
        <v>0</v>
      </c>
      <c r="N376" s="291"/>
      <c r="O376" s="291">
        <f t="shared" si="46"/>
        <v>0</v>
      </c>
      <c r="P376" s="291"/>
      <c r="Q376" s="300">
        <f t="shared" si="47"/>
        <v>0</v>
      </c>
      <c r="R376" s="301"/>
    </row>
    <row r="377" spans="3:18" x14ac:dyDescent="0.25">
      <c r="C377" s="93">
        <v>56281</v>
      </c>
      <c r="D377" s="50">
        <v>355</v>
      </c>
      <c r="E377" s="300">
        <f t="shared" si="41"/>
        <v>0</v>
      </c>
      <c r="F377" s="301"/>
      <c r="G377" s="300">
        <f t="shared" si="42"/>
        <v>0</v>
      </c>
      <c r="H377" s="301"/>
      <c r="I377" s="300">
        <f t="shared" si="43"/>
        <v>0</v>
      </c>
      <c r="J377" s="301"/>
      <c r="K377" s="300">
        <f t="shared" si="44"/>
        <v>0</v>
      </c>
      <c r="L377" s="301"/>
      <c r="M377" s="291">
        <f t="shared" si="45"/>
        <v>0</v>
      </c>
      <c r="N377" s="291"/>
      <c r="O377" s="291">
        <f t="shared" si="46"/>
        <v>0</v>
      </c>
      <c r="P377" s="291"/>
      <c r="Q377" s="300">
        <f t="shared" si="47"/>
        <v>0</v>
      </c>
      <c r="R377" s="301"/>
    </row>
    <row r="378" spans="3:18" x14ac:dyDescent="0.25">
      <c r="C378" s="93">
        <v>56309</v>
      </c>
      <c r="D378" s="50">
        <v>356</v>
      </c>
      <c r="E378" s="300">
        <f t="shared" si="41"/>
        <v>0</v>
      </c>
      <c r="F378" s="301"/>
      <c r="G378" s="300">
        <f t="shared" si="42"/>
        <v>0</v>
      </c>
      <c r="H378" s="301"/>
      <c r="I378" s="300">
        <f t="shared" si="43"/>
        <v>0</v>
      </c>
      <c r="J378" s="301"/>
      <c r="K378" s="300">
        <f t="shared" si="44"/>
        <v>0</v>
      </c>
      <c r="L378" s="301"/>
      <c r="M378" s="291">
        <f t="shared" si="45"/>
        <v>0</v>
      </c>
      <c r="N378" s="291"/>
      <c r="O378" s="291">
        <f t="shared" si="46"/>
        <v>0</v>
      </c>
      <c r="P378" s="291"/>
      <c r="Q378" s="300">
        <f t="shared" si="47"/>
        <v>0</v>
      </c>
      <c r="R378" s="301"/>
    </row>
    <row r="379" spans="3:18" x14ac:dyDescent="0.25">
      <c r="C379" s="93">
        <v>56340</v>
      </c>
      <c r="D379" s="50">
        <v>357</v>
      </c>
      <c r="E379" s="300">
        <f t="shared" si="41"/>
        <v>0</v>
      </c>
      <c r="F379" s="301"/>
      <c r="G379" s="300">
        <f t="shared" si="42"/>
        <v>0</v>
      </c>
      <c r="H379" s="301"/>
      <c r="I379" s="300">
        <f t="shared" si="43"/>
        <v>0</v>
      </c>
      <c r="J379" s="301"/>
      <c r="K379" s="300">
        <f t="shared" si="44"/>
        <v>0</v>
      </c>
      <c r="L379" s="301"/>
      <c r="M379" s="291">
        <f t="shared" si="45"/>
        <v>0</v>
      </c>
      <c r="N379" s="291"/>
      <c r="O379" s="291">
        <f t="shared" si="46"/>
        <v>0</v>
      </c>
      <c r="P379" s="291"/>
      <c r="Q379" s="300">
        <f t="shared" si="47"/>
        <v>0</v>
      </c>
      <c r="R379" s="301"/>
    </row>
    <row r="380" spans="3:18" x14ac:dyDescent="0.25">
      <c r="C380" s="93">
        <v>56370</v>
      </c>
      <c r="D380" s="50">
        <v>358</v>
      </c>
      <c r="E380" s="300">
        <f t="shared" si="41"/>
        <v>0</v>
      </c>
      <c r="F380" s="301"/>
      <c r="G380" s="300">
        <f t="shared" si="42"/>
        <v>0</v>
      </c>
      <c r="H380" s="301"/>
      <c r="I380" s="300">
        <f t="shared" si="43"/>
        <v>0</v>
      </c>
      <c r="J380" s="301"/>
      <c r="K380" s="300">
        <f t="shared" si="44"/>
        <v>0</v>
      </c>
      <c r="L380" s="301"/>
      <c r="M380" s="291">
        <f t="shared" si="45"/>
        <v>0</v>
      </c>
      <c r="N380" s="291"/>
      <c r="O380" s="291">
        <f t="shared" si="46"/>
        <v>0</v>
      </c>
      <c r="P380" s="291"/>
      <c r="Q380" s="300">
        <f t="shared" si="47"/>
        <v>0</v>
      </c>
      <c r="R380" s="301"/>
    </row>
    <row r="381" spans="3:18" x14ac:dyDescent="0.25">
      <c r="C381" s="93">
        <v>56401</v>
      </c>
      <c r="D381" s="50">
        <v>359</v>
      </c>
      <c r="E381" s="300">
        <f t="shared" si="41"/>
        <v>0</v>
      </c>
      <c r="F381" s="301"/>
      <c r="G381" s="300">
        <f t="shared" si="42"/>
        <v>0</v>
      </c>
      <c r="H381" s="301"/>
      <c r="I381" s="300">
        <f t="shared" si="43"/>
        <v>0</v>
      </c>
      <c r="J381" s="301"/>
      <c r="K381" s="300">
        <f t="shared" si="44"/>
        <v>0</v>
      </c>
      <c r="L381" s="301"/>
      <c r="M381" s="291">
        <f t="shared" si="45"/>
        <v>0</v>
      </c>
      <c r="N381" s="291"/>
      <c r="O381" s="291">
        <f t="shared" si="46"/>
        <v>0</v>
      </c>
      <c r="P381" s="291"/>
      <c r="Q381" s="300">
        <f t="shared" si="47"/>
        <v>0</v>
      </c>
      <c r="R381" s="301"/>
    </row>
    <row r="382" spans="3:18" x14ac:dyDescent="0.25">
      <c r="C382" s="93">
        <v>56431</v>
      </c>
      <c r="D382" s="50">
        <v>360</v>
      </c>
      <c r="E382" s="300">
        <f t="shared" si="41"/>
        <v>0</v>
      </c>
      <c r="F382" s="301"/>
      <c r="G382" s="300">
        <f t="shared" si="42"/>
        <v>0</v>
      </c>
      <c r="H382" s="301"/>
      <c r="I382" s="300">
        <f t="shared" si="43"/>
        <v>0</v>
      </c>
      <c r="J382" s="301"/>
      <c r="K382" s="300">
        <f t="shared" si="44"/>
        <v>0</v>
      </c>
      <c r="L382" s="301"/>
      <c r="M382" s="291">
        <f t="shared" si="45"/>
        <v>0</v>
      </c>
      <c r="N382" s="291"/>
      <c r="O382" s="291">
        <f t="shared" si="46"/>
        <v>0</v>
      </c>
      <c r="P382" s="291"/>
      <c r="Q382" s="300">
        <f t="shared" ref="Q382:Q445" si="48">E382+G382+I382+K382+M382+O382</f>
        <v>0</v>
      </c>
      <c r="R382" s="301"/>
    </row>
    <row r="383" spans="3:18" x14ac:dyDescent="0.25">
      <c r="C383" s="93">
        <v>56462</v>
      </c>
      <c r="D383" s="50">
        <v>361</v>
      </c>
      <c r="E383" s="300">
        <f t="shared" si="41"/>
        <v>0</v>
      </c>
      <c r="F383" s="301"/>
      <c r="G383" s="300">
        <f t="shared" si="42"/>
        <v>0</v>
      </c>
      <c r="H383" s="301"/>
      <c r="I383" s="300">
        <f t="shared" si="43"/>
        <v>0</v>
      </c>
      <c r="J383" s="301"/>
      <c r="K383" s="300">
        <f t="shared" si="44"/>
        <v>0</v>
      </c>
      <c r="L383" s="301"/>
      <c r="M383" s="291">
        <f t="shared" si="45"/>
        <v>0</v>
      </c>
      <c r="N383" s="291"/>
      <c r="O383" s="291">
        <f t="shared" si="46"/>
        <v>0</v>
      </c>
      <c r="P383" s="291"/>
      <c r="Q383" s="300">
        <f t="shared" si="48"/>
        <v>0</v>
      </c>
      <c r="R383" s="301"/>
    </row>
    <row r="384" spans="3:18" x14ac:dyDescent="0.25">
      <c r="C384" s="93">
        <v>56493</v>
      </c>
      <c r="D384" s="50">
        <v>362</v>
      </c>
      <c r="E384" s="300">
        <f t="shared" si="41"/>
        <v>0</v>
      </c>
      <c r="F384" s="301"/>
      <c r="G384" s="300">
        <f t="shared" si="42"/>
        <v>0</v>
      </c>
      <c r="H384" s="301"/>
      <c r="I384" s="300">
        <f t="shared" si="43"/>
        <v>0</v>
      </c>
      <c r="J384" s="301"/>
      <c r="K384" s="300">
        <f t="shared" si="44"/>
        <v>0</v>
      </c>
      <c r="L384" s="301"/>
      <c r="M384" s="291">
        <f t="shared" si="45"/>
        <v>0</v>
      </c>
      <c r="N384" s="291"/>
      <c r="O384" s="291">
        <f t="shared" si="46"/>
        <v>0</v>
      </c>
      <c r="P384" s="291"/>
      <c r="Q384" s="300">
        <f t="shared" si="48"/>
        <v>0</v>
      </c>
      <c r="R384" s="301"/>
    </row>
    <row r="385" spans="3:18" x14ac:dyDescent="0.25">
      <c r="C385" s="93">
        <v>56523</v>
      </c>
      <c r="D385" s="50">
        <v>363</v>
      </c>
      <c r="E385" s="300">
        <f t="shared" si="41"/>
        <v>0</v>
      </c>
      <c r="F385" s="301"/>
      <c r="G385" s="300">
        <f t="shared" si="42"/>
        <v>0</v>
      </c>
      <c r="H385" s="301"/>
      <c r="I385" s="300">
        <f t="shared" si="43"/>
        <v>0</v>
      </c>
      <c r="J385" s="301"/>
      <c r="K385" s="300">
        <f t="shared" si="44"/>
        <v>0</v>
      </c>
      <c r="L385" s="301"/>
      <c r="M385" s="291">
        <f t="shared" si="45"/>
        <v>0</v>
      </c>
      <c r="N385" s="291"/>
      <c r="O385" s="291">
        <f t="shared" si="46"/>
        <v>0</v>
      </c>
      <c r="P385" s="291"/>
      <c r="Q385" s="300">
        <f t="shared" si="48"/>
        <v>0</v>
      </c>
      <c r="R385" s="301"/>
    </row>
    <row r="386" spans="3:18" x14ac:dyDescent="0.25">
      <c r="C386" s="93">
        <v>56554</v>
      </c>
      <c r="D386" s="50">
        <v>364</v>
      </c>
      <c r="E386" s="300">
        <f t="shared" si="41"/>
        <v>0</v>
      </c>
      <c r="F386" s="301"/>
      <c r="G386" s="300">
        <f t="shared" si="42"/>
        <v>0</v>
      </c>
      <c r="H386" s="301"/>
      <c r="I386" s="300">
        <f t="shared" si="43"/>
        <v>0</v>
      </c>
      <c r="J386" s="301"/>
      <c r="K386" s="300">
        <f t="shared" si="44"/>
        <v>0</v>
      </c>
      <c r="L386" s="301"/>
      <c r="M386" s="291">
        <f t="shared" si="45"/>
        <v>0</v>
      </c>
      <c r="N386" s="291"/>
      <c r="O386" s="291">
        <f t="shared" si="46"/>
        <v>0</v>
      </c>
      <c r="P386" s="291"/>
      <c r="Q386" s="300">
        <f t="shared" si="48"/>
        <v>0</v>
      </c>
      <c r="R386" s="301"/>
    </row>
    <row r="387" spans="3:18" x14ac:dyDescent="0.25">
      <c r="C387" s="93">
        <v>56584</v>
      </c>
      <c r="D387" s="50">
        <v>365</v>
      </c>
      <c r="E387" s="300">
        <f t="shared" si="41"/>
        <v>0</v>
      </c>
      <c r="F387" s="301"/>
      <c r="G387" s="300">
        <f t="shared" si="42"/>
        <v>0</v>
      </c>
      <c r="H387" s="301"/>
      <c r="I387" s="300">
        <f t="shared" si="43"/>
        <v>0</v>
      </c>
      <c r="J387" s="301"/>
      <c r="K387" s="300">
        <f t="shared" si="44"/>
        <v>0</v>
      </c>
      <c r="L387" s="301"/>
      <c r="M387" s="291">
        <f t="shared" si="45"/>
        <v>0</v>
      </c>
      <c r="N387" s="291"/>
      <c r="O387" s="291">
        <f t="shared" si="46"/>
        <v>0</v>
      </c>
      <c r="P387" s="291"/>
      <c r="Q387" s="300">
        <f t="shared" si="48"/>
        <v>0</v>
      </c>
      <c r="R387" s="301"/>
    </row>
    <row r="388" spans="3:18" x14ac:dyDescent="0.25">
      <c r="C388" s="93">
        <v>56615</v>
      </c>
      <c r="D388" s="50">
        <v>366</v>
      </c>
      <c r="E388" s="300">
        <f t="shared" si="41"/>
        <v>0</v>
      </c>
      <c r="F388" s="301"/>
      <c r="G388" s="300">
        <f t="shared" si="42"/>
        <v>0</v>
      </c>
      <c r="H388" s="301"/>
      <c r="I388" s="300">
        <f t="shared" si="43"/>
        <v>0</v>
      </c>
      <c r="J388" s="301"/>
      <c r="K388" s="300">
        <f t="shared" si="44"/>
        <v>0</v>
      </c>
      <c r="L388" s="301"/>
      <c r="M388" s="291">
        <f t="shared" si="45"/>
        <v>0</v>
      </c>
      <c r="N388" s="291"/>
      <c r="O388" s="291">
        <f t="shared" si="46"/>
        <v>0</v>
      </c>
      <c r="P388" s="291"/>
      <c r="Q388" s="300">
        <f t="shared" si="48"/>
        <v>0</v>
      </c>
      <c r="R388" s="301"/>
    </row>
    <row r="389" spans="3:18" x14ac:dyDescent="0.25">
      <c r="C389" s="93">
        <v>56646</v>
      </c>
      <c r="D389" s="50">
        <v>367</v>
      </c>
      <c r="E389" s="300">
        <f t="shared" si="41"/>
        <v>0</v>
      </c>
      <c r="F389" s="301"/>
      <c r="G389" s="300">
        <f t="shared" si="42"/>
        <v>0</v>
      </c>
      <c r="H389" s="301"/>
      <c r="I389" s="300">
        <f t="shared" si="43"/>
        <v>0</v>
      </c>
      <c r="J389" s="301"/>
      <c r="K389" s="300">
        <f t="shared" si="44"/>
        <v>0</v>
      </c>
      <c r="L389" s="301"/>
      <c r="M389" s="291">
        <f t="shared" si="45"/>
        <v>0</v>
      </c>
      <c r="N389" s="291"/>
      <c r="O389" s="291">
        <f t="shared" si="46"/>
        <v>0</v>
      </c>
      <c r="P389" s="291"/>
      <c r="Q389" s="300">
        <f t="shared" si="48"/>
        <v>0</v>
      </c>
      <c r="R389" s="301"/>
    </row>
    <row r="390" spans="3:18" x14ac:dyDescent="0.25">
      <c r="C390" s="93">
        <v>56674</v>
      </c>
      <c r="D390" s="50">
        <v>368</v>
      </c>
      <c r="E390" s="300">
        <f t="shared" si="41"/>
        <v>0</v>
      </c>
      <c r="F390" s="301"/>
      <c r="G390" s="300">
        <f t="shared" si="42"/>
        <v>0</v>
      </c>
      <c r="H390" s="301"/>
      <c r="I390" s="300">
        <f t="shared" si="43"/>
        <v>0</v>
      </c>
      <c r="J390" s="301"/>
      <c r="K390" s="300">
        <f t="shared" si="44"/>
        <v>0</v>
      </c>
      <c r="L390" s="301"/>
      <c r="M390" s="291">
        <f t="shared" si="45"/>
        <v>0</v>
      </c>
      <c r="N390" s="291"/>
      <c r="O390" s="291">
        <f t="shared" si="46"/>
        <v>0</v>
      </c>
      <c r="P390" s="291"/>
      <c r="Q390" s="300">
        <f t="shared" si="48"/>
        <v>0</v>
      </c>
      <c r="R390" s="301"/>
    </row>
    <row r="391" spans="3:18" x14ac:dyDescent="0.25">
      <c r="C391" s="93">
        <v>56705</v>
      </c>
      <c r="D391" s="50">
        <v>369</v>
      </c>
      <c r="E391" s="300">
        <f t="shared" si="41"/>
        <v>0</v>
      </c>
      <c r="F391" s="301"/>
      <c r="G391" s="300">
        <f t="shared" si="42"/>
        <v>0</v>
      </c>
      <c r="H391" s="301"/>
      <c r="I391" s="300">
        <f t="shared" si="43"/>
        <v>0</v>
      </c>
      <c r="J391" s="301"/>
      <c r="K391" s="300">
        <f t="shared" si="44"/>
        <v>0</v>
      </c>
      <c r="L391" s="301"/>
      <c r="M391" s="291">
        <f t="shared" si="45"/>
        <v>0</v>
      </c>
      <c r="N391" s="291"/>
      <c r="O391" s="291">
        <f t="shared" si="46"/>
        <v>0</v>
      </c>
      <c r="P391" s="291"/>
      <c r="Q391" s="300">
        <f t="shared" si="48"/>
        <v>0</v>
      </c>
      <c r="R391" s="301"/>
    </row>
    <row r="392" spans="3:18" x14ac:dyDescent="0.25">
      <c r="C392" s="93">
        <v>56735</v>
      </c>
      <c r="D392" s="50">
        <v>370</v>
      </c>
      <c r="E392" s="300">
        <f t="shared" si="41"/>
        <v>0</v>
      </c>
      <c r="F392" s="301"/>
      <c r="G392" s="300">
        <f t="shared" si="42"/>
        <v>0</v>
      </c>
      <c r="H392" s="301"/>
      <c r="I392" s="300">
        <f t="shared" si="43"/>
        <v>0</v>
      </c>
      <c r="J392" s="301"/>
      <c r="K392" s="300">
        <f t="shared" si="44"/>
        <v>0</v>
      </c>
      <c r="L392" s="301"/>
      <c r="M392" s="291">
        <f t="shared" si="45"/>
        <v>0</v>
      </c>
      <c r="N392" s="291"/>
      <c r="O392" s="291">
        <f t="shared" si="46"/>
        <v>0</v>
      </c>
      <c r="P392" s="291"/>
      <c r="Q392" s="300">
        <f t="shared" si="48"/>
        <v>0</v>
      </c>
      <c r="R392" s="301"/>
    </row>
    <row r="393" spans="3:18" x14ac:dyDescent="0.25">
      <c r="C393" s="93">
        <v>56766</v>
      </c>
      <c r="D393" s="50">
        <v>371</v>
      </c>
      <c r="E393" s="300">
        <f t="shared" si="41"/>
        <v>0</v>
      </c>
      <c r="F393" s="301"/>
      <c r="G393" s="300">
        <f t="shared" si="42"/>
        <v>0</v>
      </c>
      <c r="H393" s="301"/>
      <c r="I393" s="300">
        <f t="shared" si="43"/>
        <v>0</v>
      </c>
      <c r="J393" s="301"/>
      <c r="K393" s="300">
        <f t="shared" si="44"/>
        <v>0</v>
      </c>
      <c r="L393" s="301"/>
      <c r="M393" s="291">
        <f t="shared" si="45"/>
        <v>0</v>
      </c>
      <c r="N393" s="291"/>
      <c r="O393" s="291">
        <f t="shared" si="46"/>
        <v>0</v>
      </c>
      <c r="P393" s="291"/>
      <c r="Q393" s="300">
        <f t="shared" si="48"/>
        <v>0</v>
      </c>
      <c r="R393" s="301"/>
    </row>
    <row r="394" spans="3:18" x14ac:dyDescent="0.25">
      <c r="C394" s="93">
        <v>56796</v>
      </c>
      <c r="D394" s="50">
        <v>372</v>
      </c>
      <c r="E394" s="300">
        <f t="shared" si="41"/>
        <v>0</v>
      </c>
      <c r="F394" s="301"/>
      <c r="G394" s="300">
        <f t="shared" si="42"/>
        <v>0</v>
      </c>
      <c r="H394" s="301"/>
      <c r="I394" s="300">
        <f t="shared" si="43"/>
        <v>0</v>
      </c>
      <c r="J394" s="301"/>
      <c r="K394" s="300">
        <f t="shared" si="44"/>
        <v>0</v>
      </c>
      <c r="L394" s="301"/>
      <c r="M394" s="291">
        <f t="shared" si="45"/>
        <v>0</v>
      </c>
      <c r="N394" s="291"/>
      <c r="O394" s="291">
        <f t="shared" si="46"/>
        <v>0</v>
      </c>
      <c r="P394" s="291"/>
      <c r="Q394" s="300">
        <f t="shared" si="48"/>
        <v>0</v>
      </c>
      <c r="R394" s="301"/>
    </row>
    <row r="395" spans="3:18" x14ac:dyDescent="0.25">
      <c r="C395" s="93">
        <v>56827</v>
      </c>
      <c r="D395" s="50">
        <v>373</v>
      </c>
      <c r="E395" s="300">
        <f t="shared" si="41"/>
        <v>0</v>
      </c>
      <c r="F395" s="301"/>
      <c r="G395" s="300">
        <f t="shared" si="42"/>
        <v>0</v>
      </c>
      <c r="H395" s="301"/>
      <c r="I395" s="300">
        <f t="shared" si="43"/>
        <v>0</v>
      </c>
      <c r="J395" s="301"/>
      <c r="K395" s="300">
        <f t="shared" si="44"/>
        <v>0</v>
      </c>
      <c r="L395" s="301"/>
      <c r="M395" s="291">
        <f t="shared" si="45"/>
        <v>0</v>
      </c>
      <c r="N395" s="291"/>
      <c r="O395" s="291">
        <f t="shared" si="46"/>
        <v>0</v>
      </c>
      <c r="P395" s="291"/>
      <c r="Q395" s="300">
        <f t="shared" si="48"/>
        <v>0</v>
      </c>
      <c r="R395" s="301"/>
    </row>
    <row r="396" spans="3:18" x14ac:dyDescent="0.25">
      <c r="C396" s="93">
        <v>56858</v>
      </c>
      <c r="D396" s="50">
        <v>374</v>
      </c>
      <c r="E396" s="300">
        <f t="shared" si="41"/>
        <v>0</v>
      </c>
      <c r="F396" s="301"/>
      <c r="G396" s="300">
        <f t="shared" si="42"/>
        <v>0</v>
      </c>
      <c r="H396" s="301"/>
      <c r="I396" s="300">
        <f t="shared" si="43"/>
        <v>0</v>
      </c>
      <c r="J396" s="301"/>
      <c r="K396" s="300">
        <f t="shared" si="44"/>
        <v>0</v>
      </c>
      <c r="L396" s="301"/>
      <c r="M396" s="291">
        <f t="shared" si="45"/>
        <v>0</v>
      </c>
      <c r="N396" s="291"/>
      <c r="O396" s="291">
        <f t="shared" si="46"/>
        <v>0</v>
      </c>
      <c r="P396" s="291"/>
      <c r="Q396" s="300">
        <f t="shared" si="48"/>
        <v>0</v>
      </c>
      <c r="R396" s="301"/>
    </row>
    <row r="397" spans="3:18" x14ac:dyDescent="0.25">
      <c r="C397" s="93">
        <v>56888</v>
      </c>
      <c r="D397" s="50">
        <v>375</v>
      </c>
      <c r="E397" s="300">
        <f t="shared" si="41"/>
        <v>0</v>
      </c>
      <c r="F397" s="301"/>
      <c r="G397" s="300">
        <f t="shared" si="42"/>
        <v>0</v>
      </c>
      <c r="H397" s="301"/>
      <c r="I397" s="300">
        <f t="shared" si="43"/>
        <v>0</v>
      </c>
      <c r="J397" s="301"/>
      <c r="K397" s="300">
        <f t="shared" si="44"/>
        <v>0</v>
      </c>
      <c r="L397" s="301"/>
      <c r="M397" s="291">
        <f t="shared" si="45"/>
        <v>0</v>
      </c>
      <c r="N397" s="291"/>
      <c r="O397" s="291">
        <f t="shared" si="46"/>
        <v>0</v>
      </c>
      <c r="P397" s="291"/>
      <c r="Q397" s="300">
        <f t="shared" si="48"/>
        <v>0</v>
      </c>
      <c r="R397" s="301"/>
    </row>
    <row r="398" spans="3:18" x14ac:dyDescent="0.25">
      <c r="C398" s="93">
        <v>56919</v>
      </c>
      <c r="D398" s="50">
        <v>376</v>
      </c>
      <c r="E398" s="300">
        <f t="shared" si="41"/>
        <v>0</v>
      </c>
      <c r="F398" s="301"/>
      <c r="G398" s="300">
        <f t="shared" si="42"/>
        <v>0</v>
      </c>
      <c r="H398" s="301"/>
      <c r="I398" s="300">
        <f t="shared" si="43"/>
        <v>0</v>
      </c>
      <c r="J398" s="301"/>
      <c r="K398" s="300">
        <f t="shared" si="44"/>
        <v>0</v>
      </c>
      <c r="L398" s="301"/>
      <c r="M398" s="291">
        <f t="shared" si="45"/>
        <v>0</v>
      </c>
      <c r="N398" s="291"/>
      <c r="O398" s="291">
        <f t="shared" si="46"/>
        <v>0</v>
      </c>
      <c r="P398" s="291"/>
      <c r="Q398" s="300">
        <f t="shared" si="48"/>
        <v>0</v>
      </c>
      <c r="R398" s="301"/>
    </row>
    <row r="399" spans="3:18" x14ac:dyDescent="0.25">
      <c r="C399" s="93">
        <v>56949</v>
      </c>
      <c r="D399" s="50">
        <v>377</v>
      </c>
      <c r="E399" s="300">
        <f t="shared" si="41"/>
        <v>0</v>
      </c>
      <c r="F399" s="301"/>
      <c r="G399" s="300">
        <f t="shared" si="42"/>
        <v>0</v>
      </c>
      <c r="H399" s="301"/>
      <c r="I399" s="300">
        <f t="shared" si="43"/>
        <v>0</v>
      </c>
      <c r="J399" s="301"/>
      <c r="K399" s="300">
        <f t="shared" si="44"/>
        <v>0</v>
      </c>
      <c r="L399" s="301"/>
      <c r="M399" s="291">
        <f t="shared" si="45"/>
        <v>0</v>
      </c>
      <c r="N399" s="291"/>
      <c r="O399" s="291">
        <f t="shared" si="46"/>
        <v>0</v>
      </c>
      <c r="P399" s="291"/>
      <c r="Q399" s="300">
        <f t="shared" si="48"/>
        <v>0</v>
      </c>
      <c r="R399" s="301"/>
    </row>
    <row r="400" spans="3:18" x14ac:dyDescent="0.25">
      <c r="C400" s="93">
        <v>56980</v>
      </c>
      <c r="D400" s="50">
        <v>378</v>
      </c>
      <c r="E400" s="300">
        <f t="shared" si="41"/>
        <v>0</v>
      </c>
      <c r="F400" s="301"/>
      <c r="G400" s="300">
        <f t="shared" si="42"/>
        <v>0</v>
      </c>
      <c r="H400" s="301"/>
      <c r="I400" s="300">
        <f t="shared" si="43"/>
        <v>0</v>
      </c>
      <c r="J400" s="301"/>
      <c r="K400" s="300">
        <f t="shared" si="44"/>
        <v>0</v>
      </c>
      <c r="L400" s="301"/>
      <c r="M400" s="291">
        <f t="shared" si="45"/>
        <v>0</v>
      </c>
      <c r="N400" s="291"/>
      <c r="O400" s="291">
        <f t="shared" si="46"/>
        <v>0</v>
      </c>
      <c r="P400" s="291"/>
      <c r="Q400" s="300">
        <f t="shared" si="48"/>
        <v>0</v>
      </c>
      <c r="R400" s="301"/>
    </row>
    <row r="401" spans="3:18" x14ac:dyDescent="0.25">
      <c r="C401" s="93">
        <v>57011</v>
      </c>
      <c r="D401" s="50">
        <v>379</v>
      </c>
      <c r="E401" s="300">
        <f t="shared" si="41"/>
        <v>0</v>
      </c>
      <c r="F401" s="301"/>
      <c r="G401" s="300">
        <f t="shared" si="42"/>
        <v>0</v>
      </c>
      <c r="H401" s="301"/>
      <c r="I401" s="300">
        <f t="shared" si="43"/>
        <v>0</v>
      </c>
      <c r="J401" s="301"/>
      <c r="K401" s="300">
        <f t="shared" si="44"/>
        <v>0</v>
      </c>
      <c r="L401" s="301"/>
      <c r="M401" s="291">
        <f t="shared" si="45"/>
        <v>0</v>
      </c>
      <c r="N401" s="291"/>
      <c r="O401" s="291">
        <f t="shared" si="46"/>
        <v>0</v>
      </c>
      <c r="P401" s="291"/>
      <c r="Q401" s="300">
        <f t="shared" si="48"/>
        <v>0</v>
      </c>
      <c r="R401" s="301"/>
    </row>
    <row r="402" spans="3:18" x14ac:dyDescent="0.25">
      <c r="C402" s="93">
        <v>57040</v>
      </c>
      <c r="D402" s="50">
        <v>380</v>
      </c>
      <c r="E402" s="300">
        <f t="shared" si="41"/>
        <v>0</v>
      </c>
      <c r="F402" s="301"/>
      <c r="G402" s="300">
        <f t="shared" si="42"/>
        <v>0</v>
      </c>
      <c r="H402" s="301"/>
      <c r="I402" s="300">
        <f t="shared" si="43"/>
        <v>0</v>
      </c>
      <c r="J402" s="301"/>
      <c r="K402" s="300">
        <f t="shared" si="44"/>
        <v>0</v>
      </c>
      <c r="L402" s="301"/>
      <c r="M402" s="291">
        <f t="shared" si="45"/>
        <v>0</v>
      </c>
      <c r="N402" s="291"/>
      <c r="O402" s="291">
        <f t="shared" si="46"/>
        <v>0</v>
      </c>
      <c r="P402" s="291"/>
      <c r="Q402" s="300">
        <f t="shared" si="48"/>
        <v>0</v>
      </c>
      <c r="R402" s="301"/>
    </row>
    <row r="403" spans="3:18" x14ac:dyDescent="0.25">
      <c r="C403" s="93">
        <v>57071</v>
      </c>
      <c r="D403" s="50">
        <v>381</v>
      </c>
      <c r="E403" s="300">
        <f t="shared" si="41"/>
        <v>0</v>
      </c>
      <c r="F403" s="301"/>
      <c r="G403" s="300">
        <f t="shared" si="42"/>
        <v>0</v>
      </c>
      <c r="H403" s="301"/>
      <c r="I403" s="300">
        <f t="shared" si="43"/>
        <v>0</v>
      </c>
      <c r="J403" s="301"/>
      <c r="K403" s="300">
        <f t="shared" si="44"/>
        <v>0</v>
      </c>
      <c r="L403" s="301"/>
      <c r="M403" s="291">
        <f t="shared" si="45"/>
        <v>0</v>
      </c>
      <c r="N403" s="291"/>
      <c r="O403" s="291">
        <f t="shared" si="46"/>
        <v>0</v>
      </c>
      <c r="P403" s="291"/>
      <c r="Q403" s="300">
        <f t="shared" si="48"/>
        <v>0</v>
      </c>
      <c r="R403" s="301"/>
    </row>
    <row r="404" spans="3:18" x14ac:dyDescent="0.25">
      <c r="C404" s="93">
        <v>57101</v>
      </c>
      <c r="D404" s="50">
        <v>382</v>
      </c>
      <c r="E404" s="300">
        <f t="shared" si="41"/>
        <v>0</v>
      </c>
      <c r="F404" s="301"/>
      <c r="G404" s="300">
        <f t="shared" si="42"/>
        <v>0</v>
      </c>
      <c r="H404" s="301"/>
      <c r="I404" s="300">
        <f t="shared" si="43"/>
        <v>0</v>
      </c>
      <c r="J404" s="301"/>
      <c r="K404" s="300">
        <f t="shared" si="44"/>
        <v>0</v>
      </c>
      <c r="L404" s="301"/>
      <c r="M404" s="291">
        <f t="shared" si="45"/>
        <v>0</v>
      </c>
      <c r="N404" s="291"/>
      <c r="O404" s="291">
        <f t="shared" si="46"/>
        <v>0</v>
      </c>
      <c r="P404" s="291"/>
      <c r="Q404" s="300">
        <f t="shared" si="48"/>
        <v>0</v>
      </c>
      <c r="R404" s="301"/>
    </row>
    <row r="405" spans="3:18" x14ac:dyDescent="0.25">
      <c r="C405" s="93">
        <v>57132</v>
      </c>
      <c r="D405" s="50">
        <v>383</v>
      </c>
      <c r="E405" s="300">
        <f t="shared" si="41"/>
        <v>0</v>
      </c>
      <c r="F405" s="301"/>
      <c r="G405" s="300">
        <f t="shared" si="42"/>
        <v>0</v>
      </c>
      <c r="H405" s="301"/>
      <c r="I405" s="300">
        <f t="shared" si="43"/>
        <v>0</v>
      </c>
      <c r="J405" s="301"/>
      <c r="K405" s="300">
        <f t="shared" si="44"/>
        <v>0</v>
      </c>
      <c r="L405" s="301"/>
      <c r="M405" s="291">
        <f t="shared" si="45"/>
        <v>0</v>
      </c>
      <c r="N405" s="291"/>
      <c r="O405" s="291">
        <f t="shared" si="46"/>
        <v>0</v>
      </c>
      <c r="P405" s="291"/>
      <c r="Q405" s="300">
        <f t="shared" si="48"/>
        <v>0</v>
      </c>
      <c r="R405" s="301"/>
    </row>
    <row r="406" spans="3:18" x14ac:dyDescent="0.25">
      <c r="C406" s="93">
        <v>57162</v>
      </c>
      <c r="D406" s="50">
        <v>384</v>
      </c>
      <c r="E406" s="300">
        <f t="shared" si="41"/>
        <v>0</v>
      </c>
      <c r="F406" s="301"/>
      <c r="G406" s="300">
        <f t="shared" si="42"/>
        <v>0</v>
      </c>
      <c r="H406" s="301"/>
      <c r="I406" s="300">
        <f t="shared" si="43"/>
        <v>0</v>
      </c>
      <c r="J406" s="301"/>
      <c r="K406" s="300">
        <f t="shared" si="44"/>
        <v>0</v>
      </c>
      <c r="L406" s="301"/>
      <c r="M406" s="291">
        <f t="shared" si="45"/>
        <v>0</v>
      </c>
      <c r="N406" s="291"/>
      <c r="O406" s="291">
        <f t="shared" si="46"/>
        <v>0</v>
      </c>
      <c r="P406" s="291"/>
      <c r="Q406" s="300">
        <f t="shared" si="48"/>
        <v>0</v>
      </c>
      <c r="R406" s="301"/>
    </row>
    <row r="407" spans="3:18" x14ac:dyDescent="0.25">
      <c r="C407" s="93">
        <v>57193</v>
      </c>
      <c r="D407" s="50">
        <v>385</v>
      </c>
      <c r="E407" s="300">
        <f t="shared" si="41"/>
        <v>0</v>
      </c>
      <c r="F407" s="301"/>
      <c r="G407" s="300">
        <f t="shared" si="42"/>
        <v>0</v>
      </c>
      <c r="H407" s="301"/>
      <c r="I407" s="300">
        <f t="shared" si="43"/>
        <v>0</v>
      </c>
      <c r="J407" s="301"/>
      <c r="K407" s="300">
        <f t="shared" si="44"/>
        <v>0</v>
      </c>
      <c r="L407" s="301"/>
      <c r="M407" s="291">
        <f t="shared" si="45"/>
        <v>0</v>
      </c>
      <c r="N407" s="291"/>
      <c r="O407" s="291">
        <f t="shared" si="46"/>
        <v>0</v>
      </c>
      <c r="P407" s="291"/>
      <c r="Q407" s="300">
        <f t="shared" si="48"/>
        <v>0</v>
      </c>
      <c r="R407" s="301"/>
    </row>
    <row r="408" spans="3:18" x14ac:dyDescent="0.25">
      <c r="C408" s="93">
        <v>57224</v>
      </c>
      <c r="D408" s="50">
        <v>386</v>
      </c>
      <c r="E408" s="300">
        <f t="shared" si="41"/>
        <v>0</v>
      </c>
      <c r="F408" s="301"/>
      <c r="G408" s="300">
        <f t="shared" si="42"/>
        <v>0</v>
      </c>
      <c r="H408" s="301"/>
      <c r="I408" s="300">
        <f t="shared" si="43"/>
        <v>0</v>
      </c>
      <c r="J408" s="301"/>
      <c r="K408" s="300">
        <f t="shared" si="44"/>
        <v>0</v>
      </c>
      <c r="L408" s="301"/>
      <c r="M408" s="291">
        <f t="shared" si="45"/>
        <v>0</v>
      </c>
      <c r="N408" s="291"/>
      <c r="O408" s="291">
        <f t="shared" si="46"/>
        <v>0</v>
      </c>
      <c r="P408" s="291"/>
      <c r="Q408" s="300">
        <f t="shared" si="48"/>
        <v>0</v>
      </c>
      <c r="R408" s="301"/>
    </row>
    <row r="409" spans="3:18" x14ac:dyDescent="0.25">
      <c r="C409" s="93">
        <v>57254</v>
      </c>
      <c r="D409" s="50">
        <v>387</v>
      </c>
      <c r="E409" s="300">
        <f t="shared" ref="E409:E454" si="49">E408</f>
        <v>0</v>
      </c>
      <c r="F409" s="301"/>
      <c r="G409" s="300">
        <f t="shared" ref="G409:G454" si="50">G408</f>
        <v>0</v>
      </c>
      <c r="H409" s="301"/>
      <c r="I409" s="300">
        <f t="shared" ref="I409:I454" si="51">I408</f>
        <v>0</v>
      </c>
      <c r="J409" s="301"/>
      <c r="K409" s="300">
        <f t="shared" ref="K409:K454" si="52">K408</f>
        <v>0</v>
      </c>
      <c r="L409" s="301"/>
      <c r="M409" s="291">
        <f t="shared" ref="M409:M454" si="53">M408</f>
        <v>0</v>
      </c>
      <c r="N409" s="291"/>
      <c r="O409" s="291">
        <f t="shared" ref="O409:O454" si="54">O408</f>
        <v>0</v>
      </c>
      <c r="P409" s="291"/>
      <c r="Q409" s="300">
        <f t="shared" si="48"/>
        <v>0</v>
      </c>
      <c r="R409" s="301"/>
    </row>
    <row r="410" spans="3:18" x14ac:dyDescent="0.25">
      <c r="C410" s="93">
        <v>57285</v>
      </c>
      <c r="D410" s="50">
        <v>388</v>
      </c>
      <c r="E410" s="300">
        <f t="shared" si="49"/>
        <v>0</v>
      </c>
      <c r="F410" s="301"/>
      <c r="G410" s="300">
        <f t="shared" si="50"/>
        <v>0</v>
      </c>
      <c r="H410" s="301"/>
      <c r="I410" s="300">
        <f t="shared" si="51"/>
        <v>0</v>
      </c>
      <c r="J410" s="301"/>
      <c r="K410" s="300">
        <f t="shared" si="52"/>
        <v>0</v>
      </c>
      <c r="L410" s="301"/>
      <c r="M410" s="291">
        <f t="shared" si="53"/>
        <v>0</v>
      </c>
      <c r="N410" s="291"/>
      <c r="O410" s="291">
        <f t="shared" si="54"/>
        <v>0</v>
      </c>
      <c r="P410" s="291"/>
      <c r="Q410" s="300">
        <f t="shared" si="48"/>
        <v>0</v>
      </c>
      <c r="R410" s="301"/>
    </row>
    <row r="411" spans="3:18" x14ac:dyDescent="0.25">
      <c r="C411" s="93">
        <v>57315</v>
      </c>
      <c r="D411" s="50">
        <v>389</v>
      </c>
      <c r="E411" s="300">
        <f t="shared" si="49"/>
        <v>0</v>
      </c>
      <c r="F411" s="301"/>
      <c r="G411" s="300">
        <f t="shared" si="50"/>
        <v>0</v>
      </c>
      <c r="H411" s="301"/>
      <c r="I411" s="300">
        <f t="shared" si="51"/>
        <v>0</v>
      </c>
      <c r="J411" s="301"/>
      <c r="K411" s="300">
        <f t="shared" si="52"/>
        <v>0</v>
      </c>
      <c r="L411" s="301"/>
      <c r="M411" s="291">
        <f t="shared" si="53"/>
        <v>0</v>
      </c>
      <c r="N411" s="291"/>
      <c r="O411" s="291">
        <f t="shared" si="54"/>
        <v>0</v>
      </c>
      <c r="P411" s="291"/>
      <c r="Q411" s="300">
        <f t="shared" si="48"/>
        <v>0</v>
      </c>
      <c r="R411" s="301"/>
    </row>
    <row r="412" spans="3:18" x14ac:dyDescent="0.25">
      <c r="C412" s="93">
        <v>57346</v>
      </c>
      <c r="D412" s="50">
        <v>390</v>
      </c>
      <c r="E412" s="300">
        <f t="shared" si="49"/>
        <v>0</v>
      </c>
      <c r="F412" s="301"/>
      <c r="G412" s="300">
        <f t="shared" si="50"/>
        <v>0</v>
      </c>
      <c r="H412" s="301"/>
      <c r="I412" s="300">
        <f t="shared" si="51"/>
        <v>0</v>
      </c>
      <c r="J412" s="301"/>
      <c r="K412" s="300">
        <f t="shared" si="52"/>
        <v>0</v>
      </c>
      <c r="L412" s="301"/>
      <c r="M412" s="291">
        <f t="shared" si="53"/>
        <v>0</v>
      </c>
      <c r="N412" s="291"/>
      <c r="O412" s="291">
        <f t="shared" si="54"/>
        <v>0</v>
      </c>
      <c r="P412" s="291"/>
      <c r="Q412" s="300">
        <f t="shared" si="48"/>
        <v>0</v>
      </c>
      <c r="R412" s="301"/>
    </row>
    <row r="413" spans="3:18" x14ac:dyDescent="0.25">
      <c r="C413" s="93">
        <v>57377</v>
      </c>
      <c r="D413" s="50">
        <v>391</v>
      </c>
      <c r="E413" s="300">
        <f t="shared" si="49"/>
        <v>0</v>
      </c>
      <c r="F413" s="301"/>
      <c r="G413" s="300">
        <f t="shared" si="50"/>
        <v>0</v>
      </c>
      <c r="H413" s="301"/>
      <c r="I413" s="300">
        <f t="shared" si="51"/>
        <v>0</v>
      </c>
      <c r="J413" s="301"/>
      <c r="K413" s="300">
        <f t="shared" si="52"/>
        <v>0</v>
      </c>
      <c r="L413" s="301"/>
      <c r="M413" s="291">
        <f t="shared" si="53"/>
        <v>0</v>
      </c>
      <c r="N413" s="291"/>
      <c r="O413" s="291">
        <f t="shared" si="54"/>
        <v>0</v>
      </c>
      <c r="P413" s="291"/>
      <c r="Q413" s="300">
        <f t="shared" si="48"/>
        <v>0</v>
      </c>
      <c r="R413" s="301"/>
    </row>
    <row r="414" spans="3:18" x14ac:dyDescent="0.25">
      <c r="C414" s="93">
        <v>57405</v>
      </c>
      <c r="D414" s="50">
        <v>392</v>
      </c>
      <c r="E414" s="300">
        <f t="shared" si="49"/>
        <v>0</v>
      </c>
      <c r="F414" s="301"/>
      <c r="G414" s="300">
        <f t="shared" si="50"/>
        <v>0</v>
      </c>
      <c r="H414" s="301"/>
      <c r="I414" s="300">
        <f t="shared" si="51"/>
        <v>0</v>
      </c>
      <c r="J414" s="301"/>
      <c r="K414" s="300">
        <f t="shared" si="52"/>
        <v>0</v>
      </c>
      <c r="L414" s="301"/>
      <c r="M414" s="291">
        <f t="shared" si="53"/>
        <v>0</v>
      </c>
      <c r="N414" s="291"/>
      <c r="O414" s="291">
        <f t="shared" si="54"/>
        <v>0</v>
      </c>
      <c r="P414" s="291"/>
      <c r="Q414" s="300">
        <f t="shared" si="48"/>
        <v>0</v>
      </c>
      <c r="R414" s="301"/>
    </row>
    <row r="415" spans="3:18" x14ac:dyDescent="0.25">
      <c r="C415" s="93">
        <v>57436</v>
      </c>
      <c r="D415" s="50">
        <v>393</v>
      </c>
      <c r="E415" s="300">
        <f t="shared" si="49"/>
        <v>0</v>
      </c>
      <c r="F415" s="301"/>
      <c r="G415" s="300">
        <f t="shared" si="50"/>
        <v>0</v>
      </c>
      <c r="H415" s="301"/>
      <c r="I415" s="300">
        <f t="shared" si="51"/>
        <v>0</v>
      </c>
      <c r="J415" s="301"/>
      <c r="K415" s="300">
        <f t="shared" si="52"/>
        <v>0</v>
      </c>
      <c r="L415" s="301"/>
      <c r="M415" s="291">
        <f t="shared" si="53"/>
        <v>0</v>
      </c>
      <c r="N415" s="291"/>
      <c r="O415" s="291">
        <f t="shared" si="54"/>
        <v>0</v>
      </c>
      <c r="P415" s="291"/>
      <c r="Q415" s="300">
        <f t="shared" si="48"/>
        <v>0</v>
      </c>
      <c r="R415" s="301"/>
    </row>
    <row r="416" spans="3:18" x14ac:dyDescent="0.25">
      <c r="C416" s="93">
        <v>57466</v>
      </c>
      <c r="D416" s="50">
        <v>394</v>
      </c>
      <c r="E416" s="300">
        <f t="shared" si="49"/>
        <v>0</v>
      </c>
      <c r="F416" s="301"/>
      <c r="G416" s="300">
        <f t="shared" si="50"/>
        <v>0</v>
      </c>
      <c r="H416" s="301"/>
      <c r="I416" s="300">
        <f t="shared" si="51"/>
        <v>0</v>
      </c>
      <c r="J416" s="301"/>
      <c r="K416" s="300">
        <f t="shared" si="52"/>
        <v>0</v>
      </c>
      <c r="L416" s="301"/>
      <c r="M416" s="291">
        <f t="shared" si="53"/>
        <v>0</v>
      </c>
      <c r="N416" s="291"/>
      <c r="O416" s="291">
        <f t="shared" si="54"/>
        <v>0</v>
      </c>
      <c r="P416" s="291"/>
      <c r="Q416" s="300">
        <f t="shared" si="48"/>
        <v>0</v>
      </c>
      <c r="R416" s="301"/>
    </row>
    <row r="417" spans="3:18" x14ac:dyDescent="0.25">
      <c r="C417" s="93">
        <v>57497</v>
      </c>
      <c r="D417" s="50">
        <v>395</v>
      </c>
      <c r="E417" s="300">
        <f t="shared" si="49"/>
        <v>0</v>
      </c>
      <c r="F417" s="301"/>
      <c r="G417" s="300">
        <f t="shared" si="50"/>
        <v>0</v>
      </c>
      <c r="H417" s="301"/>
      <c r="I417" s="300">
        <f t="shared" si="51"/>
        <v>0</v>
      </c>
      <c r="J417" s="301"/>
      <c r="K417" s="300">
        <f t="shared" si="52"/>
        <v>0</v>
      </c>
      <c r="L417" s="301"/>
      <c r="M417" s="291">
        <f t="shared" si="53"/>
        <v>0</v>
      </c>
      <c r="N417" s="291"/>
      <c r="O417" s="291">
        <f t="shared" si="54"/>
        <v>0</v>
      </c>
      <c r="P417" s="291"/>
      <c r="Q417" s="300">
        <f t="shared" si="48"/>
        <v>0</v>
      </c>
      <c r="R417" s="301"/>
    </row>
    <row r="418" spans="3:18" x14ac:dyDescent="0.25">
      <c r="C418" s="93">
        <v>57527</v>
      </c>
      <c r="D418" s="50">
        <v>396</v>
      </c>
      <c r="E418" s="300">
        <f t="shared" si="49"/>
        <v>0</v>
      </c>
      <c r="F418" s="301"/>
      <c r="G418" s="300">
        <f t="shared" si="50"/>
        <v>0</v>
      </c>
      <c r="H418" s="301"/>
      <c r="I418" s="300">
        <f t="shared" si="51"/>
        <v>0</v>
      </c>
      <c r="J418" s="301"/>
      <c r="K418" s="300">
        <f t="shared" si="52"/>
        <v>0</v>
      </c>
      <c r="L418" s="301"/>
      <c r="M418" s="291">
        <f t="shared" si="53"/>
        <v>0</v>
      </c>
      <c r="N418" s="291"/>
      <c r="O418" s="291">
        <f t="shared" si="54"/>
        <v>0</v>
      </c>
      <c r="P418" s="291"/>
      <c r="Q418" s="300">
        <f t="shared" si="48"/>
        <v>0</v>
      </c>
      <c r="R418" s="301"/>
    </row>
    <row r="419" spans="3:18" x14ac:dyDescent="0.25">
      <c r="C419" s="93">
        <v>57558</v>
      </c>
      <c r="D419" s="50">
        <v>397</v>
      </c>
      <c r="E419" s="300">
        <f t="shared" si="49"/>
        <v>0</v>
      </c>
      <c r="F419" s="301"/>
      <c r="G419" s="300">
        <f t="shared" si="50"/>
        <v>0</v>
      </c>
      <c r="H419" s="301"/>
      <c r="I419" s="300">
        <f t="shared" si="51"/>
        <v>0</v>
      </c>
      <c r="J419" s="301"/>
      <c r="K419" s="300">
        <f t="shared" si="52"/>
        <v>0</v>
      </c>
      <c r="L419" s="301"/>
      <c r="M419" s="291">
        <f t="shared" si="53"/>
        <v>0</v>
      </c>
      <c r="N419" s="291"/>
      <c r="O419" s="291">
        <f t="shared" si="54"/>
        <v>0</v>
      </c>
      <c r="P419" s="291"/>
      <c r="Q419" s="300">
        <f t="shared" si="48"/>
        <v>0</v>
      </c>
      <c r="R419" s="301"/>
    </row>
    <row r="420" spans="3:18" x14ac:dyDescent="0.25">
      <c r="C420" s="93">
        <v>57589</v>
      </c>
      <c r="D420" s="50">
        <v>398</v>
      </c>
      <c r="E420" s="300">
        <f t="shared" si="49"/>
        <v>0</v>
      </c>
      <c r="F420" s="301"/>
      <c r="G420" s="300">
        <f t="shared" si="50"/>
        <v>0</v>
      </c>
      <c r="H420" s="301"/>
      <c r="I420" s="300">
        <f t="shared" si="51"/>
        <v>0</v>
      </c>
      <c r="J420" s="301"/>
      <c r="K420" s="300">
        <f t="shared" si="52"/>
        <v>0</v>
      </c>
      <c r="L420" s="301"/>
      <c r="M420" s="291">
        <f t="shared" si="53"/>
        <v>0</v>
      </c>
      <c r="N420" s="291"/>
      <c r="O420" s="291">
        <f t="shared" si="54"/>
        <v>0</v>
      </c>
      <c r="P420" s="291"/>
      <c r="Q420" s="300">
        <f t="shared" si="48"/>
        <v>0</v>
      </c>
      <c r="R420" s="301"/>
    </row>
    <row r="421" spans="3:18" x14ac:dyDescent="0.25">
      <c r="C421" s="93">
        <v>57619</v>
      </c>
      <c r="D421" s="50">
        <v>399</v>
      </c>
      <c r="E421" s="300">
        <f t="shared" si="49"/>
        <v>0</v>
      </c>
      <c r="F421" s="301"/>
      <c r="G421" s="300">
        <f t="shared" si="50"/>
        <v>0</v>
      </c>
      <c r="H421" s="301"/>
      <c r="I421" s="300">
        <f t="shared" si="51"/>
        <v>0</v>
      </c>
      <c r="J421" s="301"/>
      <c r="K421" s="300">
        <f t="shared" si="52"/>
        <v>0</v>
      </c>
      <c r="L421" s="301"/>
      <c r="M421" s="291">
        <f t="shared" si="53"/>
        <v>0</v>
      </c>
      <c r="N421" s="291"/>
      <c r="O421" s="291">
        <f t="shared" si="54"/>
        <v>0</v>
      </c>
      <c r="P421" s="291"/>
      <c r="Q421" s="300">
        <f t="shared" si="48"/>
        <v>0</v>
      </c>
      <c r="R421" s="301"/>
    </row>
    <row r="422" spans="3:18" x14ac:dyDescent="0.25">
      <c r="C422" s="93">
        <v>57650</v>
      </c>
      <c r="D422" s="50">
        <v>400</v>
      </c>
      <c r="E422" s="300">
        <f t="shared" si="49"/>
        <v>0</v>
      </c>
      <c r="F422" s="301"/>
      <c r="G422" s="300">
        <f t="shared" si="50"/>
        <v>0</v>
      </c>
      <c r="H422" s="301"/>
      <c r="I422" s="300">
        <f t="shared" si="51"/>
        <v>0</v>
      </c>
      <c r="J422" s="301"/>
      <c r="K422" s="300">
        <f t="shared" si="52"/>
        <v>0</v>
      </c>
      <c r="L422" s="301"/>
      <c r="M422" s="291">
        <f t="shared" si="53"/>
        <v>0</v>
      </c>
      <c r="N422" s="291"/>
      <c r="O422" s="291">
        <f t="shared" si="54"/>
        <v>0</v>
      </c>
      <c r="P422" s="291"/>
      <c r="Q422" s="300">
        <f t="shared" si="48"/>
        <v>0</v>
      </c>
      <c r="R422" s="301"/>
    </row>
    <row r="423" spans="3:18" x14ac:dyDescent="0.25">
      <c r="C423" s="93">
        <v>57680</v>
      </c>
      <c r="D423" s="50">
        <v>401</v>
      </c>
      <c r="E423" s="300">
        <f t="shared" si="49"/>
        <v>0</v>
      </c>
      <c r="F423" s="301"/>
      <c r="G423" s="300">
        <f t="shared" si="50"/>
        <v>0</v>
      </c>
      <c r="H423" s="301"/>
      <c r="I423" s="300">
        <f t="shared" si="51"/>
        <v>0</v>
      </c>
      <c r="J423" s="301"/>
      <c r="K423" s="300">
        <f t="shared" si="52"/>
        <v>0</v>
      </c>
      <c r="L423" s="301"/>
      <c r="M423" s="291">
        <f t="shared" si="53"/>
        <v>0</v>
      </c>
      <c r="N423" s="291"/>
      <c r="O423" s="291">
        <f t="shared" si="54"/>
        <v>0</v>
      </c>
      <c r="P423" s="291"/>
      <c r="Q423" s="300">
        <f t="shared" si="48"/>
        <v>0</v>
      </c>
      <c r="R423" s="301"/>
    </row>
    <row r="424" spans="3:18" x14ac:dyDescent="0.25">
      <c r="C424" s="93">
        <v>57711</v>
      </c>
      <c r="D424" s="50">
        <v>402</v>
      </c>
      <c r="E424" s="300">
        <f t="shared" si="49"/>
        <v>0</v>
      </c>
      <c r="F424" s="301"/>
      <c r="G424" s="300">
        <f t="shared" si="50"/>
        <v>0</v>
      </c>
      <c r="H424" s="301"/>
      <c r="I424" s="300">
        <f t="shared" si="51"/>
        <v>0</v>
      </c>
      <c r="J424" s="301"/>
      <c r="K424" s="300">
        <f t="shared" si="52"/>
        <v>0</v>
      </c>
      <c r="L424" s="301"/>
      <c r="M424" s="291">
        <f t="shared" si="53"/>
        <v>0</v>
      </c>
      <c r="N424" s="291"/>
      <c r="O424" s="291">
        <f t="shared" si="54"/>
        <v>0</v>
      </c>
      <c r="P424" s="291"/>
      <c r="Q424" s="300">
        <f t="shared" si="48"/>
        <v>0</v>
      </c>
      <c r="R424" s="301"/>
    </row>
    <row r="425" spans="3:18" x14ac:dyDescent="0.25">
      <c r="C425" s="93">
        <v>57742</v>
      </c>
      <c r="D425" s="50">
        <v>403</v>
      </c>
      <c r="E425" s="300">
        <f t="shared" si="49"/>
        <v>0</v>
      </c>
      <c r="F425" s="301"/>
      <c r="G425" s="300">
        <f t="shared" si="50"/>
        <v>0</v>
      </c>
      <c r="H425" s="301"/>
      <c r="I425" s="300">
        <f t="shared" si="51"/>
        <v>0</v>
      </c>
      <c r="J425" s="301"/>
      <c r="K425" s="300">
        <f t="shared" si="52"/>
        <v>0</v>
      </c>
      <c r="L425" s="301"/>
      <c r="M425" s="291">
        <f t="shared" si="53"/>
        <v>0</v>
      </c>
      <c r="N425" s="291"/>
      <c r="O425" s="291">
        <f t="shared" si="54"/>
        <v>0</v>
      </c>
      <c r="P425" s="291"/>
      <c r="Q425" s="300">
        <f t="shared" si="48"/>
        <v>0</v>
      </c>
      <c r="R425" s="301"/>
    </row>
    <row r="426" spans="3:18" x14ac:dyDescent="0.25">
      <c r="C426" s="93">
        <v>57770</v>
      </c>
      <c r="D426" s="50">
        <v>404</v>
      </c>
      <c r="E426" s="300">
        <f t="shared" si="49"/>
        <v>0</v>
      </c>
      <c r="F426" s="301"/>
      <c r="G426" s="300">
        <f t="shared" si="50"/>
        <v>0</v>
      </c>
      <c r="H426" s="301"/>
      <c r="I426" s="300">
        <f t="shared" si="51"/>
        <v>0</v>
      </c>
      <c r="J426" s="301"/>
      <c r="K426" s="300">
        <f t="shared" si="52"/>
        <v>0</v>
      </c>
      <c r="L426" s="301"/>
      <c r="M426" s="291">
        <f t="shared" si="53"/>
        <v>0</v>
      </c>
      <c r="N426" s="291"/>
      <c r="O426" s="291">
        <f t="shared" si="54"/>
        <v>0</v>
      </c>
      <c r="P426" s="291"/>
      <c r="Q426" s="300">
        <f t="shared" si="48"/>
        <v>0</v>
      </c>
      <c r="R426" s="301"/>
    </row>
    <row r="427" spans="3:18" x14ac:dyDescent="0.25">
      <c r="C427" s="93">
        <v>57801</v>
      </c>
      <c r="D427" s="50">
        <v>405</v>
      </c>
      <c r="E427" s="300">
        <f t="shared" si="49"/>
        <v>0</v>
      </c>
      <c r="F427" s="301"/>
      <c r="G427" s="300">
        <f t="shared" si="50"/>
        <v>0</v>
      </c>
      <c r="H427" s="301"/>
      <c r="I427" s="300">
        <f t="shared" si="51"/>
        <v>0</v>
      </c>
      <c r="J427" s="301"/>
      <c r="K427" s="300">
        <f t="shared" si="52"/>
        <v>0</v>
      </c>
      <c r="L427" s="301"/>
      <c r="M427" s="291">
        <f t="shared" si="53"/>
        <v>0</v>
      </c>
      <c r="N427" s="291"/>
      <c r="O427" s="291">
        <f t="shared" si="54"/>
        <v>0</v>
      </c>
      <c r="P427" s="291"/>
      <c r="Q427" s="300">
        <f t="shared" si="48"/>
        <v>0</v>
      </c>
      <c r="R427" s="301"/>
    </row>
    <row r="428" spans="3:18" x14ac:dyDescent="0.25">
      <c r="C428" s="93">
        <v>57831</v>
      </c>
      <c r="D428" s="50">
        <v>406</v>
      </c>
      <c r="E428" s="300">
        <f t="shared" si="49"/>
        <v>0</v>
      </c>
      <c r="F428" s="301"/>
      <c r="G428" s="300">
        <f t="shared" si="50"/>
        <v>0</v>
      </c>
      <c r="H428" s="301"/>
      <c r="I428" s="300">
        <f t="shared" si="51"/>
        <v>0</v>
      </c>
      <c r="J428" s="301"/>
      <c r="K428" s="300">
        <f t="shared" si="52"/>
        <v>0</v>
      </c>
      <c r="L428" s="301"/>
      <c r="M428" s="291">
        <f t="shared" si="53"/>
        <v>0</v>
      </c>
      <c r="N428" s="291"/>
      <c r="O428" s="291">
        <f t="shared" si="54"/>
        <v>0</v>
      </c>
      <c r="P428" s="291"/>
      <c r="Q428" s="300">
        <f t="shared" si="48"/>
        <v>0</v>
      </c>
      <c r="R428" s="301"/>
    </row>
    <row r="429" spans="3:18" x14ac:dyDescent="0.25">
      <c r="C429" s="93">
        <v>57862</v>
      </c>
      <c r="D429" s="50">
        <v>407</v>
      </c>
      <c r="E429" s="300">
        <f t="shared" si="49"/>
        <v>0</v>
      </c>
      <c r="F429" s="301"/>
      <c r="G429" s="300">
        <f t="shared" si="50"/>
        <v>0</v>
      </c>
      <c r="H429" s="301"/>
      <c r="I429" s="300">
        <f t="shared" si="51"/>
        <v>0</v>
      </c>
      <c r="J429" s="301"/>
      <c r="K429" s="300">
        <f t="shared" si="52"/>
        <v>0</v>
      </c>
      <c r="L429" s="301"/>
      <c r="M429" s="291">
        <f t="shared" si="53"/>
        <v>0</v>
      </c>
      <c r="N429" s="291"/>
      <c r="O429" s="291">
        <f t="shared" si="54"/>
        <v>0</v>
      </c>
      <c r="P429" s="291"/>
      <c r="Q429" s="300">
        <f t="shared" si="48"/>
        <v>0</v>
      </c>
      <c r="R429" s="301"/>
    </row>
    <row r="430" spans="3:18" x14ac:dyDescent="0.25">
      <c r="C430" s="93">
        <v>57892</v>
      </c>
      <c r="D430" s="50">
        <v>408</v>
      </c>
      <c r="E430" s="300">
        <f t="shared" si="49"/>
        <v>0</v>
      </c>
      <c r="F430" s="301"/>
      <c r="G430" s="300">
        <f t="shared" si="50"/>
        <v>0</v>
      </c>
      <c r="H430" s="301"/>
      <c r="I430" s="300">
        <f t="shared" si="51"/>
        <v>0</v>
      </c>
      <c r="J430" s="301"/>
      <c r="K430" s="300">
        <f t="shared" si="52"/>
        <v>0</v>
      </c>
      <c r="L430" s="301"/>
      <c r="M430" s="291">
        <f t="shared" si="53"/>
        <v>0</v>
      </c>
      <c r="N430" s="291"/>
      <c r="O430" s="291">
        <f t="shared" si="54"/>
        <v>0</v>
      </c>
      <c r="P430" s="291"/>
      <c r="Q430" s="300">
        <f t="shared" si="48"/>
        <v>0</v>
      </c>
      <c r="R430" s="301"/>
    </row>
    <row r="431" spans="3:18" x14ac:dyDescent="0.25">
      <c r="C431" s="93">
        <v>57923</v>
      </c>
      <c r="D431" s="50">
        <v>409</v>
      </c>
      <c r="E431" s="300">
        <f t="shared" si="49"/>
        <v>0</v>
      </c>
      <c r="F431" s="301"/>
      <c r="G431" s="300">
        <f t="shared" si="50"/>
        <v>0</v>
      </c>
      <c r="H431" s="301"/>
      <c r="I431" s="300">
        <f t="shared" si="51"/>
        <v>0</v>
      </c>
      <c r="J431" s="301"/>
      <c r="K431" s="300">
        <f t="shared" si="52"/>
        <v>0</v>
      </c>
      <c r="L431" s="301"/>
      <c r="M431" s="291">
        <f t="shared" si="53"/>
        <v>0</v>
      </c>
      <c r="N431" s="291"/>
      <c r="O431" s="291">
        <f t="shared" si="54"/>
        <v>0</v>
      </c>
      <c r="P431" s="291"/>
      <c r="Q431" s="300">
        <f t="shared" si="48"/>
        <v>0</v>
      </c>
      <c r="R431" s="301"/>
    </row>
    <row r="432" spans="3:18" x14ac:dyDescent="0.25">
      <c r="C432" s="93">
        <v>57954</v>
      </c>
      <c r="D432" s="50">
        <v>410</v>
      </c>
      <c r="E432" s="300">
        <f t="shared" si="49"/>
        <v>0</v>
      </c>
      <c r="F432" s="301"/>
      <c r="G432" s="300">
        <f t="shared" si="50"/>
        <v>0</v>
      </c>
      <c r="H432" s="301"/>
      <c r="I432" s="300">
        <f t="shared" si="51"/>
        <v>0</v>
      </c>
      <c r="J432" s="301"/>
      <c r="K432" s="300">
        <f t="shared" si="52"/>
        <v>0</v>
      </c>
      <c r="L432" s="301"/>
      <c r="M432" s="291">
        <f t="shared" si="53"/>
        <v>0</v>
      </c>
      <c r="N432" s="291"/>
      <c r="O432" s="291">
        <f t="shared" si="54"/>
        <v>0</v>
      </c>
      <c r="P432" s="291"/>
      <c r="Q432" s="300">
        <f t="shared" si="48"/>
        <v>0</v>
      </c>
      <c r="R432" s="301"/>
    </row>
    <row r="433" spans="3:18" x14ac:dyDescent="0.25">
      <c r="C433" s="93">
        <v>57984</v>
      </c>
      <c r="D433" s="50">
        <v>411</v>
      </c>
      <c r="E433" s="300">
        <f t="shared" si="49"/>
        <v>0</v>
      </c>
      <c r="F433" s="301"/>
      <c r="G433" s="300">
        <f t="shared" si="50"/>
        <v>0</v>
      </c>
      <c r="H433" s="301"/>
      <c r="I433" s="300">
        <f t="shared" si="51"/>
        <v>0</v>
      </c>
      <c r="J433" s="301"/>
      <c r="K433" s="300">
        <f t="shared" si="52"/>
        <v>0</v>
      </c>
      <c r="L433" s="301"/>
      <c r="M433" s="291">
        <f t="shared" si="53"/>
        <v>0</v>
      </c>
      <c r="N433" s="291"/>
      <c r="O433" s="291">
        <f t="shared" si="54"/>
        <v>0</v>
      </c>
      <c r="P433" s="291"/>
      <c r="Q433" s="300">
        <f t="shared" si="48"/>
        <v>0</v>
      </c>
      <c r="R433" s="301"/>
    </row>
    <row r="434" spans="3:18" x14ac:dyDescent="0.25">
      <c r="C434" s="93">
        <v>58015</v>
      </c>
      <c r="D434" s="50">
        <v>412</v>
      </c>
      <c r="E434" s="300">
        <f t="shared" si="49"/>
        <v>0</v>
      </c>
      <c r="F434" s="301"/>
      <c r="G434" s="300">
        <f t="shared" si="50"/>
        <v>0</v>
      </c>
      <c r="H434" s="301"/>
      <c r="I434" s="300">
        <f t="shared" si="51"/>
        <v>0</v>
      </c>
      <c r="J434" s="301"/>
      <c r="K434" s="300">
        <f t="shared" si="52"/>
        <v>0</v>
      </c>
      <c r="L434" s="301"/>
      <c r="M434" s="291">
        <f t="shared" si="53"/>
        <v>0</v>
      </c>
      <c r="N434" s="291"/>
      <c r="O434" s="291">
        <f t="shared" si="54"/>
        <v>0</v>
      </c>
      <c r="P434" s="291"/>
      <c r="Q434" s="300">
        <f t="shared" si="48"/>
        <v>0</v>
      </c>
      <c r="R434" s="301"/>
    </row>
    <row r="435" spans="3:18" x14ac:dyDescent="0.25">
      <c r="C435" s="93">
        <v>58045</v>
      </c>
      <c r="D435" s="50">
        <v>413</v>
      </c>
      <c r="E435" s="300">
        <f t="shared" si="49"/>
        <v>0</v>
      </c>
      <c r="F435" s="301"/>
      <c r="G435" s="300">
        <f t="shared" si="50"/>
        <v>0</v>
      </c>
      <c r="H435" s="301"/>
      <c r="I435" s="300">
        <f t="shared" si="51"/>
        <v>0</v>
      </c>
      <c r="J435" s="301"/>
      <c r="K435" s="300">
        <f t="shared" si="52"/>
        <v>0</v>
      </c>
      <c r="L435" s="301"/>
      <c r="M435" s="291">
        <f t="shared" si="53"/>
        <v>0</v>
      </c>
      <c r="N435" s="291"/>
      <c r="O435" s="291">
        <f t="shared" si="54"/>
        <v>0</v>
      </c>
      <c r="P435" s="291"/>
      <c r="Q435" s="300">
        <f t="shared" si="48"/>
        <v>0</v>
      </c>
      <c r="R435" s="301"/>
    </row>
    <row r="436" spans="3:18" x14ac:dyDescent="0.25">
      <c r="C436" s="93">
        <v>58076</v>
      </c>
      <c r="D436" s="50">
        <v>414</v>
      </c>
      <c r="E436" s="300">
        <f t="shared" si="49"/>
        <v>0</v>
      </c>
      <c r="F436" s="301"/>
      <c r="G436" s="300">
        <f t="shared" si="50"/>
        <v>0</v>
      </c>
      <c r="H436" s="301"/>
      <c r="I436" s="300">
        <f t="shared" si="51"/>
        <v>0</v>
      </c>
      <c r="J436" s="301"/>
      <c r="K436" s="300">
        <f t="shared" si="52"/>
        <v>0</v>
      </c>
      <c r="L436" s="301"/>
      <c r="M436" s="291">
        <f t="shared" si="53"/>
        <v>0</v>
      </c>
      <c r="N436" s="291"/>
      <c r="O436" s="291">
        <f t="shared" si="54"/>
        <v>0</v>
      </c>
      <c r="P436" s="291"/>
      <c r="Q436" s="300">
        <f t="shared" si="48"/>
        <v>0</v>
      </c>
      <c r="R436" s="301"/>
    </row>
    <row r="437" spans="3:18" x14ac:dyDescent="0.25">
      <c r="C437" s="93">
        <v>58107</v>
      </c>
      <c r="D437" s="50">
        <v>415</v>
      </c>
      <c r="E437" s="300">
        <f t="shared" si="49"/>
        <v>0</v>
      </c>
      <c r="F437" s="301"/>
      <c r="G437" s="300">
        <f t="shared" si="50"/>
        <v>0</v>
      </c>
      <c r="H437" s="301"/>
      <c r="I437" s="300">
        <f t="shared" si="51"/>
        <v>0</v>
      </c>
      <c r="J437" s="301"/>
      <c r="K437" s="300">
        <f t="shared" si="52"/>
        <v>0</v>
      </c>
      <c r="L437" s="301"/>
      <c r="M437" s="291">
        <f t="shared" si="53"/>
        <v>0</v>
      </c>
      <c r="N437" s="291"/>
      <c r="O437" s="291">
        <f t="shared" si="54"/>
        <v>0</v>
      </c>
      <c r="P437" s="291"/>
      <c r="Q437" s="300">
        <f t="shared" si="48"/>
        <v>0</v>
      </c>
      <c r="R437" s="301"/>
    </row>
    <row r="438" spans="3:18" x14ac:dyDescent="0.25">
      <c r="C438" s="93">
        <v>58135</v>
      </c>
      <c r="D438" s="50">
        <v>416</v>
      </c>
      <c r="E438" s="300">
        <f t="shared" si="49"/>
        <v>0</v>
      </c>
      <c r="F438" s="301"/>
      <c r="G438" s="300">
        <f t="shared" si="50"/>
        <v>0</v>
      </c>
      <c r="H438" s="301"/>
      <c r="I438" s="300">
        <f t="shared" si="51"/>
        <v>0</v>
      </c>
      <c r="J438" s="301"/>
      <c r="K438" s="300">
        <f t="shared" si="52"/>
        <v>0</v>
      </c>
      <c r="L438" s="301"/>
      <c r="M438" s="291">
        <f t="shared" si="53"/>
        <v>0</v>
      </c>
      <c r="N438" s="291"/>
      <c r="O438" s="291">
        <f t="shared" si="54"/>
        <v>0</v>
      </c>
      <c r="P438" s="291"/>
      <c r="Q438" s="300">
        <f t="shared" si="48"/>
        <v>0</v>
      </c>
      <c r="R438" s="301"/>
    </row>
    <row r="439" spans="3:18" x14ac:dyDescent="0.25">
      <c r="C439" s="93">
        <v>58166</v>
      </c>
      <c r="D439" s="50">
        <v>417</v>
      </c>
      <c r="E439" s="300">
        <f t="shared" si="49"/>
        <v>0</v>
      </c>
      <c r="F439" s="301"/>
      <c r="G439" s="300">
        <f t="shared" si="50"/>
        <v>0</v>
      </c>
      <c r="H439" s="301"/>
      <c r="I439" s="300">
        <f t="shared" si="51"/>
        <v>0</v>
      </c>
      <c r="J439" s="301"/>
      <c r="K439" s="300">
        <f t="shared" si="52"/>
        <v>0</v>
      </c>
      <c r="L439" s="301"/>
      <c r="M439" s="291">
        <f t="shared" si="53"/>
        <v>0</v>
      </c>
      <c r="N439" s="291"/>
      <c r="O439" s="291">
        <f t="shared" si="54"/>
        <v>0</v>
      </c>
      <c r="P439" s="291"/>
      <c r="Q439" s="300">
        <f t="shared" si="48"/>
        <v>0</v>
      </c>
      <c r="R439" s="301"/>
    </row>
    <row r="440" spans="3:18" x14ac:dyDescent="0.25">
      <c r="C440" s="93">
        <v>58196</v>
      </c>
      <c r="D440" s="50">
        <v>418</v>
      </c>
      <c r="E440" s="300">
        <f t="shared" si="49"/>
        <v>0</v>
      </c>
      <c r="F440" s="301"/>
      <c r="G440" s="300">
        <f t="shared" si="50"/>
        <v>0</v>
      </c>
      <c r="H440" s="301"/>
      <c r="I440" s="300">
        <f t="shared" si="51"/>
        <v>0</v>
      </c>
      <c r="J440" s="301"/>
      <c r="K440" s="300">
        <f t="shared" si="52"/>
        <v>0</v>
      </c>
      <c r="L440" s="301"/>
      <c r="M440" s="291">
        <f t="shared" si="53"/>
        <v>0</v>
      </c>
      <c r="N440" s="291"/>
      <c r="O440" s="291">
        <f t="shared" si="54"/>
        <v>0</v>
      </c>
      <c r="P440" s="291"/>
      <c r="Q440" s="300">
        <f t="shared" si="48"/>
        <v>0</v>
      </c>
      <c r="R440" s="301"/>
    </row>
    <row r="441" spans="3:18" x14ac:dyDescent="0.25">
      <c r="C441" s="93">
        <v>58227</v>
      </c>
      <c r="D441" s="50">
        <v>419</v>
      </c>
      <c r="E441" s="300">
        <f t="shared" si="49"/>
        <v>0</v>
      </c>
      <c r="F441" s="301"/>
      <c r="G441" s="300">
        <f t="shared" si="50"/>
        <v>0</v>
      </c>
      <c r="H441" s="301"/>
      <c r="I441" s="300">
        <f t="shared" si="51"/>
        <v>0</v>
      </c>
      <c r="J441" s="301"/>
      <c r="K441" s="300">
        <f t="shared" si="52"/>
        <v>0</v>
      </c>
      <c r="L441" s="301"/>
      <c r="M441" s="291">
        <f t="shared" si="53"/>
        <v>0</v>
      </c>
      <c r="N441" s="291"/>
      <c r="O441" s="291">
        <f t="shared" si="54"/>
        <v>0</v>
      </c>
      <c r="P441" s="291"/>
      <c r="Q441" s="300">
        <f t="shared" si="48"/>
        <v>0</v>
      </c>
      <c r="R441" s="301"/>
    </row>
    <row r="442" spans="3:18" x14ac:dyDescent="0.25">
      <c r="C442" s="93">
        <v>58257</v>
      </c>
      <c r="D442" s="50">
        <v>420</v>
      </c>
      <c r="E442" s="300">
        <f t="shared" si="49"/>
        <v>0</v>
      </c>
      <c r="F442" s="301"/>
      <c r="G442" s="300">
        <f t="shared" si="50"/>
        <v>0</v>
      </c>
      <c r="H442" s="301"/>
      <c r="I442" s="300">
        <f t="shared" si="51"/>
        <v>0</v>
      </c>
      <c r="J442" s="301"/>
      <c r="K442" s="300">
        <f t="shared" si="52"/>
        <v>0</v>
      </c>
      <c r="L442" s="301"/>
      <c r="M442" s="291">
        <f t="shared" si="53"/>
        <v>0</v>
      </c>
      <c r="N442" s="291"/>
      <c r="O442" s="291">
        <f t="shared" si="54"/>
        <v>0</v>
      </c>
      <c r="P442" s="291"/>
      <c r="Q442" s="300">
        <f t="shared" si="48"/>
        <v>0</v>
      </c>
      <c r="R442" s="301"/>
    </row>
    <row r="443" spans="3:18" x14ac:dyDescent="0.25">
      <c r="C443" s="93">
        <v>58288</v>
      </c>
      <c r="D443" s="50">
        <v>421</v>
      </c>
      <c r="E443" s="300">
        <f t="shared" si="49"/>
        <v>0</v>
      </c>
      <c r="F443" s="301"/>
      <c r="G443" s="300">
        <f t="shared" si="50"/>
        <v>0</v>
      </c>
      <c r="H443" s="301"/>
      <c r="I443" s="300">
        <f t="shared" si="51"/>
        <v>0</v>
      </c>
      <c r="J443" s="301"/>
      <c r="K443" s="300">
        <f t="shared" si="52"/>
        <v>0</v>
      </c>
      <c r="L443" s="301"/>
      <c r="M443" s="291">
        <f t="shared" si="53"/>
        <v>0</v>
      </c>
      <c r="N443" s="291"/>
      <c r="O443" s="291">
        <f t="shared" si="54"/>
        <v>0</v>
      </c>
      <c r="P443" s="291"/>
      <c r="Q443" s="300">
        <f t="shared" si="48"/>
        <v>0</v>
      </c>
      <c r="R443" s="301"/>
    </row>
    <row r="444" spans="3:18" x14ac:dyDescent="0.25">
      <c r="C444" s="93">
        <v>58319</v>
      </c>
      <c r="D444" s="50">
        <v>422</v>
      </c>
      <c r="E444" s="300">
        <f t="shared" si="49"/>
        <v>0</v>
      </c>
      <c r="F444" s="301"/>
      <c r="G444" s="300">
        <f t="shared" si="50"/>
        <v>0</v>
      </c>
      <c r="H444" s="301"/>
      <c r="I444" s="300">
        <f t="shared" si="51"/>
        <v>0</v>
      </c>
      <c r="J444" s="301"/>
      <c r="K444" s="300">
        <f t="shared" si="52"/>
        <v>0</v>
      </c>
      <c r="L444" s="301"/>
      <c r="M444" s="291">
        <f t="shared" si="53"/>
        <v>0</v>
      </c>
      <c r="N444" s="291"/>
      <c r="O444" s="291">
        <f t="shared" si="54"/>
        <v>0</v>
      </c>
      <c r="P444" s="291"/>
      <c r="Q444" s="300">
        <f t="shared" si="48"/>
        <v>0</v>
      </c>
      <c r="R444" s="301"/>
    </row>
    <row r="445" spans="3:18" x14ac:dyDescent="0.25">
      <c r="C445" s="93">
        <v>58349</v>
      </c>
      <c r="D445" s="50">
        <v>423</v>
      </c>
      <c r="E445" s="300">
        <f t="shared" si="49"/>
        <v>0</v>
      </c>
      <c r="F445" s="301"/>
      <c r="G445" s="300">
        <f t="shared" si="50"/>
        <v>0</v>
      </c>
      <c r="H445" s="301"/>
      <c r="I445" s="300">
        <f t="shared" si="51"/>
        <v>0</v>
      </c>
      <c r="J445" s="301"/>
      <c r="K445" s="300">
        <f t="shared" si="52"/>
        <v>0</v>
      </c>
      <c r="L445" s="301"/>
      <c r="M445" s="291">
        <f t="shared" si="53"/>
        <v>0</v>
      </c>
      <c r="N445" s="291"/>
      <c r="O445" s="291">
        <f t="shared" si="54"/>
        <v>0</v>
      </c>
      <c r="P445" s="291"/>
      <c r="Q445" s="300">
        <f t="shared" si="48"/>
        <v>0</v>
      </c>
      <c r="R445" s="301"/>
    </row>
    <row r="446" spans="3:18" x14ac:dyDescent="0.25">
      <c r="C446" s="93">
        <v>58380</v>
      </c>
      <c r="D446" s="50">
        <v>424</v>
      </c>
      <c r="E446" s="300">
        <f t="shared" si="49"/>
        <v>0</v>
      </c>
      <c r="F446" s="301"/>
      <c r="G446" s="300">
        <f t="shared" si="50"/>
        <v>0</v>
      </c>
      <c r="H446" s="301"/>
      <c r="I446" s="300">
        <f t="shared" si="51"/>
        <v>0</v>
      </c>
      <c r="J446" s="301"/>
      <c r="K446" s="300">
        <f t="shared" si="52"/>
        <v>0</v>
      </c>
      <c r="L446" s="301"/>
      <c r="M446" s="291">
        <f t="shared" si="53"/>
        <v>0</v>
      </c>
      <c r="N446" s="291"/>
      <c r="O446" s="291">
        <f t="shared" si="54"/>
        <v>0</v>
      </c>
      <c r="P446" s="291"/>
      <c r="Q446" s="300">
        <f t="shared" ref="Q446:Q454" si="55">E446+G446+I446+K446+M446+O446</f>
        <v>0</v>
      </c>
      <c r="R446" s="301"/>
    </row>
    <row r="447" spans="3:18" x14ac:dyDescent="0.25">
      <c r="C447" s="93">
        <v>58410</v>
      </c>
      <c r="D447" s="50">
        <v>425</v>
      </c>
      <c r="E447" s="300">
        <f t="shared" si="49"/>
        <v>0</v>
      </c>
      <c r="F447" s="301"/>
      <c r="G447" s="300">
        <f t="shared" si="50"/>
        <v>0</v>
      </c>
      <c r="H447" s="301"/>
      <c r="I447" s="300">
        <f t="shared" si="51"/>
        <v>0</v>
      </c>
      <c r="J447" s="301"/>
      <c r="K447" s="300">
        <f t="shared" si="52"/>
        <v>0</v>
      </c>
      <c r="L447" s="301"/>
      <c r="M447" s="291">
        <f t="shared" si="53"/>
        <v>0</v>
      </c>
      <c r="N447" s="291"/>
      <c r="O447" s="291">
        <f t="shared" si="54"/>
        <v>0</v>
      </c>
      <c r="P447" s="291"/>
      <c r="Q447" s="300">
        <f t="shared" si="55"/>
        <v>0</v>
      </c>
      <c r="R447" s="301"/>
    </row>
    <row r="448" spans="3:18" x14ac:dyDescent="0.25">
      <c r="C448" s="93">
        <v>58441</v>
      </c>
      <c r="D448" s="50">
        <v>426</v>
      </c>
      <c r="E448" s="300">
        <f t="shared" si="49"/>
        <v>0</v>
      </c>
      <c r="F448" s="301"/>
      <c r="G448" s="300">
        <f t="shared" si="50"/>
        <v>0</v>
      </c>
      <c r="H448" s="301"/>
      <c r="I448" s="300">
        <f t="shared" si="51"/>
        <v>0</v>
      </c>
      <c r="J448" s="301"/>
      <c r="K448" s="300">
        <f t="shared" si="52"/>
        <v>0</v>
      </c>
      <c r="L448" s="301"/>
      <c r="M448" s="291">
        <f t="shared" si="53"/>
        <v>0</v>
      </c>
      <c r="N448" s="291"/>
      <c r="O448" s="291">
        <f t="shared" si="54"/>
        <v>0</v>
      </c>
      <c r="P448" s="291"/>
      <c r="Q448" s="300">
        <f t="shared" si="55"/>
        <v>0</v>
      </c>
      <c r="R448" s="301"/>
    </row>
    <row r="449" spans="3:18" x14ac:dyDescent="0.25">
      <c r="C449" s="93">
        <v>58472</v>
      </c>
      <c r="D449" s="50">
        <v>427</v>
      </c>
      <c r="E449" s="300">
        <f t="shared" si="49"/>
        <v>0</v>
      </c>
      <c r="F449" s="301"/>
      <c r="G449" s="300">
        <f t="shared" si="50"/>
        <v>0</v>
      </c>
      <c r="H449" s="301"/>
      <c r="I449" s="300">
        <f t="shared" si="51"/>
        <v>0</v>
      </c>
      <c r="J449" s="301"/>
      <c r="K449" s="300">
        <f t="shared" si="52"/>
        <v>0</v>
      </c>
      <c r="L449" s="301"/>
      <c r="M449" s="291">
        <f t="shared" si="53"/>
        <v>0</v>
      </c>
      <c r="N449" s="291"/>
      <c r="O449" s="291">
        <f t="shared" si="54"/>
        <v>0</v>
      </c>
      <c r="P449" s="291"/>
      <c r="Q449" s="300">
        <f t="shared" si="55"/>
        <v>0</v>
      </c>
      <c r="R449" s="301"/>
    </row>
    <row r="450" spans="3:18" x14ac:dyDescent="0.25">
      <c r="C450" s="93">
        <v>58501</v>
      </c>
      <c r="D450" s="50">
        <v>428</v>
      </c>
      <c r="E450" s="300">
        <f t="shared" si="49"/>
        <v>0</v>
      </c>
      <c r="F450" s="301"/>
      <c r="G450" s="300">
        <f t="shared" si="50"/>
        <v>0</v>
      </c>
      <c r="H450" s="301"/>
      <c r="I450" s="300">
        <f t="shared" si="51"/>
        <v>0</v>
      </c>
      <c r="J450" s="301"/>
      <c r="K450" s="300">
        <f t="shared" si="52"/>
        <v>0</v>
      </c>
      <c r="L450" s="301"/>
      <c r="M450" s="291">
        <f t="shared" si="53"/>
        <v>0</v>
      </c>
      <c r="N450" s="291"/>
      <c r="O450" s="291">
        <f t="shared" si="54"/>
        <v>0</v>
      </c>
      <c r="P450" s="291"/>
      <c r="Q450" s="300">
        <f t="shared" si="55"/>
        <v>0</v>
      </c>
      <c r="R450" s="301"/>
    </row>
    <row r="451" spans="3:18" x14ac:dyDescent="0.25">
      <c r="C451" s="93">
        <v>58532</v>
      </c>
      <c r="D451" s="50">
        <v>429</v>
      </c>
      <c r="E451" s="300">
        <f t="shared" si="49"/>
        <v>0</v>
      </c>
      <c r="F451" s="301"/>
      <c r="G451" s="300">
        <f t="shared" si="50"/>
        <v>0</v>
      </c>
      <c r="H451" s="301"/>
      <c r="I451" s="300">
        <f t="shared" si="51"/>
        <v>0</v>
      </c>
      <c r="J451" s="301"/>
      <c r="K451" s="300">
        <f t="shared" si="52"/>
        <v>0</v>
      </c>
      <c r="L451" s="301"/>
      <c r="M451" s="291">
        <f t="shared" si="53"/>
        <v>0</v>
      </c>
      <c r="N451" s="291"/>
      <c r="O451" s="291">
        <f t="shared" si="54"/>
        <v>0</v>
      </c>
      <c r="P451" s="291"/>
      <c r="Q451" s="300">
        <f t="shared" si="55"/>
        <v>0</v>
      </c>
      <c r="R451" s="301"/>
    </row>
    <row r="452" spans="3:18" x14ac:dyDescent="0.25">
      <c r="C452" s="93">
        <v>58562</v>
      </c>
      <c r="D452" s="50">
        <v>430</v>
      </c>
      <c r="E452" s="300">
        <f t="shared" si="49"/>
        <v>0</v>
      </c>
      <c r="F452" s="301"/>
      <c r="G452" s="300">
        <f t="shared" si="50"/>
        <v>0</v>
      </c>
      <c r="H452" s="301"/>
      <c r="I452" s="300">
        <f t="shared" si="51"/>
        <v>0</v>
      </c>
      <c r="J452" s="301"/>
      <c r="K452" s="300">
        <f t="shared" si="52"/>
        <v>0</v>
      </c>
      <c r="L452" s="301"/>
      <c r="M452" s="291">
        <f t="shared" si="53"/>
        <v>0</v>
      </c>
      <c r="N452" s="291"/>
      <c r="O452" s="291">
        <f t="shared" si="54"/>
        <v>0</v>
      </c>
      <c r="P452" s="291"/>
      <c r="Q452" s="300">
        <f t="shared" si="55"/>
        <v>0</v>
      </c>
      <c r="R452" s="301"/>
    </row>
    <row r="453" spans="3:18" x14ac:dyDescent="0.25">
      <c r="C453" s="93">
        <v>58593</v>
      </c>
      <c r="D453" s="50">
        <v>431</v>
      </c>
      <c r="E453" s="300">
        <f t="shared" si="49"/>
        <v>0</v>
      </c>
      <c r="F453" s="301"/>
      <c r="G453" s="300">
        <f t="shared" si="50"/>
        <v>0</v>
      </c>
      <c r="H453" s="301"/>
      <c r="I453" s="300">
        <f t="shared" si="51"/>
        <v>0</v>
      </c>
      <c r="J453" s="301"/>
      <c r="K453" s="300">
        <f t="shared" si="52"/>
        <v>0</v>
      </c>
      <c r="L453" s="301"/>
      <c r="M453" s="291">
        <f t="shared" si="53"/>
        <v>0</v>
      </c>
      <c r="N453" s="291"/>
      <c r="O453" s="291">
        <f t="shared" si="54"/>
        <v>0</v>
      </c>
      <c r="P453" s="291"/>
      <c r="Q453" s="300">
        <f t="shared" si="55"/>
        <v>0</v>
      </c>
      <c r="R453" s="301"/>
    </row>
    <row r="454" spans="3:18" x14ac:dyDescent="0.25">
      <c r="C454" s="93">
        <v>58623</v>
      </c>
      <c r="D454" s="50">
        <v>432</v>
      </c>
      <c r="E454" s="300">
        <f t="shared" si="49"/>
        <v>0</v>
      </c>
      <c r="F454" s="301"/>
      <c r="G454" s="300">
        <f t="shared" si="50"/>
        <v>0</v>
      </c>
      <c r="H454" s="301"/>
      <c r="I454" s="300">
        <f t="shared" si="51"/>
        <v>0</v>
      </c>
      <c r="J454" s="301"/>
      <c r="K454" s="300">
        <f t="shared" si="52"/>
        <v>0</v>
      </c>
      <c r="L454" s="301"/>
      <c r="M454" s="291">
        <f t="shared" si="53"/>
        <v>0</v>
      </c>
      <c r="N454" s="291"/>
      <c r="O454" s="291">
        <f t="shared" si="54"/>
        <v>0</v>
      </c>
      <c r="P454" s="291"/>
      <c r="Q454" s="300">
        <f t="shared" si="55"/>
        <v>0</v>
      </c>
      <c r="R454" s="301"/>
    </row>
    <row r="455" spans="3:18" x14ac:dyDescent="0.25">
      <c r="C455" s="306" t="s">
        <v>4</v>
      </c>
      <c r="D455" s="307"/>
      <c r="E455" s="304">
        <f>SUM(E23:F454)</f>
        <v>0</v>
      </c>
      <c r="F455" s="305"/>
      <c r="G455" s="304">
        <f>SUM(G23:H454)</f>
        <v>0</v>
      </c>
      <c r="H455" s="305"/>
      <c r="I455" s="304">
        <f>SUM(I23:J454)</f>
        <v>0</v>
      </c>
      <c r="J455" s="305"/>
      <c r="K455" s="304">
        <f>SUM(K23:L454)</f>
        <v>0</v>
      </c>
      <c r="L455" s="305"/>
      <c r="M455" s="304">
        <f>SUM(M23:N454)</f>
        <v>0</v>
      </c>
      <c r="N455" s="305"/>
      <c r="O455" s="304">
        <f>SUM(O23:P454)</f>
        <v>0</v>
      </c>
      <c r="P455" s="305"/>
      <c r="Q455" s="304">
        <f>SUM(Q23:R454)</f>
        <v>0</v>
      </c>
      <c r="R455" s="305"/>
    </row>
    <row r="456" spans="3:18" x14ac:dyDescent="0.25">
      <c r="C456" s="93"/>
      <c r="D456" s="50"/>
    </row>
    <row r="457" spans="3:18" x14ac:dyDescent="0.25">
      <c r="C457" s="93"/>
      <c r="D457" s="50"/>
    </row>
    <row r="458" spans="3:18" x14ac:dyDescent="0.25">
      <c r="C458" s="93"/>
      <c r="D458" s="50"/>
    </row>
    <row r="459" spans="3:18" x14ac:dyDescent="0.25">
      <c r="C459" s="93"/>
      <c r="D459" s="50"/>
    </row>
    <row r="460" spans="3:18" x14ac:dyDescent="0.25">
      <c r="C460" s="93"/>
      <c r="D460" s="50"/>
    </row>
    <row r="461" spans="3:18" x14ac:dyDescent="0.25">
      <c r="C461" s="93"/>
      <c r="D461" s="50"/>
    </row>
    <row r="462" spans="3:18" x14ac:dyDescent="0.25">
      <c r="C462" s="93"/>
      <c r="D462" s="50"/>
    </row>
    <row r="463" spans="3:18" x14ac:dyDescent="0.25">
      <c r="C463" s="93"/>
      <c r="D463" s="50"/>
    </row>
    <row r="464" spans="3:18" x14ac:dyDescent="0.25">
      <c r="C464" s="93"/>
      <c r="D464" s="50"/>
    </row>
    <row r="465" spans="3:4" x14ac:dyDescent="0.25">
      <c r="C465" s="93"/>
      <c r="D465" s="50"/>
    </row>
    <row r="466" spans="3:4" x14ac:dyDescent="0.25">
      <c r="C466" s="93"/>
      <c r="D466" s="50"/>
    </row>
    <row r="467" spans="3:4" x14ac:dyDescent="0.25">
      <c r="C467" s="93"/>
      <c r="D467" s="50"/>
    </row>
    <row r="468" spans="3:4" x14ac:dyDescent="0.25">
      <c r="C468" s="93"/>
      <c r="D468" s="50"/>
    </row>
    <row r="469" spans="3:4" x14ac:dyDescent="0.25">
      <c r="C469" s="93"/>
      <c r="D469" s="50"/>
    </row>
    <row r="470" spans="3:4" x14ac:dyDescent="0.25">
      <c r="C470" s="93"/>
      <c r="D470" s="50"/>
    </row>
    <row r="471" spans="3:4" x14ac:dyDescent="0.25">
      <c r="C471" s="93"/>
      <c r="D471" s="50"/>
    </row>
    <row r="472" spans="3:4" x14ac:dyDescent="0.25">
      <c r="C472" s="93"/>
      <c r="D472" s="50"/>
    </row>
    <row r="473" spans="3:4" x14ac:dyDescent="0.25">
      <c r="C473" s="93"/>
      <c r="D473" s="50"/>
    </row>
    <row r="474" spans="3:4" x14ac:dyDescent="0.25">
      <c r="C474" s="93"/>
      <c r="D474" s="50"/>
    </row>
    <row r="475" spans="3:4" x14ac:dyDescent="0.25">
      <c r="C475" s="93"/>
      <c r="D475" s="50"/>
    </row>
    <row r="476" spans="3:4" x14ac:dyDescent="0.25">
      <c r="C476" s="93"/>
      <c r="D476" s="50"/>
    </row>
    <row r="477" spans="3:4" x14ac:dyDescent="0.25">
      <c r="C477" s="93"/>
      <c r="D477" s="50"/>
    </row>
    <row r="478" spans="3:4" x14ac:dyDescent="0.25">
      <c r="C478" s="93"/>
      <c r="D478" s="50"/>
    </row>
    <row r="479" spans="3:4" x14ac:dyDescent="0.25">
      <c r="C479" s="93"/>
      <c r="D479" s="50"/>
    </row>
    <row r="480" spans="3:4" x14ac:dyDescent="0.25">
      <c r="C480" s="93"/>
      <c r="D480" s="50"/>
    </row>
    <row r="481" spans="3:4" x14ac:dyDescent="0.25">
      <c r="C481" s="93"/>
      <c r="D481" s="50"/>
    </row>
    <row r="482" spans="3:4" x14ac:dyDescent="0.25">
      <c r="C482" s="93"/>
      <c r="D482" s="50"/>
    </row>
    <row r="483" spans="3:4" x14ac:dyDescent="0.25">
      <c r="C483" s="93"/>
      <c r="D483" s="50"/>
    </row>
    <row r="484" spans="3:4" x14ac:dyDescent="0.25">
      <c r="C484" s="93"/>
      <c r="D484" s="50"/>
    </row>
    <row r="485" spans="3:4" x14ac:dyDescent="0.25">
      <c r="C485" s="93"/>
      <c r="D485" s="50"/>
    </row>
    <row r="486" spans="3:4" x14ac:dyDescent="0.25">
      <c r="C486" s="93"/>
      <c r="D486" s="50"/>
    </row>
    <row r="487" spans="3:4" x14ac:dyDescent="0.25">
      <c r="C487" s="93"/>
      <c r="D487" s="50"/>
    </row>
    <row r="488" spans="3:4" x14ac:dyDescent="0.25">
      <c r="C488" s="93"/>
      <c r="D488" s="50"/>
    </row>
    <row r="489" spans="3:4" x14ac:dyDescent="0.25">
      <c r="C489" s="93"/>
      <c r="D489" s="50"/>
    </row>
    <row r="490" spans="3:4" x14ac:dyDescent="0.25">
      <c r="C490" s="93"/>
      <c r="D490" s="50"/>
    </row>
    <row r="491" spans="3:4" x14ac:dyDescent="0.25">
      <c r="C491" s="93"/>
      <c r="D491" s="50"/>
    </row>
    <row r="492" spans="3:4" x14ac:dyDescent="0.25">
      <c r="C492" s="93"/>
      <c r="D492" s="50"/>
    </row>
    <row r="493" spans="3:4" x14ac:dyDescent="0.25">
      <c r="C493" s="93"/>
      <c r="D493" s="50"/>
    </row>
    <row r="494" spans="3:4" x14ac:dyDescent="0.25">
      <c r="C494" s="93"/>
      <c r="D494" s="50"/>
    </row>
    <row r="495" spans="3:4" x14ac:dyDescent="0.25">
      <c r="C495" s="93"/>
      <c r="D495" s="50"/>
    </row>
    <row r="496" spans="3:4" x14ac:dyDescent="0.25">
      <c r="C496" s="93"/>
      <c r="D496" s="50"/>
    </row>
    <row r="497" spans="3:4" x14ac:dyDescent="0.25">
      <c r="C497" s="93"/>
      <c r="D497" s="50"/>
    </row>
    <row r="498" spans="3:4" x14ac:dyDescent="0.25">
      <c r="C498" s="93"/>
      <c r="D498" s="50"/>
    </row>
    <row r="499" spans="3:4" x14ac:dyDescent="0.25">
      <c r="C499" s="93"/>
      <c r="D499" s="50"/>
    </row>
    <row r="500" spans="3:4" x14ac:dyDescent="0.25">
      <c r="C500" s="93"/>
      <c r="D500" s="50"/>
    </row>
    <row r="501" spans="3:4" x14ac:dyDescent="0.25">
      <c r="C501" s="93"/>
      <c r="D501" s="50"/>
    </row>
    <row r="502" spans="3:4" x14ac:dyDescent="0.25">
      <c r="C502" s="93"/>
      <c r="D502" s="50"/>
    </row>
    <row r="503" spans="3:4" x14ac:dyDescent="0.25">
      <c r="C503" s="93"/>
      <c r="D503" s="50"/>
    </row>
    <row r="504" spans="3:4" x14ac:dyDescent="0.25">
      <c r="C504" s="93"/>
      <c r="D504" s="50"/>
    </row>
    <row r="505" spans="3:4" x14ac:dyDescent="0.25">
      <c r="C505" s="93"/>
      <c r="D505" s="50"/>
    </row>
    <row r="506" spans="3:4" x14ac:dyDescent="0.25">
      <c r="C506" s="93"/>
      <c r="D506" s="50"/>
    </row>
    <row r="507" spans="3:4" x14ac:dyDescent="0.25">
      <c r="C507" s="93"/>
      <c r="D507" s="50"/>
    </row>
    <row r="508" spans="3:4" x14ac:dyDescent="0.25">
      <c r="C508" s="93"/>
      <c r="D508" s="50"/>
    </row>
    <row r="509" spans="3:4" x14ac:dyDescent="0.25">
      <c r="C509" s="93"/>
      <c r="D509" s="50"/>
    </row>
    <row r="510" spans="3:4" x14ac:dyDescent="0.25">
      <c r="C510" s="93"/>
      <c r="D510" s="50"/>
    </row>
    <row r="511" spans="3:4" x14ac:dyDescent="0.25">
      <c r="C511" s="93"/>
      <c r="D511" s="50"/>
    </row>
    <row r="512" spans="3:4" x14ac:dyDescent="0.25">
      <c r="C512" s="93"/>
      <c r="D512" s="50"/>
    </row>
    <row r="513" spans="3:4" x14ac:dyDescent="0.25">
      <c r="C513" s="93"/>
      <c r="D513" s="50"/>
    </row>
    <row r="514" spans="3:4" x14ac:dyDescent="0.25">
      <c r="C514" s="93"/>
      <c r="D514" s="50"/>
    </row>
    <row r="515" spans="3:4" x14ac:dyDescent="0.25">
      <c r="C515" s="93"/>
      <c r="D515" s="50"/>
    </row>
    <row r="516" spans="3:4" x14ac:dyDescent="0.25">
      <c r="C516" s="93"/>
      <c r="D516" s="50"/>
    </row>
    <row r="517" spans="3:4" x14ac:dyDescent="0.25">
      <c r="C517" s="93"/>
      <c r="D517" s="50"/>
    </row>
    <row r="518" spans="3:4" x14ac:dyDescent="0.25">
      <c r="C518" s="93"/>
      <c r="D518" s="50"/>
    </row>
    <row r="519" spans="3:4" x14ac:dyDescent="0.25">
      <c r="C519" s="93"/>
      <c r="D519" s="50"/>
    </row>
    <row r="520" spans="3:4" x14ac:dyDescent="0.25">
      <c r="C520" s="93"/>
      <c r="D520" s="50"/>
    </row>
    <row r="521" spans="3:4" x14ac:dyDescent="0.25">
      <c r="C521" s="93"/>
      <c r="D521" s="50"/>
    </row>
    <row r="522" spans="3:4" x14ac:dyDescent="0.25">
      <c r="C522" s="93"/>
      <c r="D522" s="50"/>
    </row>
    <row r="523" spans="3:4" x14ac:dyDescent="0.25">
      <c r="C523" s="93"/>
      <c r="D523" s="50"/>
    </row>
    <row r="524" spans="3:4" x14ac:dyDescent="0.25">
      <c r="C524" s="93"/>
      <c r="D524" s="50"/>
    </row>
    <row r="525" spans="3:4" x14ac:dyDescent="0.25">
      <c r="C525" s="93"/>
      <c r="D525" s="50"/>
    </row>
    <row r="526" spans="3:4" x14ac:dyDescent="0.25">
      <c r="C526" s="93"/>
      <c r="D526" s="50"/>
    </row>
    <row r="527" spans="3:4" x14ac:dyDescent="0.25">
      <c r="C527" s="93"/>
      <c r="D527" s="50"/>
    </row>
    <row r="528" spans="3:4" x14ac:dyDescent="0.25">
      <c r="C528" s="93"/>
      <c r="D528" s="50"/>
    </row>
    <row r="529" spans="3:4" x14ac:dyDescent="0.25">
      <c r="C529" s="93"/>
      <c r="D529" s="50"/>
    </row>
    <row r="530" spans="3:4" x14ac:dyDescent="0.25">
      <c r="C530" s="93"/>
      <c r="D530" s="50"/>
    </row>
    <row r="531" spans="3:4" x14ac:dyDescent="0.25">
      <c r="C531" s="93"/>
      <c r="D531" s="50"/>
    </row>
    <row r="532" spans="3:4" x14ac:dyDescent="0.25">
      <c r="C532" s="93"/>
      <c r="D532" s="50"/>
    </row>
    <row r="533" spans="3:4" x14ac:dyDescent="0.25">
      <c r="C533" s="93"/>
      <c r="D533" s="50"/>
    </row>
    <row r="534" spans="3:4" x14ac:dyDescent="0.25">
      <c r="C534" s="93"/>
      <c r="D534" s="50"/>
    </row>
    <row r="535" spans="3:4" x14ac:dyDescent="0.25">
      <c r="C535" s="93"/>
      <c r="D535" s="50"/>
    </row>
    <row r="536" spans="3:4" x14ac:dyDescent="0.25">
      <c r="C536" s="93"/>
      <c r="D536" s="50"/>
    </row>
    <row r="537" spans="3:4" x14ac:dyDescent="0.25">
      <c r="C537" s="93"/>
      <c r="D537" s="50"/>
    </row>
    <row r="538" spans="3:4" x14ac:dyDescent="0.25">
      <c r="C538" s="93"/>
      <c r="D538" s="50"/>
    </row>
    <row r="539" spans="3:4" x14ac:dyDescent="0.25">
      <c r="C539" s="93"/>
      <c r="D539" s="50"/>
    </row>
    <row r="540" spans="3:4" x14ac:dyDescent="0.25">
      <c r="C540" s="93"/>
      <c r="D540" s="50"/>
    </row>
    <row r="541" spans="3:4" x14ac:dyDescent="0.25">
      <c r="C541" s="93"/>
      <c r="D541" s="50"/>
    </row>
    <row r="542" spans="3:4" x14ac:dyDescent="0.25">
      <c r="C542" s="93"/>
      <c r="D542" s="50"/>
    </row>
    <row r="543" spans="3:4" x14ac:dyDescent="0.25">
      <c r="C543" s="93"/>
      <c r="D543" s="50"/>
    </row>
    <row r="544" spans="3:4" x14ac:dyDescent="0.25">
      <c r="C544" s="93"/>
      <c r="D544" s="50"/>
    </row>
    <row r="545" spans="3:4" x14ac:dyDescent="0.25">
      <c r="C545" s="93"/>
      <c r="D545" s="50"/>
    </row>
    <row r="546" spans="3:4" x14ac:dyDescent="0.25">
      <c r="C546" s="93"/>
      <c r="D546" s="50"/>
    </row>
    <row r="547" spans="3:4" x14ac:dyDescent="0.25">
      <c r="C547" s="93"/>
      <c r="D547" s="50"/>
    </row>
    <row r="548" spans="3:4" x14ac:dyDescent="0.25">
      <c r="C548" s="93"/>
      <c r="D548" s="50"/>
    </row>
    <row r="549" spans="3:4" x14ac:dyDescent="0.25">
      <c r="C549" s="93"/>
      <c r="D549" s="50"/>
    </row>
    <row r="550" spans="3:4" x14ac:dyDescent="0.25">
      <c r="C550" s="93"/>
      <c r="D550" s="50"/>
    </row>
    <row r="551" spans="3:4" x14ac:dyDescent="0.25">
      <c r="C551" s="93"/>
      <c r="D551" s="50"/>
    </row>
    <row r="552" spans="3:4" x14ac:dyDescent="0.25">
      <c r="C552" s="93"/>
      <c r="D552" s="50"/>
    </row>
    <row r="553" spans="3:4" x14ac:dyDescent="0.25">
      <c r="C553" s="93"/>
      <c r="D553" s="50"/>
    </row>
    <row r="554" spans="3:4" x14ac:dyDescent="0.25">
      <c r="C554" s="93"/>
      <c r="D554" s="50"/>
    </row>
    <row r="555" spans="3:4" x14ac:dyDescent="0.25">
      <c r="C555" s="93"/>
      <c r="D555" s="50"/>
    </row>
    <row r="556" spans="3:4" x14ac:dyDescent="0.25">
      <c r="C556" s="93"/>
      <c r="D556" s="50"/>
    </row>
    <row r="557" spans="3:4" x14ac:dyDescent="0.25">
      <c r="C557" s="93"/>
      <c r="D557" s="50"/>
    </row>
    <row r="558" spans="3:4" x14ac:dyDescent="0.25">
      <c r="C558" s="93"/>
      <c r="D558" s="50"/>
    </row>
    <row r="559" spans="3:4" x14ac:dyDescent="0.25">
      <c r="C559" s="93"/>
      <c r="D559" s="50"/>
    </row>
    <row r="560" spans="3:4" x14ac:dyDescent="0.25">
      <c r="C560" s="93"/>
      <c r="D560" s="50"/>
    </row>
    <row r="561" spans="3:4" x14ac:dyDescent="0.25">
      <c r="C561" s="93"/>
      <c r="D561" s="50"/>
    </row>
    <row r="562" spans="3:4" x14ac:dyDescent="0.25">
      <c r="C562" s="93"/>
      <c r="D562" s="50"/>
    </row>
    <row r="563" spans="3:4" x14ac:dyDescent="0.25">
      <c r="C563" s="93"/>
      <c r="D563" s="50"/>
    </row>
    <row r="564" spans="3:4" x14ac:dyDescent="0.25">
      <c r="C564" s="93"/>
      <c r="D564" s="50"/>
    </row>
    <row r="565" spans="3:4" x14ac:dyDescent="0.25">
      <c r="C565" s="93"/>
      <c r="D565" s="50"/>
    </row>
    <row r="566" spans="3:4" x14ac:dyDescent="0.25">
      <c r="C566" s="93"/>
      <c r="D566" s="50"/>
    </row>
    <row r="567" spans="3:4" x14ac:dyDescent="0.25">
      <c r="C567" s="93"/>
      <c r="D567" s="50"/>
    </row>
    <row r="568" spans="3:4" x14ac:dyDescent="0.25">
      <c r="C568" s="93"/>
      <c r="D568" s="50"/>
    </row>
    <row r="569" spans="3:4" x14ac:dyDescent="0.25">
      <c r="C569" s="93"/>
      <c r="D569" s="50"/>
    </row>
    <row r="570" spans="3:4" x14ac:dyDescent="0.25">
      <c r="C570" s="93"/>
      <c r="D570" s="50"/>
    </row>
    <row r="571" spans="3:4" x14ac:dyDescent="0.25">
      <c r="C571" s="93"/>
      <c r="D571" s="50"/>
    </row>
    <row r="572" spans="3:4" x14ac:dyDescent="0.25">
      <c r="C572" s="93"/>
      <c r="D572" s="50"/>
    </row>
    <row r="573" spans="3:4" x14ac:dyDescent="0.25">
      <c r="C573" s="93"/>
      <c r="D573" s="50"/>
    </row>
    <row r="574" spans="3:4" x14ac:dyDescent="0.25">
      <c r="C574" s="93"/>
      <c r="D574" s="50"/>
    </row>
    <row r="575" spans="3:4" x14ac:dyDescent="0.25">
      <c r="C575" s="93"/>
      <c r="D575" s="50"/>
    </row>
    <row r="576" spans="3:4" x14ac:dyDescent="0.25">
      <c r="C576" s="93"/>
      <c r="D576" s="50"/>
    </row>
    <row r="577" spans="3:4" x14ac:dyDescent="0.25">
      <c r="C577" s="93"/>
      <c r="D577" s="50"/>
    </row>
    <row r="578" spans="3:4" x14ac:dyDescent="0.25">
      <c r="C578" s="93"/>
      <c r="D578" s="50"/>
    </row>
    <row r="579" spans="3:4" x14ac:dyDescent="0.25">
      <c r="C579" s="93"/>
      <c r="D579" s="50"/>
    </row>
    <row r="580" spans="3:4" x14ac:dyDescent="0.25">
      <c r="C580" s="93"/>
      <c r="D580" s="50"/>
    </row>
    <row r="581" spans="3:4" x14ac:dyDescent="0.25">
      <c r="C581" s="93"/>
      <c r="D581" s="50"/>
    </row>
    <row r="582" spans="3:4" x14ac:dyDescent="0.25">
      <c r="C582" s="93"/>
      <c r="D582" s="50"/>
    </row>
    <row r="583" spans="3:4" x14ac:dyDescent="0.25">
      <c r="C583" s="93"/>
      <c r="D583" s="50"/>
    </row>
    <row r="584" spans="3:4" x14ac:dyDescent="0.25">
      <c r="C584" s="93"/>
      <c r="D584" s="50"/>
    </row>
    <row r="585" spans="3:4" x14ac:dyDescent="0.25">
      <c r="C585" s="93"/>
      <c r="D585" s="50"/>
    </row>
    <row r="586" spans="3:4" x14ac:dyDescent="0.25">
      <c r="C586" s="93"/>
      <c r="D586" s="50"/>
    </row>
    <row r="587" spans="3:4" x14ac:dyDescent="0.25">
      <c r="C587" s="93"/>
      <c r="D587" s="50"/>
    </row>
    <row r="588" spans="3:4" x14ac:dyDescent="0.25">
      <c r="C588" s="93"/>
      <c r="D588" s="50"/>
    </row>
    <row r="589" spans="3:4" x14ac:dyDescent="0.25">
      <c r="C589" s="93"/>
      <c r="D589" s="50"/>
    </row>
    <row r="590" spans="3:4" x14ac:dyDescent="0.25">
      <c r="C590" s="93"/>
      <c r="D590" s="50"/>
    </row>
    <row r="591" spans="3:4" x14ac:dyDescent="0.25">
      <c r="C591" s="93"/>
      <c r="D591" s="50"/>
    </row>
    <row r="592" spans="3:4" x14ac:dyDescent="0.25">
      <c r="C592" s="93"/>
      <c r="D592" s="50"/>
    </row>
    <row r="593" spans="3:4" x14ac:dyDescent="0.25">
      <c r="C593" s="93"/>
      <c r="D593" s="50"/>
    </row>
    <row r="594" spans="3:4" x14ac:dyDescent="0.25">
      <c r="C594" s="93"/>
      <c r="D594" s="50"/>
    </row>
    <row r="595" spans="3:4" x14ac:dyDescent="0.25">
      <c r="C595" s="93"/>
      <c r="D595" s="50"/>
    </row>
    <row r="596" spans="3:4" x14ac:dyDescent="0.25">
      <c r="C596" s="93"/>
      <c r="D596" s="50"/>
    </row>
    <row r="597" spans="3:4" x14ac:dyDescent="0.25">
      <c r="C597" s="93"/>
      <c r="D597" s="50"/>
    </row>
    <row r="598" spans="3:4" x14ac:dyDescent="0.25">
      <c r="C598" s="93"/>
      <c r="D598" s="50"/>
    </row>
    <row r="599" spans="3:4" x14ac:dyDescent="0.25">
      <c r="C599" s="93"/>
      <c r="D599" s="50"/>
    </row>
    <row r="600" spans="3:4" x14ac:dyDescent="0.25">
      <c r="C600" s="93"/>
      <c r="D600" s="50"/>
    </row>
    <row r="601" spans="3:4" x14ac:dyDescent="0.25">
      <c r="C601" s="93"/>
      <c r="D601" s="50"/>
    </row>
    <row r="602" spans="3:4" x14ac:dyDescent="0.25">
      <c r="C602" s="93"/>
      <c r="D602" s="50"/>
    </row>
    <row r="603" spans="3:4" x14ac:dyDescent="0.25">
      <c r="C603" s="93"/>
      <c r="D603" s="50"/>
    </row>
    <row r="604" spans="3:4" x14ac:dyDescent="0.25">
      <c r="C604" s="93"/>
      <c r="D604" s="50"/>
    </row>
    <row r="605" spans="3:4" x14ac:dyDescent="0.25">
      <c r="C605" s="93"/>
      <c r="D605" s="50"/>
    </row>
    <row r="606" spans="3:4" x14ac:dyDescent="0.25">
      <c r="C606" s="93"/>
      <c r="D606" s="50"/>
    </row>
    <row r="607" spans="3:4" x14ac:dyDescent="0.25">
      <c r="C607" s="93"/>
      <c r="D607" s="50"/>
    </row>
    <row r="608" spans="3:4" x14ac:dyDescent="0.25">
      <c r="C608" s="93"/>
      <c r="D608" s="50"/>
    </row>
    <row r="609" spans="3:4" x14ac:dyDescent="0.25">
      <c r="C609" s="93"/>
      <c r="D609" s="50"/>
    </row>
    <row r="610" spans="3:4" x14ac:dyDescent="0.25">
      <c r="C610" s="93"/>
      <c r="D610" s="50"/>
    </row>
    <row r="611" spans="3:4" x14ac:dyDescent="0.25">
      <c r="C611" s="93"/>
      <c r="D611" s="50"/>
    </row>
    <row r="612" spans="3:4" x14ac:dyDescent="0.25">
      <c r="C612" s="93"/>
      <c r="D612" s="50"/>
    </row>
    <row r="613" spans="3:4" x14ac:dyDescent="0.25">
      <c r="C613" s="93"/>
      <c r="D613" s="50"/>
    </row>
    <row r="614" spans="3:4" x14ac:dyDescent="0.25">
      <c r="C614" s="93"/>
      <c r="D614" s="50"/>
    </row>
    <row r="615" spans="3:4" x14ac:dyDescent="0.25">
      <c r="C615" s="93"/>
      <c r="D615" s="50"/>
    </row>
    <row r="616" spans="3:4" x14ac:dyDescent="0.25">
      <c r="C616" s="93"/>
      <c r="D616" s="50"/>
    </row>
    <row r="617" spans="3:4" x14ac:dyDescent="0.25">
      <c r="C617" s="93"/>
      <c r="D617" s="50"/>
    </row>
    <row r="618" spans="3:4" x14ac:dyDescent="0.25">
      <c r="C618" s="93"/>
      <c r="D618" s="50"/>
    </row>
    <row r="619" spans="3:4" x14ac:dyDescent="0.25">
      <c r="C619" s="93"/>
      <c r="D619" s="50"/>
    </row>
    <row r="620" spans="3:4" x14ac:dyDescent="0.25">
      <c r="C620" s="93"/>
      <c r="D620" s="50"/>
    </row>
    <row r="621" spans="3:4" x14ac:dyDescent="0.25">
      <c r="C621" s="93"/>
      <c r="D621" s="50"/>
    </row>
    <row r="622" spans="3:4" x14ac:dyDescent="0.25">
      <c r="C622" s="93"/>
      <c r="D622" s="50"/>
    </row>
    <row r="623" spans="3:4" x14ac:dyDescent="0.25">
      <c r="C623" s="93"/>
      <c r="D623" s="50"/>
    </row>
    <row r="624" spans="3:4" x14ac:dyDescent="0.25">
      <c r="C624" s="93"/>
      <c r="D624" s="50"/>
    </row>
    <row r="625" spans="3:4" x14ac:dyDescent="0.25">
      <c r="C625" s="93"/>
      <c r="D625" s="50"/>
    </row>
    <row r="626" spans="3:4" x14ac:dyDescent="0.25">
      <c r="C626" s="93"/>
      <c r="D626" s="50"/>
    </row>
    <row r="627" spans="3:4" x14ac:dyDescent="0.25">
      <c r="C627" s="93"/>
      <c r="D627" s="50"/>
    </row>
    <row r="628" spans="3:4" x14ac:dyDescent="0.25">
      <c r="C628" s="93"/>
      <c r="D628" s="50"/>
    </row>
    <row r="629" spans="3:4" x14ac:dyDescent="0.25">
      <c r="C629" s="93"/>
      <c r="D629" s="50"/>
    </row>
    <row r="630" spans="3:4" x14ac:dyDescent="0.25">
      <c r="C630" s="93"/>
      <c r="D630" s="50"/>
    </row>
    <row r="631" spans="3:4" x14ac:dyDescent="0.25">
      <c r="C631" s="93"/>
      <c r="D631" s="50"/>
    </row>
    <row r="632" spans="3:4" x14ac:dyDescent="0.25">
      <c r="C632" s="93"/>
      <c r="D632" s="50"/>
    </row>
    <row r="633" spans="3:4" x14ac:dyDescent="0.25">
      <c r="C633" s="93"/>
      <c r="D633" s="50"/>
    </row>
    <row r="634" spans="3:4" x14ac:dyDescent="0.25">
      <c r="C634" s="93"/>
      <c r="D634" s="50"/>
    </row>
    <row r="635" spans="3:4" x14ac:dyDescent="0.25">
      <c r="C635" s="93"/>
      <c r="D635" s="50"/>
    </row>
    <row r="636" spans="3:4" x14ac:dyDescent="0.25">
      <c r="C636" s="93"/>
      <c r="D636" s="50"/>
    </row>
    <row r="637" spans="3:4" x14ac:dyDescent="0.25">
      <c r="C637" s="93"/>
      <c r="D637" s="50"/>
    </row>
    <row r="638" spans="3:4" x14ac:dyDescent="0.25">
      <c r="C638" s="93"/>
      <c r="D638" s="50"/>
    </row>
    <row r="639" spans="3:4" x14ac:dyDescent="0.25">
      <c r="C639" s="93"/>
      <c r="D639" s="50"/>
    </row>
    <row r="640" spans="3:4" x14ac:dyDescent="0.25">
      <c r="C640" s="93"/>
      <c r="D640" s="50"/>
    </row>
    <row r="641" spans="3:4" x14ac:dyDescent="0.25">
      <c r="C641" s="93"/>
      <c r="D641" s="50"/>
    </row>
  </sheetData>
  <mergeCells count="3054">
    <mergeCell ref="Q22:R22"/>
    <mergeCell ref="E23:F23"/>
    <mergeCell ref="G23:H23"/>
    <mergeCell ref="I23:J23"/>
    <mergeCell ref="K23:L23"/>
    <mergeCell ref="Q23:R23"/>
    <mergeCell ref="E22:F22"/>
    <mergeCell ref="G22:H22"/>
    <mergeCell ref="I22:J22"/>
    <mergeCell ref="K22:L22"/>
    <mergeCell ref="M25:N25"/>
    <mergeCell ref="M26:N26"/>
    <mergeCell ref="M27:N27"/>
    <mergeCell ref="D15:R15"/>
    <mergeCell ref="D18:R19"/>
    <mergeCell ref="C6:T6"/>
    <mergeCell ref="C7:T7"/>
    <mergeCell ref="E9:R9"/>
    <mergeCell ref="A10:D10"/>
    <mergeCell ref="E10:R10"/>
    <mergeCell ref="E26:F26"/>
    <mergeCell ref="G26:H26"/>
    <mergeCell ref="I26:J26"/>
    <mergeCell ref="K26:L26"/>
    <mergeCell ref="Q26:R26"/>
    <mergeCell ref="E27:F27"/>
    <mergeCell ref="G27:H27"/>
    <mergeCell ref="I27:J27"/>
    <mergeCell ref="K27:L27"/>
    <mergeCell ref="Q27:R27"/>
    <mergeCell ref="E24:F24"/>
    <mergeCell ref="G24:H24"/>
    <mergeCell ref="I24:J24"/>
    <mergeCell ref="K24:L24"/>
    <mergeCell ref="Q24:R24"/>
    <mergeCell ref="E25:F25"/>
    <mergeCell ref="G25:H25"/>
    <mergeCell ref="I25:J25"/>
    <mergeCell ref="K25:L25"/>
    <mergeCell ref="Q25:R25"/>
    <mergeCell ref="E30:F30"/>
    <mergeCell ref="G30:H30"/>
    <mergeCell ref="I30:J30"/>
    <mergeCell ref="K30:L30"/>
    <mergeCell ref="Q30:R30"/>
    <mergeCell ref="E31:F31"/>
    <mergeCell ref="G31:H31"/>
    <mergeCell ref="I31:J31"/>
    <mergeCell ref="K31:L31"/>
    <mergeCell ref="Q31:R31"/>
    <mergeCell ref="E28:F28"/>
    <mergeCell ref="G28:H28"/>
    <mergeCell ref="I28:J28"/>
    <mergeCell ref="K28:L28"/>
    <mergeCell ref="Q28:R28"/>
    <mergeCell ref="E29:F29"/>
    <mergeCell ref="G29:H29"/>
    <mergeCell ref="I29:J29"/>
    <mergeCell ref="K29:L29"/>
    <mergeCell ref="Q29:R29"/>
    <mergeCell ref="M28:N28"/>
    <mergeCell ref="M29:N29"/>
    <mergeCell ref="M30:N30"/>
    <mergeCell ref="M31:N31"/>
    <mergeCell ref="E34:F34"/>
    <mergeCell ref="G34:H34"/>
    <mergeCell ref="I34:J34"/>
    <mergeCell ref="K34:L34"/>
    <mergeCell ref="Q34:R34"/>
    <mergeCell ref="E35:F35"/>
    <mergeCell ref="G35:H35"/>
    <mergeCell ref="I35:J35"/>
    <mergeCell ref="K35:L35"/>
    <mergeCell ref="Q35:R35"/>
    <mergeCell ref="E32:F32"/>
    <mergeCell ref="G32:H32"/>
    <mergeCell ref="I32:J32"/>
    <mergeCell ref="K32:L32"/>
    <mergeCell ref="Q32:R32"/>
    <mergeCell ref="E33:F33"/>
    <mergeCell ref="G33:H33"/>
    <mergeCell ref="I33:J33"/>
    <mergeCell ref="K33:L33"/>
    <mergeCell ref="Q33:R33"/>
    <mergeCell ref="M34:N34"/>
    <mergeCell ref="M35:N35"/>
    <mergeCell ref="O33:P33"/>
    <mergeCell ref="O34:P34"/>
    <mergeCell ref="O35:P35"/>
    <mergeCell ref="M32:N32"/>
    <mergeCell ref="M33:N33"/>
    <mergeCell ref="E38:F38"/>
    <mergeCell ref="G38:H38"/>
    <mergeCell ref="I38:J38"/>
    <mergeCell ref="K38:L38"/>
    <mergeCell ref="Q38:R38"/>
    <mergeCell ref="E39:F39"/>
    <mergeCell ref="G39:H39"/>
    <mergeCell ref="I39:J39"/>
    <mergeCell ref="K39:L39"/>
    <mergeCell ref="Q39:R39"/>
    <mergeCell ref="E36:F36"/>
    <mergeCell ref="G36:H36"/>
    <mergeCell ref="I36:J36"/>
    <mergeCell ref="K36:L36"/>
    <mergeCell ref="Q36:R36"/>
    <mergeCell ref="E37:F37"/>
    <mergeCell ref="G37:H37"/>
    <mergeCell ref="I37:J37"/>
    <mergeCell ref="K37:L37"/>
    <mergeCell ref="Q37:R37"/>
    <mergeCell ref="M36:N36"/>
    <mergeCell ref="M37:N37"/>
    <mergeCell ref="M38:N38"/>
    <mergeCell ref="M39:N39"/>
    <mergeCell ref="O39:P39"/>
    <mergeCell ref="O36:P36"/>
    <mergeCell ref="O37:P37"/>
    <mergeCell ref="O38:P38"/>
    <mergeCell ref="E42:F42"/>
    <mergeCell ref="G42:H42"/>
    <mergeCell ref="I42:J42"/>
    <mergeCell ref="K42:L42"/>
    <mergeCell ref="Q42:R42"/>
    <mergeCell ref="E43:F43"/>
    <mergeCell ref="G43:H43"/>
    <mergeCell ref="I43:J43"/>
    <mergeCell ref="K43:L43"/>
    <mergeCell ref="Q43:R43"/>
    <mergeCell ref="E40:F40"/>
    <mergeCell ref="G40:H40"/>
    <mergeCell ref="I40:J40"/>
    <mergeCell ref="K40:L40"/>
    <mergeCell ref="Q40:R40"/>
    <mergeCell ref="E41:F41"/>
    <mergeCell ref="G41:H41"/>
    <mergeCell ref="I41:J41"/>
    <mergeCell ref="K41:L41"/>
    <mergeCell ref="Q41:R41"/>
    <mergeCell ref="M40:N40"/>
    <mergeCell ref="M41:N41"/>
    <mergeCell ref="M42:N42"/>
    <mergeCell ref="M43:N43"/>
    <mergeCell ref="O40:P40"/>
    <mergeCell ref="O41:P41"/>
    <mergeCell ref="O42:P42"/>
    <mergeCell ref="O43:P43"/>
    <mergeCell ref="E46:F46"/>
    <mergeCell ref="G46:H46"/>
    <mergeCell ref="I46:J46"/>
    <mergeCell ref="K46:L46"/>
    <mergeCell ref="Q46:R46"/>
    <mergeCell ref="E47:F47"/>
    <mergeCell ref="G47:H47"/>
    <mergeCell ref="I47:J47"/>
    <mergeCell ref="K47:L47"/>
    <mergeCell ref="Q47:R47"/>
    <mergeCell ref="E44:F44"/>
    <mergeCell ref="G44:H44"/>
    <mergeCell ref="I44:J44"/>
    <mergeCell ref="K44:L44"/>
    <mergeCell ref="Q44:R44"/>
    <mergeCell ref="E45:F45"/>
    <mergeCell ref="G45:H45"/>
    <mergeCell ref="I45:J45"/>
    <mergeCell ref="K45:L45"/>
    <mergeCell ref="Q45:R45"/>
    <mergeCell ref="M44:N44"/>
    <mergeCell ref="M45:N45"/>
    <mergeCell ref="O44:P44"/>
    <mergeCell ref="O45:P45"/>
    <mergeCell ref="O46:P46"/>
    <mergeCell ref="O47:P47"/>
    <mergeCell ref="M46:N46"/>
    <mergeCell ref="M47:N47"/>
    <mergeCell ref="E50:F50"/>
    <mergeCell ref="G50:H50"/>
    <mergeCell ref="I50:J50"/>
    <mergeCell ref="K50:L50"/>
    <mergeCell ref="Q50:R50"/>
    <mergeCell ref="E51:F51"/>
    <mergeCell ref="G51:H51"/>
    <mergeCell ref="I51:J51"/>
    <mergeCell ref="K51:L51"/>
    <mergeCell ref="Q51:R51"/>
    <mergeCell ref="E48:F48"/>
    <mergeCell ref="G48:H48"/>
    <mergeCell ref="I48:J48"/>
    <mergeCell ref="K48:L48"/>
    <mergeCell ref="Q48:R48"/>
    <mergeCell ref="E49:F49"/>
    <mergeCell ref="G49:H49"/>
    <mergeCell ref="I49:J49"/>
    <mergeCell ref="K49:L49"/>
    <mergeCell ref="Q49:R49"/>
    <mergeCell ref="O48:P48"/>
    <mergeCell ref="O49:P49"/>
    <mergeCell ref="O50:P50"/>
    <mergeCell ref="O51:P51"/>
    <mergeCell ref="M48:N48"/>
    <mergeCell ref="M49:N49"/>
    <mergeCell ref="M50:N50"/>
    <mergeCell ref="M51:N51"/>
    <mergeCell ref="E54:F54"/>
    <mergeCell ref="G54:H54"/>
    <mergeCell ref="I54:J54"/>
    <mergeCell ref="K54:L54"/>
    <mergeCell ref="Q54:R54"/>
    <mergeCell ref="E55:F55"/>
    <mergeCell ref="G55:H55"/>
    <mergeCell ref="I55:J55"/>
    <mergeCell ref="K55:L55"/>
    <mergeCell ref="Q55:R55"/>
    <mergeCell ref="E52:F52"/>
    <mergeCell ref="G52:H52"/>
    <mergeCell ref="I52:J52"/>
    <mergeCell ref="K52:L52"/>
    <mergeCell ref="Q52:R52"/>
    <mergeCell ref="E53:F53"/>
    <mergeCell ref="G53:H53"/>
    <mergeCell ref="I53:J53"/>
    <mergeCell ref="K53:L53"/>
    <mergeCell ref="Q53:R53"/>
    <mergeCell ref="O52:P52"/>
    <mergeCell ref="O53:P53"/>
    <mergeCell ref="O54:P54"/>
    <mergeCell ref="O55:P55"/>
    <mergeCell ref="M52:N52"/>
    <mergeCell ref="M53:N53"/>
    <mergeCell ref="M54:N54"/>
    <mergeCell ref="M55:N55"/>
    <mergeCell ref="E58:F58"/>
    <mergeCell ref="G58:H58"/>
    <mergeCell ref="I58:J58"/>
    <mergeCell ref="K58:L58"/>
    <mergeCell ref="Q58:R58"/>
    <mergeCell ref="E59:F59"/>
    <mergeCell ref="G59:H59"/>
    <mergeCell ref="I59:J59"/>
    <mergeCell ref="K59:L59"/>
    <mergeCell ref="Q59:R59"/>
    <mergeCell ref="E56:F56"/>
    <mergeCell ref="G56:H56"/>
    <mergeCell ref="I56:J56"/>
    <mergeCell ref="K56:L56"/>
    <mergeCell ref="Q56:R56"/>
    <mergeCell ref="E57:F57"/>
    <mergeCell ref="G57:H57"/>
    <mergeCell ref="I57:J57"/>
    <mergeCell ref="K57:L57"/>
    <mergeCell ref="Q57:R57"/>
    <mergeCell ref="O56:P56"/>
    <mergeCell ref="M58:N58"/>
    <mergeCell ref="M59:N59"/>
    <mergeCell ref="M56:N56"/>
    <mergeCell ref="M57:N57"/>
    <mergeCell ref="O57:P57"/>
    <mergeCell ref="O58:P58"/>
    <mergeCell ref="O59:P59"/>
    <mergeCell ref="E62:F62"/>
    <mergeCell ref="G62:H62"/>
    <mergeCell ref="I62:J62"/>
    <mergeCell ref="K62:L62"/>
    <mergeCell ref="Q62:R62"/>
    <mergeCell ref="E63:F63"/>
    <mergeCell ref="G63:H63"/>
    <mergeCell ref="I63:J63"/>
    <mergeCell ref="K63:L63"/>
    <mergeCell ref="Q63:R63"/>
    <mergeCell ref="E60:F60"/>
    <mergeCell ref="G60:H60"/>
    <mergeCell ref="I60:J60"/>
    <mergeCell ref="K60:L60"/>
    <mergeCell ref="Q60:R60"/>
    <mergeCell ref="E61:F61"/>
    <mergeCell ref="G61:H61"/>
    <mergeCell ref="I61:J61"/>
    <mergeCell ref="K61:L61"/>
    <mergeCell ref="Q61:R61"/>
    <mergeCell ref="O63:P63"/>
    <mergeCell ref="O62:P62"/>
    <mergeCell ref="M60:N60"/>
    <mergeCell ref="M61:N61"/>
    <mergeCell ref="M62:N62"/>
    <mergeCell ref="M63:N63"/>
    <mergeCell ref="O60:P60"/>
    <mergeCell ref="O61:P61"/>
    <mergeCell ref="E66:F66"/>
    <mergeCell ref="G66:H66"/>
    <mergeCell ref="I66:J66"/>
    <mergeCell ref="K66:L66"/>
    <mergeCell ref="Q66:R66"/>
    <mergeCell ref="E67:F67"/>
    <mergeCell ref="G67:H67"/>
    <mergeCell ref="I67:J67"/>
    <mergeCell ref="K67:L67"/>
    <mergeCell ref="Q67:R67"/>
    <mergeCell ref="E64:F64"/>
    <mergeCell ref="G64:H64"/>
    <mergeCell ref="I64:J64"/>
    <mergeCell ref="K64:L64"/>
    <mergeCell ref="Q64:R64"/>
    <mergeCell ref="E65:F65"/>
    <mergeCell ref="G65:H65"/>
    <mergeCell ref="I65:J65"/>
    <mergeCell ref="K65:L65"/>
    <mergeCell ref="Q65:R65"/>
    <mergeCell ref="M64:N64"/>
    <mergeCell ref="M65:N65"/>
    <mergeCell ref="M66:N66"/>
    <mergeCell ref="M67:N67"/>
    <mergeCell ref="O64:P64"/>
    <mergeCell ref="O65:P65"/>
    <mergeCell ref="O66:P66"/>
    <mergeCell ref="O67:P67"/>
    <mergeCell ref="E70:F70"/>
    <mergeCell ref="G70:H70"/>
    <mergeCell ref="I70:J70"/>
    <mergeCell ref="K70:L70"/>
    <mergeCell ref="Q70:R70"/>
    <mergeCell ref="E71:F71"/>
    <mergeCell ref="G71:H71"/>
    <mergeCell ref="I71:J71"/>
    <mergeCell ref="K71:L71"/>
    <mergeCell ref="Q71:R71"/>
    <mergeCell ref="E68:F68"/>
    <mergeCell ref="G68:H68"/>
    <mergeCell ref="I68:J68"/>
    <mergeCell ref="K68:L68"/>
    <mergeCell ref="Q68:R68"/>
    <mergeCell ref="E69:F69"/>
    <mergeCell ref="G69:H69"/>
    <mergeCell ref="I69:J69"/>
    <mergeCell ref="K69:L69"/>
    <mergeCell ref="Q69:R69"/>
    <mergeCell ref="M70:N70"/>
    <mergeCell ref="M71:N71"/>
    <mergeCell ref="M68:N68"/>
    <mergeCell ref="M69:N69"/>
    <mergeCell ref="O69:P69"/>
    <mergeCell ref="O70:P70"/>
    <mergeCell ref="O71:P71"/>
    <mergeCell ref="O68:P68"/>
    <mergeCell ref="E74:F74"/>
    <mergeCell ref="G74:H74"/>
    <mergeCell ref="I74:J74"/>
    <mergeCell ref="K74:L74"/>
    <mergeCell ref="Q74:R74"/>
    <mergeCell ref="E75:F75"/>
    <mergeCell ref="G75:H75"/>
    <mergeCell ref="I75:J75"/>
    <mergeCell ref="K75:L75"/>
    <mergeCell ref="Q75:R75"/>
    <mergeCell ref="E72:F72"/>
    <mergeCell ref="G72:H72"/>
    <mergeCell ref="I72:J72"/>
    <mergeCell ref="K72:L72"/>
    <mergeCell ref="Q72:R72"/>
    <mergeCell ref="E73:F73"/>
    <mergeCell ref="G73:H73"/>
    <mergeCell ref="I73:J73"/>
    <mergeCell ref="K73:L73"/>
    <mergeCell ref="Q73:R73"/>
    <mergeCell ref="M72:N72"/>
    <mergeCell ref="M73:N73"/>
    <mergeCell ref="M74:N74"/>
    <mergeCell ref="M75:N75"/>
    <mergeCell ref="O75:P75"/>
    <mergeCell ref="O72:P72"/>
    <mergeCell ref="O73:P73"/>
    <mergeCell ref="O74:P74"/>
    <mergeCell ref="E78:F78"/>
    <mergeCell ref="G78:H78"/>
    <mergeCell ref="I78:J78"/>
    <mergeCell ref="K78:L78"/>
    <mergeCell ref="Q78:R78"/>
    <mergeCell ref="E79:F79"/>
    <mergeCell ref="G79:H79"/>
    <mergeCell ref="I79:J79"/>
    <mergeCell ref="K79:L79"/>
    <mergeCell ref="Q79:R79"/>
    <mergeCell ref="E76:F76"/>
    <mergeCell ref="G76:H76"/>
    <mergeCell ref="I76:J76"/>
    <mergeCell ref="K76:L76"/>
    <mergeCell ref="Q76:R76"/>
    <mergeCell ref="E77:F77"/>
    <mergeCell ref="G77:H77"/>
    <mergeCell ref="I77:J77"/>
    <mergeCell ref="K77:L77"/>
    <mergeCell ref="Q77:R77"/>
    <mergeCell ref="M76:N76"/>
    <mergeCell ref="M77:N77"/>
    <mergeCell ref="M78:N78"/>
    <mergeCell ref="M79:N79"/>
    <mergeCell ref="O76:P76"/>
    <mergeCell ref="O77:P77"/>
    <mergeCell ref="O78:P78"/>
    <mergeCell ref="O79:P79"/>
    <mergeCell ref="E82:F82"/>
    <mergeCell ref="G82:H82"/>
    <mergeCell ref="I82:J82"/>
    <mergeCell ref="K82:L82"/>
    <mergeCell ref="Q82:R82"/>
    <mergeCell ref="E83:F83"/>
    <mergeCell ref="G83:H83"/>
    <mergeCell ref="I83:J83"/>
    <mergeCell ref="K83:L83"/>
    <mergeCell ref="Q83:R83"/>
    <mergeCell ref="E80:F80"/>
    <mergeCell ref="G80:H80"/>
    <mergeCell ref="I80:J80"/>
    <mergeCell ref="K80:L80"/>
    <mergeCell ref="Q80:R80"/>
    <mergeCell ref="E81:F81"/>
    <mergeCell ref="G81:H81"/>
    <mergeCell ref="I81:J81"/>
    <mergeCell ref="K81:L81"/>
    <mergeCell ref="Q81:R81"/>
    <mergeCell ref="M80:N80"/>
    <mergeCell ref="M81:N81"/>
    <mergeCell ref="M82:N82"/>
    <mergeCell ref="M83:N83"/>
    <mergeCell ref="O80:P80"/>
    <mergeCell ref="O81:P81"/>
    <mergeCell ref="O82:P82"/>
    <mergeCell ref="O83:P83"/>
    <mergeCell ref="E86:F86"/>
    <mergeCell ref="G86:H86"/>
    <mergeCell ref="I86:J86"/>
    <mergeCell ref="K86:L86"/>
    <mergeCell ref="Q86:R86"/>
    <mergeCell ref="E87:F87"/>
    <mergeCell ref="G87:H87"/>
    <mergeCell ref="I87:J87"/>
    <mergeCell ref="K87:L87"/>
    <mergeCell ref="Q87:R87"/>
    <mergeCell ref="E84:F84"/>
    <mergeCell ref="G84:H84"/>
    <mergeCell ref="I84:J84"/>
    <mergeCell ref="K84:L84"/>
    <mergeCell ref="Q84:R84"/>
    <mergeCell ref="E85:F85"/>
    <mergeCell ref="G85:H85"/>
    <mergeCell ref="I85:J85"/>
    <mergeCell ref="K85:L85"/>
    <mergeCell ref="Q85:R85"/>
    <mergeCell ref="M84:N84"/>
    <mergeCell ref="M85:N85"/>
    <mergeCell ref="M86:N86"/>
    <mergeCell ref="M87:N87"/>
    <mergeCell ref="O87:P87"/>
    <mergeCell ref="O84:P84"/>
    <mergeCell ref="O85:P85"/>
    <mergeCell ref="O86:P86"/>
    <mergeCell ref="E90:F90"/>
    <mergeCell ref="G90:H90"/>
    <mergeCell ref="I90:J90"/>
    <mergeCell ref="K90:L90"/>
    <mergeCell ref="Q90:R90"/>
    <mergeCell ref="E91:F91"/>
    <mergeCell ref="G91:H91"/>
    <mergeCell ref="I91:J91"/>
    <mergeCell ref="K91:L91"/>
    <mergeCell ref="Q91:R91"/>
    <mergeCell ref="E88:F88"/>
    <mergeCell ref="G88:H88"/>
    <mergeCell ref="I88:J88"/>
    <mergeCell ref="K88:L88"/>
    <mergeCell ref="Q88:R88"/>
    <mergeCell ref="E89:F89"/>
    <mergeCell ref="G89:H89"/>
    <mergeCell ref="I89:J89"/>
    <mergeCell ref="K89:L89"/>
    <mergeCell ref="Q89:R89"/>
    <mergeCell ref="M88:N88"/>
    <mergeCell ref="M89:N89"/>
    <mergeCell ref="M90:N90"/>
    <mergeCell ref="M91:N91"/>
    <mergeCell ref="O88:P88"/>
    <mergeCell ref="O89:P89"/>
    <mergeCell ref="O90:P90"/>
    <mergeCell ref="O91:P91"/>
    <mergeCell ref="E94:F94"/>
    <mergeCell ref="G94:H94"/>
    <mergeCell ref="I94:J94"/>
    <mergeCell ref="K94:L94"/>
    <mergeCell ref="Q94:R94"/>
    <mergeCell ref="E95:F95"/>
    <mergeCell ref="G95:H95"/>
    <mergeCell ref="I95:J95"/>
    <mergeCell ref="K95:L95"/>
    <mergeCell ref="Q95:R95"/>
    <mergeCell ref="E92:F92"/>
    <mergeCell ref="G92:H92"/>
    <mergeCell ref="I92:J92"/>
    <mergeCell ref="K92:L92"/>
    <mergeCell ref="Q92:R92"/>
    <mergeCell ref="E93:F93"/>
    <mergeCell ref="G93:H93"/>
    <mergeCell ref="I93:J93"/>
    <mergeCell ref="K93:L93"/>
    <mergeCell ref="Q93:R93"/>
    <mergeCell ref="M94:N94"/>
    <mergeCell ref="M95:N95"/>
    <mergeCell ref="M92:N92"/>
    <mergeCell ref="M93:N93"/>
    <mergeCell ref="O93:P93"/>
    <mergeCell ref="O94:P94"/>
    <mergeCell ref="O95:P95"/>
    <mergeCell ref="O92:P92"/>
    <mergeCell ref="E98:F98"/>
    <mergeCell ref="G98:H98"/>
    <mergeCell ref="I98:J98"/>
    <mergeCell ref="K98:L98"/>
    <mergeCell ref="Q98:R98"/>
    <mergeCell ref="E99:F99"/>
    <mergeCell ref="G99:H99"/>
    <mergeCell ref="I99:J99"/>
    <mergeCell ref="K99:L99"/>
    <mergeCell ref="Q99:R99"/>
    <mergeCell ref="E96:F96"/>
    <mergeCell ref="G96:H96"/>
    <mergeCell ref="I96:J96"/>
    <mergeCell ref="K96:L96"/>
    <mergeCell ref="Q96:R96"/>
    <mergeCell ref="E97:F97"/>
    <mergeCell ref="G97:H97"/>
    <mergeCell ref="I97:J97"/>
    <mergeCell ref="K97:L97"/>
    <mergeCell ref="Q97:R97"/>
    <mergeCell ref="M96:N96"/>
    <mergeCell ref="M97:N97"/>
    <mergeCell ref="M98:N98"/>
    <mergeCell ref="M99:N99"/>
    <mergeCell ref="O96:P96"/>
    <mergeCell ref="O97:P97"/>
    <mergeCell ref="O98:P98"/>
    <mergeCell ref="O99:P99"/>
    <mergeCell ref="E102:F102"/>
    <mergeCell ref="G102:H102"/>
    <mergeCell ref="I102:J102"/>
    <mergeCell ref="K102:L102"/>
    <mergeCell ref="Q102:R102"/>
    <mergeCell ref="E103:F103"/>
    <mergeCell ref="G103:H103"/>
    <mergeCell ref="I103:J103"/>
    <mergeCell ref="K103:L103"/>
    <mergeCell ref="Q103:R103"/>
    <mergeCell ref="E100:F100"/>
    <mergeCell ref="G100:H100"/>
    <mergeCell ref="I100:J100"/>
    <mergeCell ref="K100:L100"/>
    <mergeCell ref="Q100:R100"/>
    <mergeCell ref="E101:F101"/>
    <mergeCell ref="G101:H101"/>
    <mergeCell ref="I101:J101"/>
    <mergeCell ref="K101:L101"/>
    <mergeCell ref="Q101:R101"/>
    <mergeCell ref="M100:N100"/>
    <mergeCell ref="M101:N101"/>
    <mergeCell ref="M102:N102"/>
    <mergeCell ref="M103:N103"/>
    <mergeCell ref="O100:P100"/>
    <mergeCell ref="O101:P101"/>
    <mergeCell ref="O102:P102"/>
    <mergeCell ref="O103:P103"/>
    <mergeCell ref="E106:F106"/>
    <mergeCell ref="G106:H106"/>
    <mergeCell ref="I106:J106"/>
    <mergeCell ref="K106:L106"/>
    <mergeCell ref="Q106:R106"/>
    <mergeCell ref="E107:F107"/>
    <mergeCell ref="G107:H107"/>
    <mergeCell ref="I107:J107"/>
    <mergeCell ref="K107:L107"/>
    <mergeCell ref="Q107:R107"/>
    <mergeCell ref="E104:F104"/>
    <mergeCell ref="G104:H104"/>
    <mergeCell ref="I104:J104"/>
    <mergeCell ref="K104:L104"/>
    <mergeCell ref="Q104:R104"/>
    <mergeCell ref="E105:F105"/>
    <mergeCell ref="G105:H105"/>
    <mergeCell ref="I105:J105"/>
    <mergeCell ref="K105:L105"/>
    <mergeCell ref="Q105:R105"/>
    <mergeCell ref="M106:N106"/>
    <mergeCell ref="M107:N107"/>
    <mergeCell ref="M104:N104"/>
    <mergeCell ref="M105:N105"/>
    <mergeCell ref="O105:P105"/>
    <mergeCell ref="O106:P106"/>
    <mergeCell ref="O107:P107"/>
    <mergeCell ref="O104:P104"/>
    <mergeCell ref="E110:F110"/>
    <mergeCell ref="G110:H110"/>
    <mergeCell ref="I110:J110"/>
    <mergeCell ref="K110:L110"/>
    <mergeCell ref="Q110:R110"/>
    <mergeCell ref="E111:F111"/>
    <mergeCell ref="G111:H111"/>
    <mergeCell ref="I111:J111"/>
    <mergeCell ref="K111:L111"/>
    <mergeCell ref="Q111:R111"/>
    <mergeCell ref="E108:F108"/>
    <mergeCell ref="G108:H108"/>
    <mergeCell ref="I108:J108"/>
    <mergeCell ref="K108:L108"/>
    <mergeCell ref="Q108:R108"/>
    <mergeCell ref="E109:F109"/>
    <mergeCell ref="G109:H109"/>
    <mergeCell ref="I109:J109"/>
    <mergeCell ref="K109:L109"/>
    <mergeCell ref="Q109:R109"/>
    <mergeCell ref="M108:N108"/>
    <mergeCell ref="M109:N109"/>
    <mergeCell ref="M110:N110"/>
    <mergeCell ref="M111:N111"/>
    <mergeCell ref="O111:P111"/>
    <mergeCell ref="O108:P108"/>
    <mergeCell ref="O109:P109"/>
    <mergeCell ref="O110:P110"/>
    <mergeCell ref="E114:F114"/>
    <mergeCell ref="G114:H114"/>
    <mergeCell ref="I114:J114"/>
    <mergeCell ref="K114:L114"/>
    <mergeCell ref="Q114:R114"/>
    <mergeCell ref="E115:F115"/>
    <mergeCell ref="G115:H115"/>
    <mergeCell ref="I115:J115"/>
    <mergeCell ref="K115:L115"/>
    <mergeCell ref="Q115:R115"/>
    <mergeCell ref="E112:F112"/>
    <mergeCell ref="G112:H112"/>
    <mergeCell ref="I112:J112"/>
    <mergeCell ref="K112:L112"/>
    <mergeCell ref="Q112:R112"/>
    <mergeCell ref="E113:F113"/>
    <mergeCell ref="G113:H113"/>
    <mergeCell ref="I113:J113"/>
    <mergeCell ref="K113:L113"/>
    <mergeCell ref="Q113:R113"/>
    <mergeCell ref="M112:N112"/>
    <mergeCell ref="M113:N113"/>
    <mergeCell ref="M114:N114"/>
    <mergeCell ref="M115:N115"/>
    <mergeCell ref="O112:P112"/>
    <mergeCell ref="O113:P113"/>
    <mergeCell ref="O114:P114"/>
    <mergeCell ref="O115:P115"/>
    <mergeCell ref="E118:F118"/>
    <mergeCell ref="G118:H118"/>
    <mergeCell ref="I118:J118"/>
    <mergeCell ref="K118:L118"/>
    <mergeCell ref="Q118:R118"/>
    <mergeCell ref="E119:F119"/>
    <mergeCell ref="G119:H119"/>
    <mergeCell ref="I119:J119"/>
    <mergeCell ref="K119:L119"/>
    <mergeCell ref="Q119:R119"/>
    <mergeCell ref="E116:F116"/>
    <mergeCell ref="G116:H116"/>
    <mergeCell ref="I116:J116"/>
    <mergeCell ref="K116:L116"/>
    <mergeCell ref="Q116:R116"/>
    <mergeCell ref="E117:F117"/>
    <mergeCell ref="G117:H117"/>
    <mergeCell ref="I117:J117"/>
    <mergeCell ref="K117:L117"/>
    <mergeCell ref="Q117:R117"/>
    <mergeCell ref="M116:N116"/>
    <mergeCell ref="M117:N117"/>
    <mergeCell ref="M118:N118"/>
    <mergeCell ref="M119:N119"/>
    <mergeCell ref="O116:P116"/>
    <mergeCell ref="O117:P117"/>
    <mergeCell ref="O118:P118"/>
    <mergeCell ref="O119:P119"/>
    <mergeCell ref="E122:F122"/>
    <mergeCell ref="G122:H122"/>
    <mergeCell ref="I122:J122"/>
    <mergeCell ref="K122:L122"/>
    <mergeCell ref="Q122:R122"/>
    <mergeCell ref="E123:F123"/>
    <mergeCell ref="G123:H123"/>
    <mergeCell ref="I123:J123"/>
    <mergeCell ref="K123:L123"/>
    <mergeCell ref="Q123:R123"/>
    <mergeCell ref="E120:F120"/>
    <mergeCell ref="G120:H120"/>
    <mergeCell ref="I120:J120"/>
    <mergeCell ref="K120:L120"/>
    <mergeCell ref="Q120:R120"/>
    <mergeCell ref="E121:F121"/>
    <mergeCell ref="G121:H121"/>
    <mergeCell ref="I121:J121"/>
    <mergeCell ref="K121:L121"/>
    <mergeCell ref="Q121:R121"/>
    <mergeCell ref="M120:N120"/>
    <mergeCell ref="M121:N121"/>
    <mergeCell ref="M122:N122"/>
    <mergeCell ref="M123:N123"/>
    <mergeCell ref="O123:P123"/>
    <mergeCell ref="O120:P120"/>
    <mergeCell ref="O121:P121"/>
    <mergeCell ref="O122:P122"/>
    <mergeCell ref="E126:F126"/>
    <mergeCell ref="G126:H126"/>
    <mergeCell ref="I126:J126"/>
    <mergeCell ref="K126:L126"/>
    <mergeCell ref="Q126:R126"/>
    <mergeCell ref="E127:F127"/>
    <mergeCell ref="G127:H127"/>
    <mergeCell ref="I127:J127"/>
    <mergeCell ref="K127:L127"/>
    <mergeCell ref="Q127:R127"/>
    <mergeCell ref="E124:F124"/>
    <mergeCell ref="G124:H124"/>
    <mergeCell ref="I124:J124"/>
    <mergeCell ref="K124:L124"/>
    <mergeCell ref="Q124:R124"/>
    <mergeCell ref="E125:F125"/>
    <mergeCell ref="G125:H125"/>
    <mergeCell ref="I125:J125"/>
    <mergeCell ref="K125:L125"/>
    <mergeCell ref="Q125:R125"/>
    <mergeCell ref="M124:N124"/>
    <mergeCell ref="M125:N125"/>
    <mergeCell ref="M126:N126"/>
    <mergeCell ref="M127:N127"/>
    <mergeCell ref="O124:P124"/>
    <mergeCell ref="O125:P125"/>
    <mergeCell ref="O126:P126"/>
    <mergeCell ref="O127:P127"/>
    <mergeCell ref="E130:F130"/>
    <mergeCell ref="G130:H130"/>
    <mergeCell ref="I130:J130"/>
    <mergeCell ref="K130:L130"/>
    <mergeCell ref="Q130:R130"/>
    <mergeCell ref="E131:F131"/>
    <mergeCell ref="G131:H131"/>
    <mergeCell ref="I131:J131"/>
    <mergeCell ref="K131:L131"/>
    <mergeCell ref="Q131:R131"/>
    <mergeCell ref="E128:F128"/>
    <mergeCell ref="G128:H128"/>
    <mergeCell ref="I128:J128"/>
    <mergeCell ref="K128:L128"/>
    <mergeCell ref="Q128:R128"/>
    <mergeCell ref="E129:F129"/>
    <mergeCell ref="G129:H129"/>
    <mergeCell ref="I129:J129"/>
    <mergeCell ref="K129:L129"/>
    <mergeCell ref="Q129:R129"/>
    <mergeCell ref="M130:N130"/>
    <mergeCell ref="M131:N131"/>
    <mergeCell ref="M128:N128"/>
    <mergeCell ref="M129:N129"/>
    <mergeCell ref="O129:P129"/>
    <mergeCell ref="O130:P130"/>
    <mergeCell ref="O131:P131"/>
    <mergeCell ref="O128:P128"/>
    <mergeCell ref="E134:F134"/>
    <mergeCell ref="G134:H134"/>
    <mergeCell ref="I134:J134"/>
    <mergeCell ref="K134:L134"/>
    <mergeCell ref="Q134:R134"/>
    <mergeCell ref="E135:F135"/>
    <mergeCell ref="G135:H135"/>
    <mergeCell ref="I135:J135"/>
    <mergeCell ref="K135:L135"/>
    <mergeCell ref="Q135:R135"/>
    <mergeCell ref="E132:F132"/>
    <mergeCell ref="G132:H132"/>
    <mergeCell ref="I132:J132"/>
    <mergeCell ref="K132:L132"/>
    <mergeCell ref="Q132:R132"/>
    <mergeCell ref="E133:F133"/>
    <mergeCell ref="G133:H133"/>
    <mergeCell ref="I133:J133"/>
    <mergeCell ref="K133:L133"/>
    <mergeCell ref="Q133:R133"/>
    <mergeCell ref="M132:N132"/>
    <mergeCell ref="M133:N133"/>
    <mergeCell ref="M134:N134"/>
    <mergeCell ref="M135:N135"/>
    <mergeCell ref="O132:P132"/>
    <mergeCell ref="O133:P133"/>
    <mergeCell ref="O134:P134"/>
    <mergeCell ref="O135:P135"/>
    <mergeCell ref="E138:F138"/>
    <mergeCell ref="G138:H138"/>
    <mergeCell ref="I138:J138"/>
    <mergeCell ref="K138:L138"/>
    <mergeCell ref="Q138:R138"/>
    <mergeCell ref="E139:F139"/>
    <mergeCell ref="G139:H139"/>
    <mergeCell ref="I139:J139"/>
    <mergeCell ref="K139:L139"/>
    <mergeCell ref="Q139:R139"/>
    <mergeCell ref="E136:F136"/>
    <mergeCell ref="G136:H136"/>
    <mergeCell ref="I136:J136"/>
    <mergeCell ref="K136:L136"/>
    <mergeCell ref="Q136:R136"/>
    <mergeCell ref="E137:F137"/>
    <mergeCell ref="G137:H137"/>
    <mergeCell ref="I137:J137"/>
    <mergeCell ref="K137:L137"/>
    <mergeCell ref="Q137:R137"/>
    <mergeCell ref="M136:N136"/>
    <mergeCell ref="M137:N137"/>
    <mergeCell ref="M138:N138"/>
    <mergeCell ref="M139:N139"/>
    <mergeCell ref="O136:P136"/>
    <mergeCell ref="O137:P137"/>
    <mergeCell ref="O138:P138"/>
    <mergeCell ref="O139:P139"/>
    <mergeCell ref="E142:F142"/>
    <mergeCell ref="G142:H142"/>
    <mergeCell ref="I142:J142"/>
    <mergeCell ref="K142:L142"/>
    <mergeCell ref="Q142:R142"/>
    <mergeCell ref="E143:F143"/>
    <mergeCell ref="G143:H143"/>
    <mergeCell ref="I143:J143"/>
    <mergeCell ref="K143:L143"/>
    <mergeCell ref="Q143:R143"/>
    <mergeCell ref="E140:F140"/>
    <mergeCell ref="G140:H140"/>
    <mergeCell ref="I140:J140"/>
    <mergeCell ref="K140:L140"/>
    <mergeCell ref="Q140:R140"/>
    <mergeCell ref="E141:F141"/>
    <mergeCell ref="G141:H141"/>
    <mergeCell ref="I141:J141"/>
    <mergeCell ref="K141:L141"/>
    <mergeCell ref="Q141:R141"/>
    <mergeCell ref="M142:N142"/>
    <mergeCell ref="M143:N143"/>
    <mergeCell ref="M140:N140"/>
    <mergeCell ref="M141:N141"/>
    <mergeCell ref="O141:P141"/>
    <mergeCell ref="O142:P142"/>
    <mergeCell ref="O143:P143"/>
    <mergeCell ref="O140:P140"/>
    <mergeCell ref="E146:F146"/>
    <mergeCell ref="G146:H146"/>
    <mergeCell ref="I146:J146"/>
    <mergeCell ref="K146:L146"/>
    <mergeCell ref="Q146:R146"/>
    <mergeCell ref="E147:F147"/>
    <mergeCell ref="G147:H147"/>
    <mergeCell ref="I147:J147"/>
    <mergeCell ref="K147:L147"/>
    <mergeCell ref="Q147:R147"/>
    <mergeCell ref="E144:F144"/>
    <mergeCell ref="G144:H144"/>
    <mergeCell ref="I144:J144"/>
    <mergeCell ref="K144:L144"/>
    <mergeCell ref="Q144:R144"/>
    <mergeCell ref="E145:F145"/>
    <mergeCell ref="G145:H145"/>
    <mergeCell ref="I145:J145"/>
    <mergeCell ref="K145:L145"/>
    <mergeCell ref="Q145:R145"/>
    <mergeCell ref="M144:N144"/>
    <mergeCell ref="M145:N145"/>
    <mergeCell ref="M146:N146"/>
    <mergeCell ref="M147:N147"/>
    <mergeCell ref="O147:P147"/>
    <mergeCell ref="O144:P144"/>
    <mergeCell ref="O145:P145"/>
    <mergeCell ref="O146:P146"/>
    <mergeCell ref="E150:F150"/>
    <mergeCell ref="G150:H150"/>
    <mergeCell ref="I150:J150"/>
    <mergeCell ref="K150:L150"/>
    <mergeCell ref="Q150:R150"/>
    <mergeCell ref="E151:F151"/>
    <mergeCell ref="G151:H151"/>
    <mergeCell ref="I151:J151"/>
    <mergeCell ref="K151:L151"/>
    <mergeCell ref="Q151:R151"/>
    <mergeCell ref="E148:F148"/>
    <mergeCell ref="G148:H148"/>
    <mergeCell ref="I148:J148"/>
    <mergeCell ref="K148:L148"/>
    <mergeCell ref="Q148:R148"/>
    <mergeCell ref="E149:F149"/>
    <mergeCell ref="G149:H149"/>
    <mergeCell ref="I149:J149"/>
    <mergeCell ref="K149:L149"/>
    <mergeCell ref="Q149:R149"/>
    <mergeCell ref="M148:N148"/>
    <mergeCell ref="M149:N149"/>
    <mergeCell ref="M150:N150"/>
    <mergeCell ref="M151:N151"/>
    <mergeCell ref="O148:P148"/>
    <mergeCell ref="O149:P149"/>
    <mergeCell ref="O150:P150"/>
    <mergeCell ref="O151:P151"/>
    <mergeCell ref="E154:F154"/>
    <mergeCell ref="G154:H154"/>
    <mergeCell ref="I154:J154"/>
    <mergeCell ref="K154:L154"/>
    <mergeCell ref="Q154:R154"/>
    <mergeCell ref="E155:F155"/>
    <mergeCell ref="G155:H155"/>
    <mergeCell ref="I155:J155"/>
    <mergeCell ref="K155:L155"/>
    <mergeCell ref="Q155:R155"/>
    <mergeCell ref="E152:F152"/>
    <mergeCell ref="G152:H152"/>
    <mergeCell ref="I152:J152"/>
    <mergeCell ref="K152:L152"/>
    <mergeCell ref="Q152:R152"/>
    <mergeCell ref="E153:F153"/>
    <mergeCell ref="G153:H153"/>
    <mergeCell ref="I153:J153"/>
    <mergeCell ref="K153:L153"/>
    <mergeCell ref="Q153:R153"/>
    <mergeCell ref="M152:N152"/>
    <mergeCell ref="M153:N153"/>
    <mergeCell ref="M154:N154"/>
    <mergeCell ref="M155:N155"/>
    <mergeCell ref="O152:P152"/>
    <mergeCell ref="O153:P153"/>
    <mergeCell ref="O154:P154"/>
    <mergeCell ref="O155:P155"/>
    <mergeCell ref="E158:F158"/>
    <mergeCell ref="G158:H158"/>
    <mergeCell ref="I158:J158"/>
    <mergeCell ref="K158:L158"/>
    <mergeCell ref="Q158:R158"/>
    <mergeCell ref="E159:F159"/>
    <mergeCell ref="G159:H159"/>
    <mergeCell ref="I159:J159"/>
    <mergeCell ref="K159:L159"/>
    <mergeCell ref="Q159:R159"/>
    <mergeCell ref="E156:F156"/>
    <mergeCell ref="G156:H156"/>
    <mergeCell ref="I156:J156"/>
    <mergeCell ref="K156:L156"/>
    <mergeCell ref="Q156:R156"/>
    <mergeCell ref="E157:F157"/>
    <mergeCell ref="G157:H157"/>
    <mergeCell ref="I157:J157"/>
    <mergeCell ref="K157:L157"/>
    <mergeCell ref="Q157:R157"/>
    <mergeCell ref="M156:N156"/>
    <mergeCell ref="M157:N157"/>
    <mergeCell ref="M158:N158"/>
    <mergeCell ref="M159:N159"/>
    <mergeCell ref="O159:P159"/>
    <mergeCell ref="O156:P156"/>
    <mergeCell ref="O157:P157"/>
    <mergeCell ref="O158:P158"/>
    <mergeCell ref="E162:F162"/>
    <mergeCell ref="G162:H162"/>
    <mergeCell ref="I162:J162"/>
    <mergeCell ref="K162:L162"/>
    <mergeCell ref="Q162:R162"/>
    <mergeCell ref="E163:F163"/>
    <mergeCell ref="G163:H163"/>
    <mergeCell ref="I163:J163"/>
    <mergeCell ref="K163:L163"/>
    <mergeCell ref="Q163:R163"/>
    <mergeCell ref="E160:F160"/>
    <mergeCell ref="G160:H160"/>
    <mergeCell ref="I160:J160"/>
    <mergeCell ref="K160:L160"/>
    <mergeCell ref="Q160:R160"/>
    <mergeCell ref="E161:F161"/>
    <mergeCell ref="G161:H161"/>
    <mergeCell ref="I161:J161"/>
    <mergeCell ref="K161:L161"/>
    <mergeCell ref="Q161:R161"/>
    <mergeCell ref="M160:N160"/>
    <mergeCell ref="M161:N161"/>
    <mergeCell ref="M162:N162"/>
    <mergeCell ref="M163:N163"/>
    <mergeCell ref="O160:P160"/>
    <mergeCell ref="O161:P161"/>
    <mergeCell ref="O162:P162"/>
    <mergeCell ref="O163:P163"/>
    <mergeCell ref="E166:F166"/>
    <mergeCell ref="G166:H166"/>
    <mergeCell ref="I166:J166"/>
    <mergeCell ref="K166:L166"/>
    <mergeCell ref="Q166:R166"/>
    <mergeCell ref="E167:F167"/>
    <mergeCell ref="G167:H167"/>
    <mergeCell ref="I167:J167"/>
    <mergeCell ref="K167:L167"/>
    <mergeCell ref="Q167:R167"/>
    <mergeCell ref="E164:F164"/>
    <mergeCell ref="G164:H164"/>
    <mergeCell ref="I164:J164"/>
    <mergeCell ref="K164:L164"/>
    <mergeCell ref="Q164:R164"/>
    <mergeCell ref="E165:F165"/>
    <mergeCell ref="G165:H165"/>
    <mergeCell ref="I165:J165"/>
    <mergeCell ref="K165:L165"/>
    <mergeCell ref="Q165:R165"/>
    <mergeCell ref="M166:N166"/>
    <mergeCell ref="M167:N167"/>
    <mergeCell ref="M164:N164"/>
    <mergeCell ref="M165:N165"/>
    <mergeCell ref="O165:P165"/>
    <mergeCell ref="O166:P166"/>
    <mergeCell ref="O167:P167"/>
    <mergeCell ref="O164:P164"/>
    <mergeCell ref="E170:F170"/>
    <mergeCell ref="G170:H170"/>
    <mergeCell ref="I170:J170"/>
    <mergeCell ref="K170:L170"/>
    <mergeCell ref="Q170:R170"/>
    <mergeCell ref="E171:F171"/>
    <mergeCell ref="G171:H171"/>
    <mergeCell ref="I171:J171"/>
    <mergeCell ref="K171:L171"/>
    <mergeCell ref="Q171:R171"/>
    <mergeCell ref="E168:F168"/>
    <mergeCell ref="G168:H168"/>
    <mergeCell ref="I168:J168"/>
    <mergeCell ref="K168:L168"/>
    <mergeCell ref="Q168:R168"/>
    <mergeCell ref="E169:F169"/>
    <mergeCell ref="G169:H169"/>
    <mergeCell ref="I169:J169"/>
    <mergeCell ref="K169:L169"/>
    <mergeCell ref="Q169:R169"/>
    <mergeCell ref="M168:N168"/>
    <mergeCell ref="M169:N169"/>
    <mergeCell ref="M170:N170"/>
    <mergeCell ref="M171:N171"/>
    <mergeCell ref="O168:P168"/>
    <mergeCell ref="O169:P169"/>
    <mergeCell ref="O170:P170"/>
    <mergeCell ref="O171:P171"/>
    <mergeCell ref="E174:F174"/>
    <mergeCell ref="G174:H174"/>
    <mergeCell ref="I174:J174"/>
    <mergeCell ref="K174:L174"/>
    <mergeCell ref="Q174:R174"/>
    <mergeCell ref="E175:F175"/>
    <mergeCell ref="G175:H175"/>
    <mergeCell ref="I175:J175"/>
    <mergeCell ref="K175:L175"/>
    <mergeCell ref="Q175:R175"/>
    <mergeCell ref="E172:F172"/>
    <mergeCell ref="G172:H172"/>
    <mergeCell ref="I172:J172"/>
    <mergeCell ref="K172:L172"/>
    <mergeCell ref="Q172:R172"/>
    <mergeCell ref="E173:F173"/>
    <mergeCell ref="G173:H173"/>
    <mergeCell ref="I173:J173"/>
    <mergeCell ref="K173:L173"/>
    <mergeCell ref="Q173:R173"/>
    <mergeCell ref="M172:N172"/>
    <mergeCell ref="M173:N173"/>
    <mergeCell ref="M174:N174"/>
    <mergeCell ref="M175:N175"/>
    <mergeCell ref="O172:P172"/>
    <mergeCell ref="O173:P173"/>
    <mergeCell ref="O174:P174"/>
    <mergeCell ref="O175:P175"/>
    <mergeCell ref="E178:F178"/>
    <mergeCell ref="G178:H178"/>
    <mergeCell ref="I178:J178"/>
    <mergeCell ref="K178:L178"/>
    <mergeCell ref="Q178:R178"/>
    <mergeCell ref="E179:F179"/>
    <mergeCell ref="G179:H179"/>
    <mergeCell ref="I179:J179"/>
    <mergeCell ref="K179:L179"/>
    <mergeCell ref="Q179:R179"/>
    <mergeCell ref="E176:F176"/>
    <mergeCell ref="G176:H176"/>
    <mergeCell ref="I176:J176"/>
    <mergeCell ref="K176:L176"/>
    <mergeCell ref="Q176:R176"/>
    <mergeCell ref="E177:F177"/>
    <mergeCell ref="G177:H177"/>
    <mergeCell ref="I177:J177"/>
    <mergeCell ref="K177:L177"/>
    <mergeCell ref="Q177:R177"/>
    <mergeCell ref="M178:N178"/>
    <mergeCell ref="M179:N179"/>
    <mergeCell ref="M176:N176"/>
    <mergeCell ref="M177:N177"/>
    <mergeCell ref="O177:P177"/>
    <mergeCell ref="O178:P178"/>
    <mergeCell ref="O179:P179"/>
    <mergeCell ref="O176:P176"/>
    <mergeCell ref="E182:F182"/>
    <mergeCell ref="G182:H182"/>
    <mergeCell ref="I182:J182"/>
    <mergeCell ref="K182:L182"/>
    <mergeCell ref="Q182:R182"/>
    <mergeCell ref="E183:F183"/>
    <mergeCell ref="G183:H183"/>
    <mergeCell ref="I183:J183"/>
    <mergeCell ref="K183:L183"/>
    <mergeCell ref="Q183:R183"/>
    <mergeCell ref="E180:F180"/>
    <mergeCell ref="G180:H180"/>
    <mergeCell ref="I180:J180"/>
    <mergeCell ref="K180:L180"/>
    <mergeCell ref="Q180:R180"/>
    <mergeCell ref="E181:F181"/>
    <mergeCell ref="G181:H181"/>
    <mergeCell ref="I181:J181"/>
    <mergeCell ref="K181:L181"/>
    <mergeCell ref="Q181:R181"/>
    <mergeCell ref="M180:N180"/>
    <mergeCell ref="M181:N181"/>
    <mergeCell ref="M182:N182"/>
    <mergeCell ref="M183:N183"/>
    <mergeCell ref="O183:P183"/>
    <mergeCell ref="O180:P180"/>
    <mergeCell ref="O181:P181"/>
    <mergeCell ref="O182:P182"/>
    <mergeCell ref="E186:F186"/>
    <mergeCell ref="G186:H186"/>
    <mergeCell ref="I186:J186"/>
    <mergeCell ref="K186:L186"/>
    <mergeCell ref="Q186:R186"/>
    <mergeCell ref="E187:F187"/>
    <mergeCell ref="G187:H187"/>
    <mergeCell ref="I187:J187"/>
    <mergeCell ref="K187:L187"/>
    <mergeCell ref="Q187:R187"/>
    <mergeCell ref="E184:F184"/>
    <mergeCell ref="G184:H184"/>
    <mergeCell ref="I184:J184"/>
    <mergeCell ref="K184:L184"/>
    <mergeCell ref="Q184:R184"/>
    <mergeCell ref="E185:F185"/>
    <mergeCell ref="G185:H185"/>
    <mergeCell ref="I185:J185"/>
    <mergeCell ref="K185:L185"/>
    <mergeCell ref="Q185:R185"/>
    <mergeCell ref="M184:N184"/>
    <mergeCell ref="M185:N185"/>
    <mergeCell ref="M186:N186"/>
    <mergeCell ref="M187:N187"/>
    <mergeCell ref="O184:P184"/>
    <mergeCell ref="O185:P185"/>
    <mergeCell ref="O186:P186"/>
    <mergeCell ref="O187:P187"/>
    <mergeCell ref="E190:F190"/>
    <mergeCell ref="G190:H190"/>
    <mergeCell ref="I190:J190"/>
    <mergeCell ref="K190:L190"/>
    <mergeCell ref="Q190:R190"/>
    <mergeCell ref="E191:F191"/>
    <mergeCell ref="G191:H191"/>
    <mergeCell ref="I191:J191"/>
    <mergeCell ref="K191:L191"/>
    <mergeCell ref="Q191:R191"/>
    <mergeCell ref="E188:F188"/>
    <mergeCell ref="G188:H188"/>
    <mergeCell ref="I188:J188"/>
    <mergeCell ref="K188:L188"/>
    <mergeCell ref="Q188:R188"/>
    <mergeCell ref="E189:F189"/>
    <mergeCell ref="G189:H189"/>
    <mergeCell ref="I189:J189"/>
    <mergeCell ref="K189:L189"/>
    <mergeCell ref="Q189:R189"/>
    <mergeCell ref="M188:N188"/>
    <mergeCell ref="M189:N189"/>
    <mergeCell ref="M190:N190"/>
    <mergeCell ref="M191:N191"/>
    <mergeCell ref="O188:P188"/>
    <mergeCell ref="O189:P189"/>
    <mergeCell ref="O190:P190"/>
    <mergeCell ref="O191:P191"/>
    <mergeCell ref="E194:F194"/>
    <mergeCell ref="G194:H194"/>
    <mergeCell ref="I194:J194"/>
    <mergeCell ref="K194:L194"/>
    <mergeCell ref="Q194:R194"/>
    <mergeCell ref="E195:F195"/>
    <mergeCell ref="G195:H195"/>
    <mergeCell ref="I195:J195"/>
    <mergeCell ref="K195:L195"/>
    <mergeCell ref="Q195:R195"/>
    <mergeCell ref="E192:F192"/>
    <mergeCell ref="G192:H192"/>
    <mergeCell ref="I192:J192"/>
    <mergeCell ref="K192:L192"/>
    <mergeCell ref="Q192:R192"/>
    <mergeCell ref="E193:F193"/>
    <mergeCell ref="G193:H193"/>
    <mergeCell ref="I193:J193"/>
    <mergeCell ref="K193:L193"/>
    <mergeCell ref="Q193:R193"/>
    <mergeCell ref="M192:N192"/>
    <mergeCell ref="M193:N193"/>
    <mergeCell ref="M194:N194"/>
    <mergeCell ref="M195:N195"/>
    <mergeCell ref="O195:P195"/>
    <mergeCell ref="O192:P192"/>
    <mergeCell ref="O193:P193"/>
    <mergeCell ref="O194:P194"/>
    <mergeCell ref="E198:F198"/>
    <mergeCell ref="G198:H198"/>
    <mergeCell ref="I198:J198"/>
    <mergeCell ref="K198:L198"/>
    <mergeCell ref="Q198:R198"/>
    <mergeCell ref="E199:F199"/>
    <mergeCell ref="G199:H199"/>
    <mergeCell ref="I199:J199"/>
    <mergeCell ref="K199:L199"/>
    <mergeCell ref="Q199:R199"/>
    <mergeCell ref="E196:F196"/>
    <mergeCell ref="G196:H196"/>
    <mergeCell ref="I196:J196"/>
    <mergeCell ref="K196:L196"/>
    <mergeCell ref="Q196:R196"/>
    <mergeCell ref="E197:F197"/>
    <mergeCell ref="G197:H197"/>
    <mergeCell ref="I197:J197"/>
    <mergeCell ref="K197:L197"/>
    <mergeCell ref="Q197:R197"/>
    <mergeCell ref="M196:N196"/>
    <mergeCell ref="M197:N197"/>
    <mergeCell ref="M198:N198"/>
    <mergeCell ref="M199:N199"/>
    <mergeCell ref="O196:P196"/>
    <mergeCell ref="O197:P197"/>
    <mergeCell ref="O198:P198"/>
    <mergeCell ref="O199:P199"/>
    <mergeCell ref="E202:F202"/>
    <mergeCell ref="G202:H202"/>
    <mergeCell ref="I202:J202"/>
    <mergeCell ref="K202:L202"/>
    <mergeCell ref="Q202:R202"/>
    <mergeCell ref="E203:F203"/>
    <mergeCell ref="G203:H203"/>
    <mergeCell ref="I203:J203"/>
    <mergeCell ref="K203:L203"/>
    <mergeCell ref="Q203:R203"/>
    <mergeCell ref="E200:F200"/>
    <mergeCell ref="G200:H200"/>
    <mergeCell ref="I200:J200"/>
    <mergeCell ref="K200:L200"/>
    <mergeCell ref="Q200:R200"/>
    <mergeCell ref="E201:F201"/>
    <mergeCell ref="G201:H201"/>
    <mergeCell ref="I201:J201"/>
    <mergeCell ref="K201:L201"/>
    <mergeCell ref="Q201:R201"/>
    <mergeCell ref="M202:N202"/>
    <mergeCell ref="M203:N203"/>
    <mergeCell ref="M200:N200"/>
    <mergeCell ref="M201:N201"/>
    <mergeCell ref="O201:P201"/>
    <mergeCell ref="O202:P202"/>
    <mergeCell ref="O203:P203"/>
    <mergeCell ref="O200:P200"/>
    <mergeCell ref="E206:F206"/>
    <mergeCell ref="G206:H206"/>
    <mergeCell ref="I206:J206"/>
    <mergeCell ref="K206:L206"/>
    <mergeCell ref="Q206:R206"/>
    <mergeCell ref="E207:F207"/>
    <mergeCell ref="G207:H207"/>
    <mergeCell ref="I207:J207"/>
    <mergeCell ref="K207:L207"/>
    <mergeCell ref="Q207:R207"/>
    <mergeCell ref="E204:F204"/>
    <mergeCell ref="G204:H204"/>
    <mergeCell ref="I204:J204"/>
    <mergeCell ref="K204:L204"/>
    <mergeCell ref="Q204:R204"/>
    <mergeCell ref="E205:F205"/>
    <mergeCell ref="G205:H205"/>
    <mergeCell ref="I205:J205"/>
    <mergeCell ref="K205:L205"/>
    <mergeCell ref="Q205:R205"/>
    <mergeCell ref="M204:N204"/>
    <mergeCell ref="M205:N205"/>
    <mergeCell ref="M206:N206"/>
    <mergeCell ref="M207:N207"/>
    <mergeCell ref="O204:P204"/>
    <mergeCell ref="O205:P205"/>
    <mergeCell ref="O206:P206"/>
    <mergeCell ref="O207:P207"/>
    <mergeCell ref="E210:F210"/>
    <mergeCell ref="G210:H210"/>
    <mergeCell ref="I210:J210"/>
    <mergeCell ref="K210:L210"/>
    <mergeCell ref="Q210:R210"/>
    <mergeCell ref="E211:F211"/>
    <mergeCell ref="G211:H211"/>
    <mergeCell ref="I211:J211"/>
    <mergeCell ref="K211:L211"/>
    <mergeCell ref="Q211:R211"/>
    <mergeCell ref="E208:F208"/>
    <mergeCell ref="G208:H208"/>
    <mergeCell ref="I208:J208"/>
    <mergeCell ref="K208:L208"/>
    <mergeCell ref="Q208:R208"/>
    <mergeCell ref="E209:F209"/>
    <mergeCell ref="G209:H209"/>
    <mergeCell ref="I209:J209"/>
    <mergeCell ref="K209:L209"/>
    <mergeCell ref="Q209:R209"/>
    <mergeCell ref="M208:N208"/>
    <mergeCell ref="M209:N209"/>
    <mergeCell ref="M210:N210"/>
    <mergeCell ref="M211:N211"/>
    <mergeCell ref="O208:P208"/>
    <mergeCell ref="O209:P209"/>
    <mergeCell ref="O210:P210"/>
    <mergeCell ref="O211:P211"/>
    <mergeCell ref="E214:F214"/>
    <mergeCell ref="G214:H214"/>
    <mergeCell ref="I214:J214"/>
    <mergeCell ref="K214:L214"/>
    <mergeCell ref="Q214:R214"/>
    <mergeCell ref="E215:F215"/>
    <mergeCell ref="G215:H215"/>
    <mergeCell ref="I215:J215"/>
    <mergeCell ref="K215:L215"/>
    <mergeCell ref="Q215:R215"/>
    <mergeCell ref="E212:F212"/>
    <mergeCell ref="G212:H212"/>
    <mergeCell ref="I212:J212"/>
    <mergeCell ref="K212:L212"/>
    <mergeCell ref="Q212:R212"/>
    <mergeCell ref="E213:F213"/>
    <mergeCell ref="G213:H213"/>
    <mergeCell ref="I213:J213"/>
    <mergeCell ref="K213:L213"/>
    <mergeCell ref="Q213:R213"/>
    <mergeCell ref="M214:N214"/>
    <mergeCell ref="M215:N215"/>
    <mergeCell ref="M212:N212"/>
    <mergeCell ref="M213:N213"/>
    <mergeCell ref="O213:P213"/>
    <mergeCell ref="O214:P214"/>
    <mergeCell ref="O215:P215"/>
    <mergeCell ref="O212:P212"/>
    <mergeCell ref="E218:F218"/>
    <mergeCell ref="G218:H218"/>
    <mergeCell ref="I218:J218"/>
    <mergeCell ref="K218:L218"/>
    <mergeCell ref="Q218:R218"/>
    <mergeCell ref="E219:F219"/>
    <mergeCell ref="G219:H219"/>
    <mergeCell ref="I219:J219"/>
    <mergeCell ref="K219:L219"/>
    <mergeCell ref="Q219:R219"/>
    <mergeCell ref="E216:F216"/>
    <mergeCell ref="G216:H216"/>
    <mergeCell ref="I216:J216"/>
    <mergeCell ref="K216:L216"/>
    <mergeCell ref="Q216:R216"/>
    <mergeCell ref="E217:F217"/>
    <mergeCell ref="G217:H217"/>
    <mergeCell ref="I217:J217"/>
    <mergeCell ref="K217:L217"/>
    <mergeCell ref="Q217:R217"/>
    <mergeCell ref="M216:N216"/>
    <mergeCell ref="M217:N217"/>
    <mergeCell ref="M218:N218"/>
    <mergeCell ref="M219:N219"/>
    <mergeCell ref="O219:P219"/>
    <mergeCell ref="O216:P216"/>
    <mergeCell ref="O217:P217"/>
    <mergeCell ref="O218:P218"/>
    <mergeCell ref="E222:F222"/>
    <mergeCell ref="G222:H222"/>
    <mergeCell ref="I222:J222"/>
    <mergeCell ref="K222:L222"/>
    <mergeCell ref="Q222:R222"/>
    <mergeCell ref="E223:F223"/>
    <mergeCell ref="G223:H223"/>
    <mergeCell ref="I223:J223"/>
    <mergeCell ref="K223:L223"/>
    <mergeCell ref="Q223:R223"/>
    <mergeCell ref="E220:F220"/>
    <mergeCell ref="G220:H220"/>
    <mergeCell ref="I220:J220"/>
    <mergeCell ref="K220:L220"/>
    <mergeCell ref="Q220:R220"/>
    <mergeCell ref="E221:F221"/>
    <mergeCell ref="G221:H221"/>
    <mergeCell ref="I221:J221"/>
    <mergeCell ref="K221:L221"/>
    <mergeCell ref="Q221:R221"/>
    <mergeCell ref="M220:N220"/>
    <mergeCell ref="M221:N221"/>
    <mergeCell ref="M222:N222"/>
    <mergeCell ref="M223:N223"/>
    <mergeCell ref="O220:P220"/>
    <mergeCell ref="O221:P221"/>
    <mergeCell ref="O222:P222"/>
    <mergeCell ref="O223:P223"/>
    <mergeCell ref="E226:F226"/>
    <mergeCell ref="G226:H226"/>
    <mergeCell ref="I226:J226"/>
    <mergeCell ref="K226:L226"/>
    <mergeCell ref="Q226:R226"/>
    <mergeCell ref="E227:F227"/>
    <mergeCell ref="G227:H227"/>
    <mergeCell ref="I227:J227"/>
    <mergeCell ref="K227:L227"/>
    <mergeCell ref="Q227:R227"/>
    <mergeCell ref="E224:F224"/>
    <mergeCell ref="G224:H224"/>
    <mergeCell ref="I224:J224"/>
    <mergeCell ref="K224:L224"/>
    <mergeCell ref="Q224:R224"/>
    <mergeCell ref="E225:F225"/>
    <mergeCell ref="G225:H225"/>
    <mergeCell ref="I225:J225"/>
    <mergeCell ref="K225:L225"/>
    <mergeCell ref="Q225:R225"/>
    <mergeCell ref="M224:N224"/>
    <mergeCell ref="M225:N225"/>
    <mergeCell ref="M226:N226"/>
    <mergeCell ref="M227:N227"/>
    <mergeCell ref="O224:P224"/>
    <mergeCell ref="O225:P225"/>
    <mergeCell ref="O226:P226"/>
    <mergeCell ref="O227:P227"/>
    <mergeCell ref="E230:F230"/>
    <mergeCell ref="G230:H230"/>
    <mergeCell ref="I230:J230"/>
    <mergeCell ref="K230:L230"/>
    <mergeCell ref="Q230:R230"/>
    <mergeCell ref="E231:F231"/>
    <mergeCell ref="G231:H231"/>
    <mergeCell ref="I231:J231"/>
    <mergeCell ref="K231:L231"/>
    <mergeCell ref="Q231:R231"/>
    <mergeCell ref="E228:F228"/>
    <mergeCell ref="G228:H228"/>
    <mergeCell ref="I228:J228"/>
    <mergeCell ref="K228:L228"/>
    <mergeCell ref="Q228:R228"/>
    <mergeCell ref="E229:F229"/>
    <mergeCell ref="G229:H229"/>
    <mergeCell ref="I229:J229"/>
    <mergeCell ref="K229:L229"/>
    <mergeCell ref="Q229:R229"/>
    <mergeCell ref="M228:N228"/>
    <mergeCell ref="M229:N229"/>
    <mergeCell ref="M230:N230"/>
    <mergeCell ref="M231:N231"/>
    <mergeCell ref="O231:P231"/>
    <mergeCell ref="O228:P228"/>
    <mergeCell ref="O229:P229"/>
    <mergeCell ref="O230:P230"/>
    <mergeCell ref="E234:F234"/>
    <mergeCell ref="G234:H234"/>
    <mergeCell ref="I234:J234"/>
    <mergeCell ref="K234:L234"/>
    <mergeCell ref="Q234:R234"/>
    <mergeCell ref="E235:F235"/>
    <mergeCell ref="G235:H235"/>
    <mergeCell ref="I235:J235"/>
    <mergeCell ref="K235:L235"/>
    <mergeCell ref="Q235:R235"/>
    <mergeCell ref="E232:F232"/>
    <mergeCell ref="G232:H232"/>
    <mergeCell ref="I232:J232"/>
    <mergeCell ref="K232:L232"/>
    <mergeCell ref="Q232:R232"/>
    <mergeCell ref="E233:F233"/>
    <mergeCell ref="G233:H233"/>
    <mergeCell ref="I233:J233"/>
    <mergeCell ref="K233:L233"/>
    <mergeCell ref="Q233:R233"/>
    <mergeCell ref="M232:N232"/>
    <mergeCell ref="M233:N233"/>
    <mergeCell ref="M234:N234"/>
    <mergeCell ref="M235:N235"/>
    <mergeCell ref="O232:P232"/>
    <mergeCell ref="O233:P233"/>
    <mergeCell ref="O234:P234"/>
    <mergeCell ref="O235:P235"/>
    <mergeCell ref="E238:F238"/>
    <mergeCell ref="G238:H238"/>
    <mergeCell ref="I238:J238"/>
    <mergeCell ref="K238:L238"/>
    <mergeCell ref="Q238:R238"/>
    <mergeCell ref="E239:F239"/>
    <mergeCell ref="G239:H239"/>
    <mergeCell ref="I239:J239"/>
    <mergeCell ref="K239:L239"/>
    <mergeCell ref="Q239:R239"/>
    <mergeCell ref="E236:F236"/>
    <mergeCell ref="G236:H236"/>
    <mergeCell ref="I236:J236"/>
    <mergeCell ref="K236:L236"/>
    <mergeCell ref="Q236:R236"/>
    <mergeCell ref="E237:F237"/>
    <mergeCell ref="G237:H237"/>
    <mergeCell ref="I237:J237"/>
    <mergeCell ref="K237:L237"/>
    <mergeCell ref="Q237:R237"/>
    <mergeCell ref="M238:N238"/>
    <mergeCell ref="M239:N239"/>
    <mergeCell ref="M236:N236"/>
    <mergeCell ref="M237:N237"/>
    <mergeCell ref="O237:P237"/>
    <mergeCell ref="O238:P238"/>
    <mergeCell ref="O239:P239"/>
    <mergeCell ref="O236:P236"/>
    <mergeCell ref="E242:F242"/>
    <mergeCell ref="G242:H242"/>
    <mergeCell ref="I242:J242"/>
    <mergeCell ref="K242:L242"/>
    <mergeCell ref="Q242:R242"/>
    <mergeCell ref="E243:F243"/>
    <mergeCell ref="G243:H243"/>
    <mergeCell ref="I243:J243"/>
    <mergeCell ref="K243:L243"/>
    <mergeCell ref="Q243:R243"/>
    <mergeCell ref="E240:F240"/>
    <mergeCell ref="G240:H240"/>
    <mergeCell ref="I240:J240"/>
    <mergeCell ref="K240:L240"/>
    <mergeCell ref="Q240:R240"/>
    <mergeCell ref="E241:F241"/>
    <mergeCell ref="G241:H241"/>
    <mergeCell ref="I241:J241"/>
    <mergeCell ref="K241:L241"/>
    <mergeCell ref="Q241:R241"/>
    <mergeCell ref="M240:N240"/>
    <mergeCell ref="M241:N241"/>
    <mergeCell ref="M242:N242"/>
    <mergeCell ref="M243:N243"/>
    <mergeCell ref="O240:P240"/>
    <mergeCell ref="O241:P241"/>
    <mergeCell ref="O242:P242"/>
    <mergeCell ref="O243:P243"/>
    <mergeCell ref="E246:F246"/>
    <mergeCell ref="G246:H246"/>
    <mergeCell ref="I246:J246"/>
    <mergeCell ref="K246:L246"/>
    <mergeCell ref="Q246:R246"/>
    <mergeCell ref="E247:F247"/>
    <mergeCell ref="G247:H247"/>
    <mergeCell ref="I247:J247"/>
    <mergeCell ref="K247:L247"/>
    <mergeCell ref="Q247:R247"/>
    <mergeCell ref="E244:F244"/>
    <mergeCell ref="G244:H244"/>
    <mergeCell ref="I244:J244"/>
    <mergeCell ref="K244:L244"/>
    <mergeCell ref="Q244:R244"/>
    <mergeCell ref="E245:F245"/>
    <mergeCell ref="G245:H245"/>
    <mergeCell ref="I245:J245"/>
    <mergeCell ref="K245:L245"/>
    <mergeCell ref="Q245:R245"/>
    <mergeCell ref="M244:N244"/>
    <mergeCell ref="M245:N245"/>
    <mergeCell ref="M246:N246"/>
    <mergeCell ref="M247:N247"/>
    <mergeCell ref="O244:P244"/>
    <mergeCell ref="O245:P245"/>
    <mergeCell ref="O246:P246"/>
    <mergeCell ref="O247:P247"/>
    <mergeCell ref="E250:F250"/>
    <mergeCell ref="G250:H250"/>
    <mergeCell ref="I250:J250"/>
    <mergeCell ref="K250:L250"/>
    <mergeCell ref="Q250:R250"/>
    <mergeCell ref="E251:F251"/>
    <mergeCell ref="G251:H251"/>
    <mergeCell ref="I251:J251"/>
    <mergeCell ref="K251:L251"/>
    <mergeCell ref="Q251:R251"/>
    <mergeCell ref="E248:F248"/>
    <mergeCell ref="G248:H248"/>
    <mergeCell ref="I248:J248"/>
    <mergeCell ref="K248:L248"/>
    <mergeCell ref="Q248:R248"/>
    <mergeCell ref="E249:F249"/>
    <mergeCell ref="G249:H249"/>
    <mergeCell ref="I249:J249"/>
    <mergeCell ref="K249:L249"/>
    <mergeCell ref="Q249:R249"/>
    <mergeCell ref="M250:N250"/>
    <mergeCell ref="M251:N251"/>
    <mergeCell ref="M248:N248"/>
    <mergeCell ref="M249:N249"/>
    <mergeCell ref="O249:P249"/>
    <mergeCell ref="O250:P250"/>
    <mergeCell ref="O251:P251"/>
    <mergeCell ref="O248:P248"/>
    <mergeCell ref="E254:F254"/>
    <mergeCell ref="G254:H254"/>
    <mergeCell ref="I254:J254"/>
    <mergeCell ref="K254:L254"/>
    <mergeCell ref="Q254:R254"/>
    <mergeCell ref="E255:F255"/>
    <mergeCell ref="G255:H255"/>
    <mergeCell ref="I255:J255"/>
    <mergeCell ref="K255:L255"/>
    <mergeCell ref="Q255:R255"/>
    <mergeCell ref="E252:F252"/>
    <mergeCell ref="G252:H252"/>
    <mergeCell ref="I252:J252"/>
    <mergeCell ref="K252:L252"/>
    <mergeCell ref="Q252:R252"/>
    <mergeCell ref="E253:F253"/>
    <mergeCell ref="G253:H253"/>
    <mergeCell ref="I253:J253"/>
    <mergeCell ref="K253:L253"/>
    <mergeCell ref="Q253:R253"/>
    <mergeCell ref="M252:N252"/>
    <mergeCell ref="M253:N253"/>
    <mergeCell ref="M254:N254"/>
    <mergeCell ref="M255:N255"/>
    <mergeCell ref="O255:P255"/>
    <mergeCell ref="O252:P252"/>
    <mergeCell ref="O253:P253"/>
    <mergeCell ref="O254:P254"/>
    <mergeCell ref="E258:F258"/>
    <mergeCell ref="G258:H258"/>
    <mergeCell ref="I258:J258"/>
    <mergeCell ref="K258:L258"/>
    <mergeCell ref="Q258:R258"/>
    <mergeCell ref="E259:F259"/>
    <mergeCell ref="G259:H259"/>
    <mergeCell ref="I259:J259"/>
    <mergeCell ref="K259:L259"/>
    <mergeCell ref="Q259:R259"/>
    <mergeCell ref="E256:F256"/>
    <mergeCell ref="G256:H256"/>
    <mergeCell ref="I256:J256"/>
    <mergeCell ref="K256:L256"/>
    <mergeCell ref="Q256:R256"/>
    <mergeCell ref="E257:F257"/>
    <mergeCell ref="G257:H257"/>
    <mergeCell ref="I257:J257"/>
    <mergeCell ref="K257:L257"/>
    <mergeCell ref="Q257:R257"/>
    <mergeCell ref="M256:N256"/>
    <mergeCell ref="M257:N257"/>
    <mergeCell ref="M258:N258"/>
    <mergeCell ref="M259:N259"/>
    <mergeCell ref="O256:P256"/>
    <mergeCell ref="O257:P257"/>
    <mergeCell ref="O258:P258"/>
    <mergeCell ref="O259:P259"/>
    <mergeCell ref="E262:F262"/>
    <mergeCell ref="G262:H262"/>
    <mergeCell ref="I262:J262"/>
    <mergeCell ref="K262:L262"/>
    <mergeCell ref="Q262:R262"/>
    <mergeCell ref="E263:F263"/>
    <mergeCell ref="G263:H263"/>
    <mergeCell ref="I263:J263"/>
    <mergeCell ref="K263:L263"/>
    <mergeCell ref="Q263:R263"/>
    <mergeCell ref="E260:F260"/>
    <mergeCell ref="G260:H260"/>
    <mergeCell ref="I260:J260"/>
    <mergeCell ref="K260:L260"/>
    <mergeCell ref="Q260:R260"/>
    <mergeCell ref="E261:F261"/>
    <mergeCell ref="G261:H261"/>
    <mergeCell ref="I261:J261"/>
    <mergeCell ref="K261:L261"/>
    <mergeCell ref="Q261:R261"/>
    <mergeCell ref="M260:N260"/>
    <mergeCell ref="M261:N261"/>
    <mergeCell ref="M262:N262"/>
    <mergeCell ref="M263:N263"/>
    <mergeCell ref="O260:P260"/>
    <mergeCell ref="O261:P261"/>
    <mergeCell ref="O262:P262"/>
    <mergeCell ref="O263:P263"/>
    <mergeCell ref="E266:F266"/>
    <mergeCell ref="G266:H266"/>
    <mergeCell ref="I266:J266"/>
    <mergeCell ref="K266:L266"/>
    <mergeCell ref="Q266:R266"/>
    <mergeCell ref="E267:F267"/>
    <mergeCell ref="G267:H267"/>
    <mergeCell ref="I267:J267"/>
    <mergeCell ref="K267:L267"/>
    <mergeCell ref="Q267:R267"/>
    <mergeCell ref="E264:F264"/>
    <mergeCell ref="G264:H264"/>
    <mergeCell ref="I264:J264"/>
    <mergeCell ref="K264:L264"/>
    <mergeCell ref="Q264:R264"/>
    <mergeCell ref="E265:F265"/>
    <mergeCell ref="G265:H265"/>
    <mergeCell ref="I265:J265"/>
    <mergeCell ref="K265:L265"/>
    <mergeCell ref="Q265:R265"/>
    <mergeCell ref="M264:N264"/>
    <mergeCell ref="M265:N265"/>
    <mergeCell ref="M266:N266"/>
    <mergeCell ref="M267:N267"/>
    <mergeCell ref="O267:P267"/>
    <mergeCell ref="O264:P264"/>
    <mergeCell ref="O265:P265"/>
    <mergeCell ref="O266:P266"/>
    <mergeCell ref="E270:F270"/>
    <mergeCell ref="G270:H270"/>
    <mergeCell ref="I270:J270"/>
    <mergeCell ref="K270:L270"/>
    <mergeCell ref="Q270:R270"/>
    <mergeCell ref="E271:F271"/>
    <mergeCell ref="G271:H271"/>
    <mergeCell ref="I271:J271"/>
    <mergeCell ref="K271:L271"/>
    <mergeCell ref="Q271:R271"/>
    <mergeCell ref="E268:F268"/>
    <mergeCell ref="G268:H268"/>
    <mergeCell ref="I268:J268"/>
    <mergeCell ref="K268:L268"/>
    <mergeCell ref="Q268:R268"/>
    <mergeCell ref="E269:F269"/>
    <mergeCell ref="G269:H269"/>
    <mergeCell ref="I269:J269"/>
    <mergeCell ref="K269:L269"/>
    <mergeCell ref="Q269:R269"/>
    <mergeCell ref="M268:N268"/>
    <mergeCell ref="M269:N269"/>
    <mergeCell ref="M270:N270"/>
    <mergeCell ref="M271:N271"/>
    <mergeCell ref="O268:P268"/>
    <mergeCell ref="O269:P269"/>
    <mergeCell ref="O270:P270"/>
    <mergeCell ref="O271:P271"/>
    <mergeCell ref="E274:F274"/>
    <mergeCell ref="G274:H274"/>
    <mergeCell ref="I274:J274"/>
    <mergeCell ref="K274:L274"/>
    <mergeCell ref="Q274:R274"/>
    <mergeCell ref="E275:F275"/>
    <mergeCell ref="G275:H275"/>
    <mergeCell ref="I275:J275"/>
    <mergeCell ref="K275:L275"/>
    <mergeCell ref="Q275:R275"/>
    <mergeCell ref="E272:F272"/>
    <mergeCell ref="G272:H272"/>
    <mergeCell ref="I272:J272"/>
    <mergeCell ref="K272:L272"/>
    <mergeCell ref="Q272:R272"/>
    <mergeCell ref="E273:F273"/>
    <mergeCell ref="G273:H273"/>
    <mergeCell ref="I273:J273"/>
    <mergeCell ref="K273:L273"/>
    <mergeCell ref="Q273:R273"/>
    <mergeCell ref="M274:N274"/>
    <mergeCell ref="M275:N275"/>
    <mergeCell ref="M272:N272"/>
    <mergeCell ref="M273:N273"/>
    <mergeCell ref="O273:P273"/>
    <mergeCell ref="O274:P274"/>
    <mergeCell ref="O275:P275"/>
    <mergeCell ref="O272:P272"/>
    <mergeCell ref="E278:F278"/>
    <mergeCell ref="G278:H278"/>
    <mergeCell ref="I278:J278"/>
    <mergeCell ref="K278:L278"/>
    <mergeCell ref="Q278:R278"/>
    <mergeCell ref="E279:F279"/>
    <mergeCell ref="G279:H279"/>
    <mergeCell ref="I279:J279"/>
    <mergeCell ref="K279:L279"/>
    <mergeCell ref="Q279:R279"/>
    <mergeCell ref="E276:F276"/>
    <mergeCell ref="G276:H276"/>
    <mergeCell ref="I276:J276"/>
    <mergeCell ref="K276:L276"/>
    <mergeCell ref="Q276:R276"/>
    <mergeCell ref="E277:F277"/>
    <mergeCell ref="G277:H277"/>
    <mergeCell ref="I277:J277"/>
    <mergeCell ref="K277:L277"/>
    <mergeCell ref="Q277:R277"/>
    <mergeCell ref="M276:N276"/>
    <mergeCell ref="M277:N277"/>
    <mergeCell ref="M278:N278"/>
    <mergeCell ref="M279:N279"/>
    <mergeCell ref="O276:P276"/>
    <mergeCell ref="O277:P277"/>
    <mergeCell ref="O278:P278"/>
    <mergeCell ref="O279:P279"/>
    <mergeCell ref="E282:F282"/>
    <mergeCell ref="G282:H282"/>
    <mergeCell ref="I282:J282"/>
    <mergeCell ref="K282:L282"/>
    <mergeCell ref="Q282:R282"/>
    <mergeCell ref="E283:F283"/>
    <mergeCell ref="G283:H283"/>
    <mergeCell ref="I283:J283"/>
    <mergeCell ref="K283:L283"/>
    <mergeCell ref="Q283:R283"/>
    <mergeCell ref="E280:F280"/>
    <mergeCell ref="G280:H280"/>
    <mergeCell ref="I280:J280"/>
    <mergeCell ref="K280:L280"/>
    <mergeCell ref="Q280:R280"/>
    <mergeCell ref="E281:F281"/>
    <mergeCell ref="G281:H281"/>
    <mergeCell ref="I281:J281"/>
    <mergeCell ref="K281:L281"/>
    <mergeCell ref="Q281:R281"/>
    <mergeCell ref="M280:N280"/>
    <mergeCell ref="M281:N281"/>
    <mergeCell ref="M282:N282"/>
    <mergeCell ref="M283:N283"/>
    <mergeCell ref="O280:P280"/>
    <mergeCell ref="O281:P281"/>
    <mergeCell ref="O282:P282"/>
    <mergeCell ref="O283:P283"/>
    <mergeCell ref="E286:F286"/>
    <mergeCell ref="G286:H286"/>
    <mergeCell ref="I286:J286"/>
    <mergeCell ref="K286:L286"/>
    <mergeCell ref="Q286:R286"/>
    <mergeCell ref="E287:F287"/>
    <mergeCell ref="G287:H287"/>
    <mergeCell ref="I287:J287"/>
    <mergeCell ref="K287:L287"/>
    <mergeCell ref="Q287:R287"/>
    <mergeCell ref="E284:F284"/>
    <mergeCell ref="G284:H284"/>
    <mergeCell ref="I284:J284"/>
    <mergeCell ref="K284:L284"/>
    <mergeCell ref="Q284:R284"/>
    <mergeCell ref="E285:F285"/>
    <mergeCell ref="G285:H285"/>
    <mergeCell ref="I285:J285"/>
    <mergeCell ref="K285:L285"/>
    <mergeCell ref="Q285:R285"/>
    <mergeCell ref="M286:N286"/>
    <mergeCell ref="M287:N287"/>
    <mergeCell ref="M284:N284"/>
    <mergeCell ref="M285:N285"/>
    <mergeCell ref="O285:P285"/>
    <mergeCell ref="O286:P286"/>
    <mergeCell ref="O287:P287"/>
    <mergeCell ref="O284:P284"/>
    <mergeCell ref="E290:F290"/>
    <mergeCell ref="G290:H290"/>
    <mergeCell ref="I290:J290"/>
    <mergeCell ref="K290:L290"/>
    <mergeCell ref="Q290:R290"/>
    <mergeCell ref="E291:F291"/>
    <mergeCell ref="G291:H291"/>
    <mergeCell ref="I291:J291"/>
    <mergeCell ref="K291:L291"/>
    <mergeCell ref="Q291:R291"/>
    <mergeCell ref="E288:F288"/>
    <mergeCell ref="G288:H288"/>
    <mergeCell ref="I288:J288"/>
    <mergeCell ref="K288:L288"/>
    <mergeCell ref="Q288:R288"/>
    <mergeCell ref="E289:F289"/>
    <mergeCell ref="G289:H289"/>
    <mergeCell ref="I289:J289"/>
    <mergeCell ref="K289:L289"/>
    <mergeCell ref="Q289:R289"/>
    <mergeCell ref="M288:N288"/>
    <mergeCell ref="M289:N289"/>
    <mergeCell ref="M290:N290"/>
    <mergeCell ref="M291:N291"/>
    <mergeCell ref="O291:P291"/>
    <mergeCell ref="O288:P288"/>
    <mergeCell ref="O289:P289"/>
    <mergeCell ref="O290:P290"/>
    <mergeCell ref="E294:F294"/>
    <mergeCell ref="G294:H294"/>
    <mergeCell ref="I294:J294"/>
    <mergeCell ref="K294:L294"/>
    <mergeCell ref="Q294:R294"/>
    <mergeCell ref="E295:F295"/>
    <mergeCell ref="G295:H295"/>
    <mergeCell ref="I295:J295"/>
    <mergeCell ref="K295:L295"/>
    <mergeCell ref="Q295:R295"/>
    <mergeCell ref="E292:F292"/>
    <mergeCell ref="G292:H292"/>
    <mergeCell ref="I292:J292"/>
    <mergeCell ref="K292:L292"/>
    <mergeCell ref="Q292:R292"/>
    <mergeCell ref="E293:F293"/>
    <mergeCell ref="G293:H293"/>
    <mergeCell ref="I293:J293"/>
    <mergeCell ref="K293:L293"/>
    <mergeCell ref="Q293:R293"/>
    <mergeCell ref="M292:N292"/>
    <mergeCell ref="M293:N293"/>
    <mergeCell ref="M294:N294"/>
    <mergeCell ref="M295:N295"/>
    <mergeCell ref="O292:P292"/>
    <mergeCell ref="O293:P293"/>
    <mergeCell ref="O294:P294"/>
    <mergeCell ref="O295:P295"/>
    <mergeCell ref="E298:F298"/>
    <mergeCell ref="G298:H298"/>
    <mergeCell ref="I298:J298"/>
    <mergeCell ref="K298:L298"/>
    <mergeCell ref="Q298:R298"/>
    <mergeCell ref="E299:F299"/>
    <mergeCell ref="G299:H299"/>
    <mergeCell ref="I299:J299"/>
    <mergeCell ref="K299:L299"/>
    <mergeCell ref="Q299:R299"/>
    <mergeCell ref="E296:F296"/>
    <mergeCell ref="G296:H296"/>
    <mergeCell ref="I296:J296"/>
    <mergeCell ref="K296:L296"/>
    <mergeCell ref="Q296:R296"/>
    <mergeCell ref="E297:F297"/>
    <mergeCell ref="G297:H297"/>
    <mergeCell ref="I297:J297"/>
    <mergeCell ref="K297:L297"/>
    <mergeCell ref="Q297:R297"/>
    <mergeCell ref="M296:N296"/>
    <mergeCell ref="M297:N297"/>
    <mergeCell ref="M298:N298"/>
    <mergeCell ref="M299:N299"/>
    <mergeCell ref="O296:P296"/>
    <mergeCell ref="O297:P297"/>
    <mergeCell ref="O298:P298"/>
    <mergeCell ref="O299:P299"/>
    <mergeCell ref="E302:F302"/>
    <mergeCell ref="G302:H302"/>
    <mergeCell ref="I302:J302"/>
    <mergeCell ref="K302:L302"/>
    <mergeCell ref="Q302:R302"/>
    <mergeCell ref="E303:F303"/>
    <mergeCell ref="G303:H303"/>
    <mergeCell ref="I303:J303"/>
    <mergeCell ref="K303:L303"/>
    <mergeCell ref="Q303:R303"/>
    <mergeCell ref="E300:F300"/>
    <mergeCell ref="G300:H300"/>
    <mergeCell ref="I300:J300"/>
    <mergeCell ref="K300:L300"/>
    <mergeCell ref="Q300:R300"/>
    <mergeCell ref="E301:F301"/>
    <mergeCell ref="G301:H301"/>
    <mergeCell ref="I301:J301"/>
    <mergeCell ref="K301:L301"/>
    <mergeCell ref="Q301:R301"/>
    <mergeCell ref="M300:N300"/>
    <mergeCell ref="M301:N301"/>
    <mergeCell ref="M302:N302"/>
    <mergeCell ref="M303:N303"/>
    <mergeCell ref="O303:P303"/>
    <mergeCell ref="O300:P300"/>
    <mergeCell ref="O301:P301"/>
    <mergeCell ref="O302:P302"/>
    <mergeCell ref="E306:F306"/>
    <mergeCell ref="G306:H306"/>
    <mergeCell ref="I306:J306"/>
    <mergeCell ref="K306:L306"/>
    <mergeCell ref="Q306:R306"/>
    <mergeCell ref="E307:F307"/>
    <mergeCell ref="G307:H307"/>
    <mergeCell ref="I307:J307"/>
    <mergeCell ref="K307:L307"/>
    <mergeCell ref="Q307:R307"/>
    <mergeCell ref="E304:F304"/>
    <mergeCell ref="G304:H304"/>
    <mergeCell ref="I304:J304"/>
    <mergeCell ref="K304:L304"/>
    <mergeCell ref="Q304:R304"/>
    <mergeCell ref="E305:F305"/>
    <mergeCell ref="G305:H305"/>
    <mergeCell ref="I305:J305"/>
    <mergeCell ref="K305:L305"/>
    <mergeCell ref="Q305:R305"/>
    <mergeCell ref="M304:N304"/>
    <mergeCell ref="M305:N305"/>
    <mergeCell ref="M306:N306"/>
    <mergeCell ref="M307:N307"/>
    <mergeCell ref="O304:P304"/>
    <mergeCell ref="O305:P305"/>
    <mergeCell ref="O306:P306"/>
    <mergeCell ref="O307:P307"/>
    <mergeCell ref="E310:F310"/>
    <mergeCell ref="G310:H310"/>
    <mergeCell ref="I310:J310"/>
    <mergeCell ref="K310:L310"/>
    <mergeCell ref="Q310:R310"/>
    <mergeCell ref="E311:F311"/>
    <mergeCell ref="G311:H311"/>
    <mergeCell ref="I311:J311"/>
    <mergeCell ref="K311:L311"/>
    <mergeCell ref="Q311:R311"/>
    <mergeCell ref="E308:F308"/>
    <mergeCell ref="G308:H308"/>
    <mergeCell ref="I308:J308"/>
    <mergeCell ref="K308:L308"/>
    <mergeCell ref="Q308:R308"/>
    <mergeCell ref="E309:F309"/>
    <mergeCell ref="G309:H309"/>
    <mergeCell ref="I309:J309"/>
    <mergeCell ref="K309:L309"/>
    <mergeCell ref="Q309:R309"/>
    <mergeCell ref="M310:N310"/>
    <mergeCell ref="M311:N311"/>
    <mergeCell ref="M308:N308"/>
    <mergeCell ref="M309:N309"/>
    <mergeCell ref="O309:P309"/>
    <mergeCell ref="O310:P310"/>
    <mergeCell ref="O311:P311"/>
    <mergeCell ref="O308:P308"/>
    <mergeCell ref="E314:F314"/>
    <mergeCell ref="G314:H314"/>
    <mergeCell ref="I314:J314"/>
    <mergeCell ref="K314:L314"/>
    <mergeCell ref="Q314:R314"/>
    <mergeCell ref="E315:F315"/>
    <mergeCell ref="G315:H315"/>
    <mergeCell ref="I315:J315"/>
    <mergeCell ref="K315:L315"/>
    <mergeCell ref="Q315:R315"/>
    <mergeCell ref="E312:F312"/>
    <mergeCell ref="G312:H312"/>
    <mergeCell ref="I312:J312"/>
    <mergeCell ref="K312:L312"/>
    <mergeCell ref="Q312:R312"/>
    <mergeCell ref="E313:F313"/>
    <mergeCell ref="G313:H313"/>
    <mergeCell ref="I313:J313"/>
    <mergeCell ref="K313:L313"/>
    <mergeCell ref="Q313:R313"/>
    <mergeCell ref="M312:N312"/>
    <mergeCell ref="M313:N313"/>
    <mergeCell ref="M314:N314"/>
    <mergeCell ref="M315:N315"/>
    <mergeCell ref="O312:P312"/>
    <mergeCell ref="O313:P313"/>
    <mergeCell ref="O314:P314"/>
    <mergeCell ref="O315:P315"/>
    <mergeCell ref="E318:F318"/>
    <mergeCell ref="G318:H318"/>
    <mergeCell ref="I318:J318"/>
    <mergeCell ref="K318:L318"/>
    <mergeCell ref="Q318:R318"/>
    <mergeCell ref="E319:F319"/>
    <mergeCell ref="G319:H319"/>
    <mergeCell ref="I319:J319"/>
    <mergeCell ref="K319:L319"/>
    <mergeCell ref="Q319:R319"/>
    <mergeCell ref="E316:F316"/>
    <mergeCell ref="G316:H316"/>
    <mergeCell ref="I316:J316"/>
    <mergeCell ref="K316:L316"/>
    <mergeCell ref="Q316:R316"/>
    <mergeCell ref="E317:F317"/>
    <mergeCell ref="G317:H317"/>
    <mergeCell ref="I317:J317"/>
    <mergeCell ref="K317:L317"/>
    <mergeCell ref="Q317:R317"/>
    <mergeCell ref="M316:N316"/>
    <mergeCell ref="M317:N317"/>
    <mergeCell ref="M318:N318"/>
    <mergeCell ref="M319:N319"/>
    <mergeCell ref="O316:P316"/>
    <mergeCell ref="O317:P317"/>
    <mergeCell ref="O318:P318"/>
    <mergeCell ref="O319:P319"/>
    <mergeCell ref="E322:F322"/>
    <mergeCell ref="G322:H322"/>
    <mergeCell ref="I322:J322"/>
    <mergeCell ref="K322:L322"/>
    <mergeCell ref="Q322:R322"/>
    <mergeCell ref="E323:F323"/>
    <mergeCell ref="G323:H323"/>
    <mergeCell ref="I323:J323"/>
    <mergeCell ref="K323:L323"/>
    <mergeCell ref="Q323:R323"/>
    <mergeCell ref="E320:F320"/>
    <mergeCell ref="G320:H320"/>
    <mergeCell ref="I320:J320"/>
    <mergeCell ref="K320:L320"/>
    <mergeCell ref="Q320:R320"/>
    <mergeCell ref="E321:F321"/>
    <mergeCell ref="G321:H321"/>
    <mergeCell ref="I321:J321"/>
    <mergeCell ref="K321:L321"/>
    <mergeCell ref="Q321:R321"/>
    <mergeCell ref="M322:N322"/>
    <mergeCell ref="M323:N323"/>
    <mergeCell ref="M320:N320"/>
    <mergeCell ref="M321:N321"/>
    <mergeCell ref="O321:P321"/>
    <mergeCell ref="O322:P322"/>
    <mergeCell ref="O323:P323"/>
    <mergeCell ref="O320:P320"/>
    <mergeCell ref="E326:F326"/>
    <mergeCell ref="G326:H326"/>
    <mergeCell ref="I326:J326"/>
    <mergeCell ref="K326:L326"/>
    <mergeCell ref="Q326:R326"/>
    <mergeCell ref="E327:F327"/>
    <mergeCell ref="G327:H327"/>
    <mergeCell ref="I327:J327"/>
    <mergeCell ref="K327:L327"/>
    <mergeCell ref="Q327:R327"/>
    <mergeCell ref="E324:F324"/>
    <mergeCell ref="G324:H324"/>
    <mergeCell ref="I324:J324"/>
    <mergeCell ref="K324:L324"/>
    <mergeCell ref="Q324:R324"/>
    <mergeCell ref="E325:F325"/>
    <mergeCell ref="G325:H325"/>
    <mergeCell ref="I325:J325"/>
    <mergeCell ref="K325:L325"/>
    <mergeCell ref="Q325:R325"/>
    <mergeCell ref="M324:N324"/>
    <mergeCell ref="M325:N325"/>
    <mergeCell ref="M326:N326"/>
    <mergeCell ref="M327:N327"/>
    <mergeCell ref="O327:P327"/>
    <mergeCell ref="O324:P324"/>
    <mergeCell ref="O325:P325"/>
    <mergeCell ref="O326:P326"/>
    <mergeCell ref="E330:F330"/>
    <mergeCell ref="G330:H330"/>
    <mergeCell ref="I330:J330"/>
    <mergeCell ref="K330:L330"/>
    <mergeCell ref="Q330:R330"/>
    <mergeCell ref="E331:F331"/>
    <mergeCell ref="G331:H331"/>
    <mergeCell ref="I331:J331"/>
    <mergeCell ref="K331:L331"/>
    <mergeCell ref="Q331:R331"/>
    <mergeCell ref="E328:F328"/>
    <mergeCell ref="G328:H328"/>
    <mergeCell ref="I328:J328"/>
    <mergeCell ref="K328:L328"/>
    <mergeCell ref="Q328:R328"/>
    <mergeCell ref="E329:F329"/>
    <mergeCell ref="G329:H329"/>
    <mergeCell ref="I329:J329"/>
    <mergeCell ref="K329:L329"/>
    <mergeCell ref="Q329:R329"/>
    <mergeCell ref="M328:N328"/>
    <mergeCell ref="M329:N329"/>
    <mergeCell ref="M330:N330"/>
    <mergeCell ref="M331:N331"/>
    <mergeCell ref="O328:P328"/>
    <mergeCell ref="O329:P329"/>
    <mergeCell ref="O330:P330"/>
    <mergeCell ref="O331:P331"/>
    <mergeCell ref="E334:F334"/>
    <mergeCell ref="G334:H334"/>
    <mergeCell ref="I334:J334"/>
    <mergeCell ref="K334:L334"/>
    <mergeCell ref="Q334:R334"/>
    <mergeCell ref="E335:F335"/>
    <mergeCell ref="G335:H335"/>
    <mergeCell ref="I335:J335"/>
    <mergeCell ref="K335:L335"/>
    <mergeCell ref="Q335:R335"/>
    <mergeCell ref="E332:F332"/>
    <mergeCell ref="G332:H332"/>
    <mergeCell ref="I332:J332"/>
    <mergeCell ref="K332:L332"/>
    <mergeCell ref="Q332:R332"/>
    <mergeCell ref="E333:F333"/>
    <mergeCell ref="G333:H333"/>
    <mergeCell ref="I333:J333"/>
    <mergeCell ref="K333:L333"/>
    <mergeCell ref="Q333:R333"/>
    <mergeCell ref="M332:N332"/>
    <mergeCell ref="M333:N333"/>
    <mergeCell ref="M334:N334"/>
    <mergeCell ref="M335:N335"/>
    <mergeCell ref="O332:P332"/>
    <mergeCell ref="O333:P333"/>
    <mergeCell ref="O334:P334"/>
    <mergeCell ref="O335:P335"/>
    <mergeCell ref="E338:F338"/>
    <mergeCell ref="G338:H338"/>
    <mergeCell ref="I338:J338"/>
    <mergeCell ref="K338:L338"/>
    <mergeCell ref="Q338:R338"/>
    <mergeCell ref="E339:F339"/>
    <mergeCell ref="G339:H339"/>
    <mergeCell ref="I339:J339"/>
    <mergeCell ref="K339:L339"/>
    <mergeCell ref="Q339:R339"/>
    <mergeCell ref="E336:F336"/>
    <mergeCell ref="G336:H336"/>
    <mergeCell ref="I336:J336"/>
    <mergeCell ref="K336:L336"/>
    <mergeCell ref="Q336:R336"/>
    <mergeCell ref="E337:F337"/>
    <mergeCell ref="G337:H337"/>
    <mergeCell ref="I337:J337"/>
    <mergeCell ref="K337:L337"/>
    <mergeCell ref="Q337:R337"/>
    <mergeCell ref="M336:N336"/>
    <mergeCell ref="M337:N337"/>
    <mergeCell ref="M338:N338"/>
    <mergeCell ref="M339:N339"/>
    <mergeCell ref="O339:P339"/>
    <mergeCell ref="O336:P336"/>
    <mergeCell ref="O337:P337"/>
    <mergeCell ref="O338:P338"/>
    <mergeCell ref="E342:F342"/>
    <mergeCell ref="G342:H342"/>
    <mergeCell ref="I342:J342"/>
    <mergeCell ref="K342:L342"/>
    <mergeCell ref="Q342:R342"/>
    <mergeCell ref="E343:F343"/>
    <mergeCell ref="G343:H343"/>
    <mergeCell ref="I343:J343"/>
    <mergeCell ref="K343:L343"/>
    <mergeCell ref="Q343:R343"/>
    <mergeCell ref="E340:F340"/>
    <mergeCell ref="G340:H340"/>
    <mergeCell ref="I340:J340"/>
    <mergeCell ref="K340:L340"/>
    <mergeCell ref="Q340:R340"/>
    <mergeCell ref="E341:F341"/>
    <mergeCell ref="G341:H341"/>
    <mergeCell ref="I341:J341"/>
    <mergeCell ref="K341:L341"/>
    <mergeCell ref="Q341:R341"/>
    <mergeCell ref="M340:N340"/>
    <mergeCell ref="M341:N341"/>
    <mergeCell ref="M342:N342"/>
    <mergeCell ref="M343:N343"/>
    <mergeCell ref="O340:P340"/>
    <mergeCell ref="O341:P341"/>
    <mergeCell ref="O342:P342"/>
    <mergeCell ref="O343:P343"/>
    <mergeCell ref="E346:F346"/>
    <mergeCell ref="G346:H346"/>
    <mergeCell ref="I346:J346"/>
    <mergeCell ref="K346:L346"/>
    <mergeCell ref="Q346:R346"/>
    <mergeCell ref="E347:F347"/>
    <mergeCell ref="G347:H347"/>
    <mergeCell ref="I347:J347"/>
    <mergeCell ref="K347:L347"/>
    <mergeCell ref="Q347:R347"/>
    <mergeCell ref="E344:F344"/>
    <mergeCell ref="G344:H344"/>
    <mergeCell ref="I344:J344"/>
    <mergeCell ref="K344:L344"/>
    <mergeCell ref="Q344:R344"/>
    <mergeCell ref="E345:F345"/>
    <mergeCell ref="G345:H345"/>
    <mergeCell ref="I345:J345"/>
    <mergeCell ref="K345:L345"/>
    <mergeCell ref="Q345:R345"/>
    <mergeCell ref="M346:N346"/>
    <mergeCell ref="M347:N347"/>
    <mergeCell ref="M344:N344"/>
    <mergeCell ref="M345:N345"/>
    <mergeCell ref="O345:P345"/>
    <mergeCell ref="O346:P346"/>
    <mergeCell ref="O347:P347"/>
    <mergeCell ref="O344:P344"/>
    <mergeCell ref="E350:F350"/>
    <mergeCell ref="G350:H350"/>
    <mergeCell ref="I350:J350"/>
    <mergeCell ref="K350:L350"/>
    <mergeCell ref="Q350:R350"/>
    <mergeCell ref="E351:F351"/>
    <mergeCell ref="G351:H351"/>
    <mergeCell ref="I351:J351"/>
    <mergeCell ref="K351:L351"/>
    <mergeCell ref="Q351:R351"/>
    <mergeCell ref="E348:F348"/>
    <mergeCell ref="G348:H348"/>
    <mergeCell ref="I348:J348"/>
    <mergeCell ref="K348:L348"/>
    <mergeCell ref="Q348:R348"/>
    <mergeCell ref="E349:F349"/>
    <mergeCell ref="G349:H349"/>
    <mergeCell ref="I349:J349"/>
    <mergeCell ref="K349:L349"/>
    <mergeCell ref="Q349:R349"/>
    <mergeCell ref="M348:N348"/>
    <mergeCell ref="M349:N349"/>
    <mergeCell ref="M350:N350"/>
    <mergeCell ref="M351:N351"/>
    <mergeCell ref="O348:P348"/>
    <mergeCell ref="O349:P349"/>
    <mergeCell ref="O350:P350"/>
    <mergeCell ref="O351:P351"/>
    <mergeCell ref="E354:F354"/>
    <mergeCell ref="G354:H354"/>
    <mergeCell ref="I354:J354"/>
    <mergeCell ref="K354:L354"/>
    <mergeCell ref="Q354:R354"/>
    <mergeCell ref="E355:F355"/>
    <mergeCell ref="G355:H355"/>
    <mergeCell ref="I355:J355"/>
    <mergeCell ref="K355:L355"/>
    <mergeCell ref="Q355:R355"/>
    <mergeCell ref="E352:F352"/>
    <mergeCell ref="G352:H352"/>
    <mergeCell ref="I352:J352"/>
    <mergeCell ref="K352:L352"/>
    <mergeCell ref="Q352:R352"/>
    <mergeCell ref="E353:F353"/>
    <mergeCell ref="G353:H353"/>
    <mergeCell ref="I353:J353"/>
    <mergeCell ref="K353:L353"/>
    <mergeCell ref="Q353:R353"/>
    <mergeCell ref="M352:N352"/>
    <mergeCell ref="M353:N353"/>
    <mergeCell ref="M354:N354"/>
    <mergeCell ref="M355:N355"/>
    <mergeCell ref="O352:P352"/>
    <mergeCell ref="O353:P353"/>
    <mergeCell ref="O354:P354"/>
    <mergeCell ref="O355:P355"/>
    <mergeCell ref="E358:F358"/>
    <mergeCell ref="G358:H358"/>
    <mergeCell ref="I358:J358"/>
    <mergeCell ref="K358:L358"/>
    <mergeCell ref="Q358:R358"/>
    <mergeCell ref="E359:F359"/>
    <mergeCell ref="G359:H359"/>
    <mergeCell ref="I359:J359"/>
    <mergeCell ref="K359:L359"/>
    <mergeCell ref="Q359:R359"/>
    <mergeCell ref="E356:F356"/>
    <mergeCell ref="G356:H356"/>
    <mergeCell ref="I356:J356"/>
    <mergeCell ref="K356:L356"/>
    <mergeCell ref="Q356:R356"/>
    <mergeCell ref="E357:F357"/>
    <mergeCell ref="G357:H357"/>
    <mergeCell ref="I357:J357"/>
    <mergeCell ref="K357:L357"/>
    <mergeCell ref="Q357:R357"/>
    <mergeCell ref="M358:N358"/>
    <mergeCell ref="M359:N359"/>
    <mergeCell ref="M356:N356"/>
    <mergeCell ref="M357:N357"/>
    <mergeCell ref="O357:P357"/>
    <mergeCell ref="O358:P358"/>
    <mergeCell ref="O359:P359"/>
    <mergeCell ref="O356:P356"/>
    <mergeCell ref="E362:F362"/>
    <mergeCell ref="G362:H362"/>
    <mergeCell ref="I362:J362"/>
    <mergeCell ref="K362:L362"/>
    <mergeCell ref="Q362:R362"/>
    <mergeCell ref="E363:F363"/>
    <mergeCell ref="G363:H363"/>
    <mergeCell ref="I363:J363"/>
    <mergeCell ref="K363:L363"/>
    <mergeCell ref="Q363:R363"/>
    <mergeCell ref="E360:F360"/>
    <mergeCell ref="G360:H360"/>
    <mergeCell ref="I360:J360"/>
    <mergeCell ref="K360:L360"/>
    <mergeCell ref="Q360:R360"/>
    <mergeCell ref="E361:F361"/>
    <mergeCell ref="G361:H361"/>
    <mergeCell ref="I361:J361"/>
    <mergeCell ref="K361:L361"/>
    <mergeCell ref="Q361:R361"/>
    <mergeCell ref="M360:N360"/>
    <mergeCell ref="M361:N361"/>
    <mergeCell ref="M362:N362"/>
    <mergeCell ref="M363:N363"/>
    <mergeCell ref="O363:P363"/>
    <mergeCell ref="O360:P360"/>
    <mergeCell ref="O361:P361"/>
    <mergeCell ref="O362:P362"/>
    <mergeCell ref="E366:F366"/>
    <mergeCell ref="G366:H366"/>
    <mergeCell ref="I366:J366"/>
    <mergeCell ref="K366:L366"/>
    <mergeCell ref="Q366:R366"/>
    <mergeCell ref="E367:F367"/>
    <mergeCell ref="G367:H367"/>
    <mergeCell ref="I367:J367"/>
    <mergeCell ref="K367:L367"/>
    <mergeCell ref="Q367:R367"/>
    <mergeCell ref="E364:F364"/>
    <mergeCell ref="G364:H364"/>
    <mergeCell ref="I364:J364"/>
    <mergeCell ref="K364:L364"/>
    <mergeCell ref="Q364:R364"/>
    <mergeCell ref="E365:F365"/>
    <mergeCell ref="G365:H365"/>
    <mergeCell ref="I365:J365"/>
    <mergeCell ref="K365:L365"/>
    <mergeCell ref="Q365:R365"/>
    <mergeCell ref="M364:N364"/>
    <mergeCell ref="M365:N365"/>
    <mergeCell ref="M366:N366"/>
    <mergeCell ref="M367:N367"/>
    <mergeCell ref="O364:P364"/>
    <mergeCell ref="O365:P365"/>
    <mergeCell ref="O366:P366"/>
    <mergeCell ref="O367:P367"/>
    <mergeCell ref="E370:F370"/>
    <mergeCell ref="G370:H370"/>
    <mergeCell ref="I370:J370"/>
    <mergeCell ref="K370:L370"/>
    <mergeCell ref="Q370:R370"/>
    <mergeCell ref="E371:F371"/>
    <mergeCell ref="G371:H371"/>
    <mergeCell ref="I371:J371"/>
    <mergeCell ref="K371:L371"/>
    <mergeCell ref="Q371:R371"/>
    <mergeCell ref="M370:N370"/>
    <mergeCell ref="M371:N371"/>
    <mergeCell ref="M372:N372"/>
    <mergeCell ref="M373:N373"/>
    <mergeCell ref="E368:F368"/>
    <mergeCell ref="G368:H368"/>
    <mergeCell ref="I368:J368"/>
    <mergeCell ref="K368:L368"/>
    <mergeCell ref="Q368:R368"/>
    <mergeCell ref="E369:F369"/>
    <mergeCell ref="G369:H369"/>
    <mergeCell ref="I369:J369"/>
    <mergeCell ref="K369:L369"/>
    <mergeCell ref="Q369:R369"/>
    <mergeCell ref="M368:N368"/>
    <mergeCell ref="M369:N369"/>
    <mergeCell ref="O368:P368"/>
    <mergeCell ref="K376:L376"/>
    <mergeCell ref="Q376:R376"/>
    <mergeCell ref="E377:F377"/>
    <mergeCell ref="G377:H377"/>
    <mergeCell ref="E374:F374"/>
    <mergeCell ref="G374:H374"/>
    <mergeCell ref="I374:J374"/>
    <mergeCell ref="K374:L374"/>
    <mergeCell ref="Q374:R374"/>
    <mergeCell ref="E375:F375"/>
    <mergeCell ref="G375:H375"/>
    <mergeCell ref="I375:J375"/>
    <mergeCell ref="K375:L375"/>
    <mergeCell ref="Q375:R375"/>
    <mergeCell ref="M376:N376"/>
    <mergeCell ref="M377:N377"/>
    <mergeCell ref="E372:F372"/>
    <mergeCell ref="G372:H372"/>
    <mergeCell ref="I372:J372"/>
    <mergeCell ref="K372:L372"/>
    <mergeCell ref="Q372:R372"/>
    <mergeCell ref="E373:F373"/>
    <mergeCell ref="G373:H373"/>
    <mergeCell ref="I373:J373"/>
    <mergeCell ref="K373:L373"/>
    <mergeCell ref="Q373:R373"/>
    <mergeCell ref="O13:R14"/>
    <mergeCell ref="Q455:R455"/>
    <mergeCell ref="O381:P381"/>
    <mergeCell ref="C455:D455"/>
    <mergeCell ref="E455:F455"/>
    <mergeCell ref="G455:H455"/>
    <mergeCell ref="I455:J455"/>
    <mergeCell ref="K455:L455"/>
    <mergeCell ref="M455:N455"/>
    <mergeCell ref="O455:P455"/>
    <mergeCell ref="O375:P375"/>
    <mergeCell ref="O376:P376"/>
    <mergeCell ref="O377:P377"/>
    <mergeCell ref="O378:P378"/>
    <mergeCell ref="O379:P379"/>
    <mergeCell ref="O380:P380"/>
    <mergeCell ref="O369:P369"/>
    <mergeCell ref="O370:P370"/>
    <mergeCell ref="O371:P371"/>
    <mergeCell ref="O372:P372"/>
    <mergeCell ref="O373:P373"/>
    <mergeCell ref="O374:P374"/>
    <mergeCell ref="M374:N374"/>
    <mergeCell ref="M375:N375"/>
    <mergeCell ref="I377:J377"/>
    <mergeCell ref="K377:L377"/>
    <mergeCell ref="Q377:R377"/>
    <mergeCell ref="E380:F380"/>
    <mergeCell ref="G380:H380"/>
    <mergeCell ref="I380:J380"/>
    <mergeCell ref="K380:L380"/>
    <mergeCell ref="Q380:R380"/>
    <mergeCell ref="E20:P20"/>
    <mergeCell ref="E382:F382"/>
    <mergeCell ref="G382:H382"/>
    <mergeCell ref="I382:J382"/>
    <mergeCell ref="K382:L382"/>
    <mergeCell ref="M382:N382"/>
    <mergeCell ref="O382:P382"/>
    <mergeCell ref="Q382:R382"/>
    <mergeCell ref="E383:F383"/>
    <mergeCell ref="G383:H383"/>
    <mergeCell ref="I383:J383"/>
    <mergeCell ref="K383:L383"/>
    <mergeCell ref="M383:N383"/>
    <mergeCell ref="O383:P383"/>
    <mergeCell ref="Q383:R383"/>
    <mergeCell ref="M22:N22"/>
    <mergeCell ref="O22:P22"/>
    <mergeCell ref="M23:N23"/>
    <mergeCell ref="O23:P23"/>
    <mergeCell ref="M24:N24"/>
    <mergeCell ref="E381:F381"/>
    <mergeCell ref="G381:H381"/>
    <mergeCell ref="I381:J381"/>
    <mergeCell ref="K381:L381"/>
    <mergeCell ref="Q381:R381"/>
    <mergeCell ref="E378:F378"/>
    <mergeCell ref="G378:H378"/>
    <mergeCell ref="I378:J378"/>
    <mergeCell ref="K378:L378"/>
    <mergeCell ref="Q378:R378"/>
    <mergeCell ref="E379:F379"/>
    <mergeCell ref="G379:H379"/>
    <mergeCell ref="E384:F384"/>
    <mergeCell ref="G384:H384"/>
    <mergeCell ref="I384:J384"/>
    <mergeCell ref="K384:L384"/>
    <mergeCell ref="M384:N384"/>
    <mergeCell ref="O384:P384"/>
    <mergeCell ref="Q384:R384"/>
    <mergeCell ref="E21:F21"/>
    <mergeCell ref="G21:H21"/>
    <mergeCell ref="I21:J21"/>
    <mergeCell ref="K21:L21"/>
    <mergeCell ref="M21:N21"/>
    <mergeCell ref="O21:P21"/>
    <mergeCell ref="O29:P29"/>
    <mergeCell ref="O30:P30"/>
    <mergeCell ref="O31:P31"/>
    <mergeCell ref="O32:P32"/>
    <mergeCell ref="O24:P24"/>
    <mergeCell ref="O25:P25"/>
    <mergeCell ref="O26:P26"/>
    <mergeCell ref="O27:P27"/>
    <mergeCell ref="O28:P28"/>
    <mergeCell ref="I379:J379"/>
    <mergeCell ref="K379:L379"/>
    <mergeCell ref="Q379:R379"/>
    <mergeCell ref="M378:N378"/>
    <mergeCell ref="M379:N379"/>
    <mergeCell ref="M380:N380"/>
    <mergeCell ref="M381:N381"/>
    <mergeCell ref="E376:F376"/>
    <mergeCell ref="G376:H376"/>
    <mergeCell ref="I376:J376"/>
    <mergeCell ref="E385:F385"/>
    <mergeCell ref="G385:H385"/>
    <mergeCell ref="I385:J385"/>
    <mergeCell ref="K385:L385"/>
    <mergeCell ref="M385:N385"/>
    <mergeCell ref="O385:P385"/>
    <mergeCell ref="Q385:R385"/>
    <mergeCell ref="E386:F386"/>
    <mergeCell ref="G386:H386"/>
    <mergeCell ref="I386:J386"/>
    <mergeCell ref="K386:L386"/>
    <mergeCell ref="M386:N386"/>
    <mergeCell ref="O386:P386"/>
    <mergeCell ref="Q386:R386"/>
    <mergeCell ref="E387:F387"/>
    <mergeCell ref="G387:H387"/>
    <mergeCell ref="I387:J387"/>
    <mergeCell ref="K387:L387"/>
    <mergeCell ref="M387:N387"/>
    <mergeCell ref="O387:P387"/>
    <mergeCell ref="Q387:R387"/>
    <mergeCell ref="E388:F388"/>
    <mergeCell ref="G388:H388"/>
    <mergeCell ref="I388:J388"/>
    <mergeCell ref="K388:L388"/>
    <mergeCell ref="M388:N388"/>
    <mergeCell ref="O388:P388"/>
    <mergeCell ref="Q388:R388"/>
    <mergeCell ref="E389:F389"/>
    <mergeCell ref="G389:H389"/>
    <mergeCell ref="I389:J389"/>
    <mergeCell ref="K389:L389"/>
    <mergeCell ref="M389:N389"/>
    <mergeCell ref="O389:P389"/>
    <mergeCell ref="Q389:R389"/>
    <mergeCell ref="E390:F390"/>
    <mergeCell ref="G390:H390"/>
    <mergeCell ref="I390:J390"/>
    <mergeCell ref="K390:L390"/>
    <mergeCell ref="M390:N390"/>
    <mergeCell ref="O390:P390"/>
    <mergeCell ref="Q390:R390"/>
    <mergeCell ref="E391:F391"/>
    <mergeCell ref="G391:H391"/>
    <mergeCell ref="I391:J391"/>
    <mergeCell ref="K391:L391"/>
    <mergeCell ref="M391:N391"/>
    <mergeCell ref="O391:P391"/>
    <mergeCell ref="Q391:R391"/>
    <mergeCell ref="E392:F392"/>
    <mergeCell ref="G392:H392"/>
    <mergeCell ref="I392:J392"/>
    <mergeCell ref="K392:L392"/>
    <mergeCell ref="M392:N392"/>
    <mergeCell ref="O392:P392"/>
    <mergeCell ref="Q392:R392"/>
    <mergeCell ref="E393:F393"/>
    <mergeCell ref="G393:H393"/>
    <mergeCell ref="I393:J393"/>
    <mergeCell ref="K393:L393"/>
    <mergeCell ref="M393:N393"/>
    <mergeCell ref="O393:P393"/>
    <mergeCell ref="Q393:R393"/>
    <mergeCell ref="E394:F394"/>
    <mergeCell ref="G394:H394"/>
    <mergeCell ref="I394:J394"/>
    <mergeCell ref="K394:L394"/>
    <mergeCell ref="M394:N394"/>
    <mergeCell ref="O394:P394"/>
    <mergeCell ref="Q394:R394"/>
    <mergeCell ref="E395:F395"/>
    <mergeCell ref="G395:H395"/>
    <mergeCell ref="I395:J395"/>
    <mergeCell ref="K395:L395"/>
    <mergeCell ref="M395:N395"/>
    <mergeCell ref="O395:P395"/>
    <mergeCell ref="Q395:R395"/>
    <mergeCell ref="E396:F396"/>
    <mergeCell ref="G396:H396"/>
    <mergeCell ref="I396:J396"/>
    <mergeCell ref="K396:L396"/>
    <mergeCell ref="M396:N396"/>
    <mergeCell ref="O396:P396"/>
    <mergeCell ref="Q396:R396"/>
    <mergeCell ref="E397:F397"/>
    <mergeCell ref="G397:H397"/>
    <mergeCell ref="I397:J397"/>
    <mergeCell ref="K397:L397"/>
    <mergeCell ref="M397:N397"/>
    <mergeCell ref="O397:P397"/>
    <mergeCell ref="Q397:R397"/>
    <mergeCell ref="E398:F398"/>
    <mergeCell ref="G398:H398"/>
    <mergeCell ref="I398:J398"/>
    <mergeCell ref="K398:L398"/>
    <mergeCell ref="M398:N398"/>
    <mergeCell ref="O398:P398"/>
    <mergeCell ref="Q398:R398"/>
    <mergeCell ref="E399:F399"/>
    <mergeCell ref="G399:H399"/>
    <mergeCell ref="I399:J399"/>
    <mergeCell ref="K399:L399"/>
    <mergeCell ref="M399:N399"/>
    <mergeCell ref="O399:P399"/>
    <mergeCell ref="Q399:R399"/>
    <mergeCell ref="E400:F400"/>
    <mergeCell ref="G400:H400"/>
    <mergeCell ref="I400:J400"/>
    <mergeCell ref="K400:L400"/>
    <mergeCell ref="M400:N400"/>
    <mergeCell ref="O400:P400"/>
    <mergeCell ref="Q400:R400"/>
    <mergeCell ref="E401:F401"/>
    <mergeCell ref="G401:H401"/>
    <mergeCell ref="I401:J401"/>
    <mergeCell ref="K401:L401"/>
    <mergeCell ref="M401:N401"/>
    <mergeCell ref="O401:P401"/>
    <mergeCell ref="Q401:R401"/>
    <mergeCell ref="E402:F402"/>
    <mergeCell ref="G402:H402"/>
    <mergeCell ref="I402:J402"/>
    <mergeCell ref="K402:L402"/>
    <mergeCell ref="M402:N402"/>
    <mergeCell ref="O402:P402"/>
    <mergeCell ref="Q402:R402"/>
    <mergeCell ref="E403:F403"/>
    <mergeCell ref="G403:H403"/>
    <mergeCell ref="I403:J403"/>
    <mergeCell ref="K403:L403"/>
    <mergeCell ref="M403:N403"/>
    <mergeCell ref="O403:P403"/>
    <mergeCell ref="Q403:R403"/>
    <mergeCell ref="E404:F404"/>
    <mergeCell ref="G404:H404"/>
    <mergeCell ref="I404:J404"/>
    <mergeCell ref="K404:L404"/>
    <mergeCell ref="M404:N404"/>
    <mergeCell ref="O404:P404"/>
    <mergeCell ref="Q404:R404"/>
    <mergeCell ref="E405:F405"/>
    <mergeCell ref="G405:H405"/>
    <mergeCell ref="I405:J405"/>
    <mergeCell ref="K405:L405"/>
    <mergeCell ref="M405:N405"/>
    <mergeCell ref="O405:P405"/>
    <mergeCell ref="Q405:R405"/>
    <mergeCell ref="E406:F406"/>
    <mergeCell ref="G406:H406"/>
    <mergeCell ref="I406:J406"/>
    <mergeCell ref="K406:L406"/>
    <mergeCell ref="M406:N406"/>
    <mergeCell ref="O406:P406"/>
    <mergeCell ref="Q406:R406"/>
    <mergeCell ref="E407:F407"/>
    <mergeCell ref="G407:H407"/>
    <mergeCell ref="I407:J407"/>
    <mergeCell ref="K407:L407"/>
    <mergeCell ref="M407:N407"/>
    <mergeCell ref="O407:P407"/>
    <mergeCell ref="Q407:R407"/>
    <mergeCell ref="E408:F408"/>
    <mergeCell ref="G408:H408"/>
    <mergeCell ref="I408:J408"/>
    <mergeCell ref="K408:L408"/>
    <mergeCell ref="M408:N408"/>
    <mergeCell ref="O408:P408"/>
    <mergeCell ref="Q408:R408"/>
    <mergeCell ref="E409:F409"/>
    <mergeCell ref="G409:H409"/>
    <mergeCell ref="I409:J409"/>
    <mergeCell ref="K409:L409"/>
    <mergeCell ref="M409:N409"/>
    <mergeCell ref="O409:P409"/>
    <mergeCell ref="Q409:R409"/>
    <mergeCell ref="E410:F410"/>
    <mergeCell ref="G410:H410"/>
    <mergeCell ref="I410:J410"/>
    <mergeCell ref="K410:L410"/>
    <mergeCell ref="M410:N410"/>
    <mergeCell ref="O410:P410"/>
    <mergeCell ref="Q410:R410"/>
    <mergeCell ref="E411:F411"/>
    <mergeCell ref="G411:H411"/>
    <mergeCell ref="I411:J411"/>
    <mergeCell ref="K411:L411"/>
    <mergeCell ref="M411:N411"/>
    <mergeCell ref="O411:P411"/>
    <mergeCell ref="Q411:R411"/>
    <mergeCell ref="E412:F412"/>
    <mergeCell ref="G412:H412"/>
    <mergeCell ref="I412:J412"/>
    <mergeCell ref="K412:L412"/>
    <mergeCell ref="M412:N412"/>
    <mergeCell ref="O412:P412"/>
    <mergeCell ref="Q412:R412"/>
    <mergeCell ref="E413:F413"/>
    <mergeCell ref="G413:H413"/>
    <mergeCell ref="I413:J413"/>
    <mergeCell ref="K413:L413"/>
    <mergeCell ref="M413:N413"/>
    <mergeCell ref="O413:P413"/>
    <mergeCell ref="Q413:R413"/>
    <mergeCell ref="E414:F414"/>
    <mergeCell ref="G414:H414"/>
    <mergeCell ref="I414:J414"/>
    <mergeCell ref="K414:L414"/>
    <mergeCell ref="M414:N414"/>
    <mergeCell ref="O414:P414"/>
    <mergeCell ref="Q414:R414"/>
    <mergeCell ref="E415:F415"/>
    <mergeCell ref="G415:H415"/>
    <mergeCell ref="I415:J415"/>
    <mergeCell ref="K415:L415"/>
    <mergeCell ref="M415:N415"/>
    <mergeCell ref="O415:P415"/>
    <mergeCell ref="Q415:R415"/>
    <mergeCell ref="E416:F416"/>
    <mergeCell ref="G416:H416"/>
    <mergeCell ref="I416:J416"/>
    <mergeCell ref="K416:L416"/>
    <mergeCell ref="M416:N416"/>
    <mergeCell ref="O416:P416"/>
    <mergeCell ref="Q416:R416"/>
    <mergeCell ref="E417:F417"/>
    <mergeCell ref="G417:H417"/>
    <mergeCell ref="I417:J417"/>
    <mergeCell ref="K417:L417"/>
    <mergeCell ref="M417:N417"/>
    <mergeCell ref="O417:P417"/>
    <mergeCell ref="Q417:R417"/>
    <mergeCell ref="E418:F418"/>
    <mergeCell ref="G418:H418"/>
    <mergeCell ref="I418:J418"/>
    <mergeCell ref="K418:L418"/>
    <mergeCell ref="M418:N418"/>
    <mergeCell ref="O418:P418"/>
    <mergeCell ref="Q418:R418"/>
    <mergeCell ref="E419:F419"/>
    <mergeCell ref="G419:H419"/>
    <mergeCell ref="I419:J419"/>
    <mergeCell ref="K419:L419"/>
    <mergeCell ref="M419:N419"/>
    <mergeCell ref="O419:P419"/>
    <mergeCell ref="Q419:R419"/>
    <mergeCell ref="E420:F420"/>
    <mergeCell ref="G420:H420"/>
    <mergeCell ref="I420:J420"/>
    <mergeCell ref="K420:L420"/>
    <mergeCell ref="M420:N420"/>
    <mergeCell ref="O420:P420"/>
    <mergeCell ref="Q420:R420"/>
    <mergeCell ref="E421:F421"/>
    <mergeCell ref="G421:H421"/>
    <mergeCell ref="I421:J421"/>
    <mergeCell ref="K421:L421"/>
    <mergeCell ref="M421:N421"/>
    <mergeCell ref="O421:P421"/>
    <mergeCell ref="Q421:R421"/>
    <mergeCell ref="E422:F422"/>
    <mergeCell ref="G422:H422"/>
    <mergeCell ref="I422:J422"/>
    <mergeCell ref="K422:L422"/>
    <mergeCell ref="M422:N422"/>
    <mergeCell ref="O422:P422"/>
    <mergeCell ref="Q422:R422"/>
    <mergeCell ref="E423:F423"/>
    <mergeCell ref="G423:H423"/>
    <mergeCell ref="I423:J423"/>
    <mergeCell ref="K423:L423"/>
    <mergeCell ref="M423:N423"/>
    <mergeCell ref="O423:P423"/>
    <mergeCell ref="Q423:R423"/>
    <mergeCell ref="E424:F424"/>
    <mergeCell ref="G424:H424"/>
    <mergeCell ref="I424:J424"/>
    <mergeCell ref="K424:L424"/>
    <mergeCell ref="M424:N424"/>
    <mergeCell ref="O424:P424"/>
    <mergeCell ref="Q424:R424"/>
    <mergeCell ref="E425:F425"/>
    <mergeCell ref="G425:H425"/>
    <mergeCell ref="I425:J425"/>
    <mergeCell ref="K425:L425"/>
    <mergeCell ref="M425:N425"/>
    <mergeCell ref="O425:P425"/>
    <mergeCell ref="Q425:R425"/>
    <mergeCell ref="E426:F426"/>
    <mergeCell ref="G426:H426"/>
    <mergeCell ref="I426:J426"/>
    <mergeCell ref="K426:L426"/>
    <mergeCell ref="M426:N426"/>
    <mergeCell ref="O426:P426"/>
    <mergeCell ref="Q426:R426"/>
    <mergeCell ref="E427:F427"/>
    <mergeCell ref="G427:H427"/>
    <mergeCell ref="I427:J427"/>
    <mergeCell ref="K427:L427"/>
    <mergeCell ref="M427:N427"/>
    <mergeCell ref="O427:P427"/>
    <mergeCell ref="Q427:R427"/>
    <mergeCell ref="E428:F428"/>
    <mergeCell ref="G428:H428"/>
    <mergeCell ref="I428:J428"/>
    <mergeCell ref="K428:L428"/>
    <mergeCell ref="M428:N428"/>
    <mergeCell ref="O428:P428"/>
    <mergeCell ref="Q428:R428"/>
    <mergeCell ref="E429:F429"/>
    <mergeCell ref="G429:H429"/>
    <mergeCell ref="I429:J429"/>
    <mergeCell ref="K429:L429"/>
    <mergeCell ref="M429:N429"/>
    <mergeCell ref="O429:P429"/>
    <mergeCell ref="Q429:R429"/>
    <mergeCell ref="E430:F430"/>
    <mergeCell ref="G430:H430"/>
    <mergeCell ref="I430:J430"/>
    <mergeCell ref="K430:L430"/>
    <mergeCell ref="M430:N430"/>
    <mergeCell ref="O430:P430"/>
    <mergeCell ref="Q430:R430"/>
    <mergeCell ref="E431:F431"/>
    <mergeCell ref="G431:H431"/>
    <mergeCell ref="I431:J431"/>
    <mergeCell ref="K431:L431"/>
    <mergeCell ref="M431:N431"/>
    <mergeCell ref="O431:P431"/>
    <mergeCell ref="Q431:R431"/>
    <mergeCell ref="E432:F432"/>
    <mergeCell ref="G432:H432"/>
    <mergeCell ref="I432:J432"/>
    <mergeCell ref="K432:L432"/>
    <mergeCell ref="M432:N432"/>
    <mergeCell ref="O432:P432"/>
    <mergeCell ref="Q432:R432"/>
    <mergeCell ref="E433:F433"/>
    <mergeCell ref="G433:H433"/>
    <mergeCell ref="I433:J433"/>
    <mergeCell ref="K433:L433"/>
    <mergeCell ref="M433:N433"/>
    <mergeCell ref="O433:P433"/>
    <mergeCell ref="Q433:R433"/>
    <mergeCell ref="E434:F434"/>
    <mergeCell ref="G434:H434"/>
    <mergeCell ref="I434:J434"/>
    <mergeCell ref="K434:L434"/>
    <mergeCell ref="M434:N434"/>
    <mergeCell ref="O434:P434"/>
    <mergeCell ref="Q434:R434"/>
    <mergeCell ref="E435:F435"/>
    <mergeCell ref="G435:H435"/>
    <mergeCell ref="I435:J435"/>
    <mergeCell ref="K435:L435"/>
    <mergeCell ref="M435:N435"/>
    <mergeCell ref="O435:P435"/>
    <mergeCell ref="Q435:R435"/>
    <mergeCell ref="E436:F436"/>
    <mergeCell ref="G436:H436"/>
    <mergeCell ref="I436:J436"/>
    <mergeCell ref="K436:L436"/>
    <mergeCell ref="M436:N436"/>
    <mergeCell ref="O436:P436"/>
    <mergeCell ref="Q436:R436"/>
    <mergeCell ref="E437:F437"/>
    <mergeCell ref="G437:H437"/>
    <mergeCell ref="I437:J437"/>
    <mergeCell ref="K437:L437"/>
    <mergeCell ref="M437:N437"/>
    <mergeCell ref="O437:P437"/>
    <mergeCell ref="Q437:R437"/>
    <mergeCell ref="E438:F438"/>
    <mergeCell ref="G438:H438"/>
    <mergeCell ref="I438:J438"/>
    <mergeCell ref="K438:L438"/>
    <mergeCell ref="M438:N438"/>
    <mergeCell ref="O438:P438"/>
    <mergeCell ref="Q438:R438"/>
    <mergeCell ref="E439:F439"/>
    <mergeCell ref="G439:H439"/>
    <mergeCell ref="I439:J439"/>
    <mergeCell ref="K439:L439"/>
    <mergeCell ref="M439:N439"/>
    <mergeCell ref="O439:P439"/>
    <mergeCell ref="Q439:R439"/>
    <mergeCell ref="E440:F440"/>
    <mergeCell ref="G440:H440"/>
    <mergeCell ref="I440:J440"/>
    <mergeCell ref="K440:L440"/>
    <mergeCell ref="M440:N440"/>
    <mergeCell ref="O440:P440"/>
    <mergeCell ref="Q440:R440"/>
    <mergeCell ref="E441:F441"/>
    <mergeCell ref="G441:H441"/>
    <mergeCell ref="I441:J441"/>
    <mergeCell ref="K441:L441"/>
    <mergeCell ref="M441:N441"/>
    <mergeCell ref="O441:P441"/>
    <mergeCell ref="Q441:R441"/>
    <mergeCell ref="E442:F442"/>
    <mergeCell ref="G442:H442"/>
    <mergeCell ref="I442:J442"/>
    <mergeCell ref="K442:L442"/>
    <mergeCell ref="M442:N442"/>
    <mergeCell ref="O442:P442"/>
    <mergeCell ref="Q442:R442"/>
    <mergeCell ref="E443:F443"/>
    <mergeCell ref="G443:H443"/>
    <mergeCell ref="I443:J443"/>
    <mergeCell ref="K443:L443"/>
    <mergeCell ref="M443:N443"/>
    <mergeCell ref="O443:P443"/>
    <mergeCell ref="Q443:R443"/>
    <mergeCell ref="E444:F444"/>
    <mergeCell ref="G444:H444"/>
    <mergeCell ref="I444:J444"/>
    <mergeCell ref="K444:L444"/>
    <mergeCell ref="M444:N444"/>
    <mergeCell ref="O444:P444"/>
    <mergeCell ref="Q444:R444"/>
    <mergeCell ref="E445:F445"/>
    <mergeCell ref="G445:H445"/>
    <mergeCell ref="I445:J445"/>
    <mergeCell ref="K445:L445"/>
    <mergeCell ref="M445:N445"/>
    <mergeCell ref="O445:P445"/>
    <mergeCell ref="Q445:R445"/>
    <mergeCell ref="E446:F446"/>
    <mergeCell ref="G446:H446"/>
    <mergeCell ref="I446:J446"/>
    <mergeCell ref="K446:L446"/>
    <mergeCell ref="M446:N446"/>
    <mergeCell ref="O446:P446"/>
    <mergeCell ref="Q446:R446"/>
    <mergeCell ref="E447:F447"/>
    <mergeCell ref="G447:H447"/>
    <mergeCell ref="I447:J447"/>
    <mergeCell ref="K447:L447"/>
    <mergeCell ref="M447:N447"/>
    <mergeCell ref="O447:P447"/>
    <mergeCell ref="Q447:R447"/>
    <mergeCell ref="E448:F448"/>
    <mergeCell ref="G448:H448"/>
    <mergeCell ref="I448:J448"/>
    <mergeCell ref="K448:L448"/>
    <mergeCell ref="M448:N448"/>
    <mergeCell ref="O448:P448"/>
    <mergeCell ref="Q448:R448"/>
    <mergeCell ref="E449:F449"/>
    <mergeCell ref="G449:H449"/>
    <mergeCell ref="I449:J449"/>
    <mergeCell ref="K449:L449"/>
    <mergeCell ref="M449:N449"/>
    <mergeCell ref="O449:P449"/>
    <mergeCell ref="Q449:R449"/>
    <mergeCell ref="E450:F450"/>
    <mergeCell ref="G450:H450"/>
    <mergeCell ref="I450:J450"/>
    <mergeCell ref="K450:L450"/>
    <mergeCell ref="M450:N450"/>
    <mergeCell ref="O450:P450"/>
    <mergeCell ref="Q450:R450"/>
    <mergeCell ref="E454:F454"/>
    <mergeCell ref="G454:H454"/>
    <mergeCell ref="I454:J454"/>
    <mergeCell ref="K454:L454"/>
    <mergeCell ref="M454:N454"/>
    <mergeCell ref="O454:P454"/>
    <mergeCell ref="Q454:R454"/>
    <mergeCell ref="E451:F451"/>
    <mergeCell ref="G451:H451"/>
    <mergeCell ref="I451:J451"/>
    <mergeCell ref="K451:L451"/>
    <mergeCell ref="M451:N451"/>
    <mergeCell ref="O451:P451"/>
    <mergeCell ref="Q451:R451"/>
    <mergeCell ref="E452:F452"/>
    <mergeCell ref="G452:H452"/>
    <mergeCell ref="I452:J452"/>
    <mergeCell ref="K452:L452"/>
    <mergeCell ref="M452:N452"/>
    <mergeCell ref="O452:P452"/>
    <mergeCell ref="Q452:R452"/>
    <mergeCell ref="E453:F453"/>
    <mergeCell ref="G453:H453"/>
    <mergeCell ref="I453:J453"/>
    <mergeCell ref="K453:L453"/>
    <mergeCell ref="M453:N453"/>
    <mergeCell ref="O453:P453"/>
    <mergeCell ref="Q453:R453"/>
  </mergeCells>
  <phoneticPr fontId="22" type="noConversion"/>
  <printOptions horizontalCentered="1" verticalCentered="1"/>
  <pageMargins left="1.2598425196850394" right="0.70866141732283472" top="0.74803149606299213" bottom="0.74803149606299213" header="0.31496062992125984" footer="0.31496062992125984"/>
  <pageSetup scale="59" fitToHeight="0" orientation="landscape" r:id="rId1"/>
  <rowBreaks count="1" manualBreakCount="1">
    <brk id="48" max="1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DA669"/>
  <sheetViews>
    <sheetView view="pageBreakPreview" topLeftCell="A21" zoomScaleNormal="90" zoomScaleSheetLayoutView="100" workbookViewId="0">
      <selection activeCell="H25" sqref="H25"/>
    </sheetView>
  </sheetViews>
  <sheetFormatPr baseColWidth="10" defaultColWidth="8.7109375" defaultRowHeight="15" x14ac:dyDescent="0.25"/>
  <cols>
    <col min="1" max="1" width="10.28515625" style="23" customWidth="1"/>
    <col min="2" max="3" width="13.42578125" style="23" customWidth="1"/>
    <col min="4" max="4" width="12.42578125" style="23" customWidth="1"/>
    <col min="5" max="5" width="18.140625" style="23" customWidth="1"/>
    <col min="6" max="6" width="11.7109375" style="23" customWidth="1"/>
    <col min="7" max="7" width="12.28515625" style="23" customWidth="1"/>
    <col min="8" max="12" width="8.7109375" style="23"/>
    <col min="13" max="13" width="11.7109375" style="23" customWidth="1"/>
    <col min="14" max="14" width="20.42578125" style="23" bestFit="1" customWidth="1"/>
    <col min="15" max="15" width="14.42578125" style="23" customWidth="1"/>
    <col min="16" max="16" width="15.42578125" style="23" bestFit="1" customWidth="1"/>
    <col min="17" max="17" width="5.7109375" style="23" customWidth="1"/>
    <col min="18" max="18" width="8.7109375" style="23"/>
    <col min="19" max="19" width="17.28515625" style="161" hidden="1" customWidth="1"/>
    <col min="20" max="20" width="14.42578125" style="165" hidden="1" customWidth="1"/>
    <col min="21" max="21" width="16.85546875" style="165" hidden="1" customWidth="1"/>
    <col min="22" max="22" width="14.140625" style="23" customWidth="1"/>
    <col min="23" max="16384" width="8.7109375" style="23"/>
  </cols>
  <sheetData>
    <row r="2" spans="1:2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2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1" ht="28.5" x14ac:dyDescent="0.25">
      <c r="A6" s="6"/>
      <c r="B6" s="6"/>
      <c r="C6" s="228" t="s">
        <v>53</v>
      </c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</row>
    <row r="7" spans="1:21" ht="23.25" x14ac:dyDescent="0.25">
      <c r="A7" s="6"/>
      <c r="B7" s="6"/>
      <c r="C7" s="229" t="s">
        <v>129</v>
      </c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</row>
    <row r="8" spans="1:2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21" s="35" customFormat="1" ht="12.75" x14ac:dyDescent="0.2">
      <c r="A9" s="7" t="s">
        <v>12</v>
      </c>
      <c r="B9" s="7"/>
      <c r="C9" s="18"/>
      <c r="D9" s="9" t="s">
        <v>16</v>
      </c>
      <c r="E9" s="9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9"/>
      <c r="S9" s="162"/>
      <c r="T9" s="166"/>
      <c r="U9" s="166"/>
    </row>
    <row r="10" spans="1:21" s="35" customFormat="1" ht="12.75" x14ac:dyDescent="0.2">
      <c r="A10" s="250" t="s">
        <v>13</v>
      </c>
      <c r="B10" s="250"/>
      <c r="C10" s="250"/>
      <c r="D10" s="250"/>
      <c r="E10" s="100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9"/>
      <c r="S10" s="162"/>
      <c r="T10" s="166"/>
      <c r="U10" s="166"/>
    </row>
    <row r="11" spans="1:21" s="35" customFormat="1" ht="12.75" x14ac:dyDescent="0.2">
      <c r="A11" s="7" t="s">
        <v>85</v>
      </c>
      <c r="B11" s="100"/>
      <c r="C11" s="100"/>
      <c r="D11" s="100"/>
      <c r="E11" s="100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9"/>
      <c r="S11" s="162"/>
      <c r="T11" s="166"/>
      <c r="U11" s="166"/>
    </row>
    <row r="12" spans="1:21" s="35" customFormat="1" ht="12.75" x14ac:dyDescent="0.2">
      <c r="A12" s="7"/>
      <c r="B12" s="100"/>
      <c r="C12" s="100"/>
      <c r="D12" s="100"/>
      <c r="E12" s="100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9"/>
      <c r="S12" s="162"/>
      <c r="T12" s="166"/>
      <c r="U12" s="166"/>
    </row>
    <row r="13" spans="1:21" s="35" customFormat="1" ht="13.15" customHeight="1" x14ac:dyDescent="0.2">
      <c r="A13" s="7"/>
      <c r="B13" s="7"/>
      <c r="C13" s="1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257" t="s">
        <v>130</v>
      </c>
      <c r="P13" s="257"/>
      <c r="Q13" s="257"/>
      <c r="S13" s="162"/>
      <c r="T13" s="166"/>
      <c r="U13" s="166"/>
    </row>
    <row r="14" spans="1:21" s="35" customFormat="1" ht="12.75" x14ac:dyDescent="0.2">
      <c r="A14" s="18"/>
      <c r="B14" s="1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257"/>
      <c r="P14" s="257"/>
      <c r="Q14" s="257"/>
      <c r="S14" s="162"/>
      <c r="T14" s="166"/>
      <c r="U14" s="166"/>
    </row>
    <row r="15" spans="1:21" s="35" customFormat="1" ht="12.75" x14ac:dyDescent="0.2">
      <c r="A15" s="18"/>
      <c r="B15" s="18"/>
      <c r="C15" s="9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7"/>
      <c r="S15" s="162"/>
      <c r="T15" s="166"/>
      <c r="U15" s="166"/>
    </row>
    <row r="16" spans="1:21" s="35" customFormat="1" ht="12.75" x14ac:dyDescent="0.2">
      <c r="A16" s="18"/>
      <c r="B16" s="18"/>
      <c r="C16" s="39"/>
      <c r="D16" s="9"/>
      <c r="E16" s="9"/>
      <c r="F16" s="9"/>
      <c r="G16" s="9"/>
      <c r="H16" s="9"/>
      <c r="I16" s="22"/>
      <c r="J16" s="22"/>
      <c r="K16" s="22"/>
      <c r="L16" s="22"/>
      <c r="M16" s="22"/>
      <c r="N16" s="22"/>
      <c r="O16" s="22"/>
      <c r="P16" s="22"/>
      <c r="Q16" s="22"/>
      <c r="S16" s="162"/>
      <c r="T16" s="166"/>
      <c r="U16" s="166"/>
    </row>
    <row r="17" spans="1:21" s="35" customFormat="1" ht="12.75" x14ac:dyDescent="0.2">
      <c r="A17" s="18"/>
      <c r="B17" s="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S17" s="162"/>
      <c r="T17" s="166"/>
      <c r="U17" s="166"/>
    </row>
    <row r="18" spans="1:21" s="35" customFormat="1" ht="12.75" x14ac:dyDescent="0.2">
      <c r="A18" s="18"/>
      <c r="B18" s="18"/>
      <c r="C18" s="7"/>
      <c r="D18" s="258" t="s">
        <v>102</v>
      </c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7"/>
      <c r="S18" s="162"/>
      <c r="T18" s="166"/>
      <c r="U18" s="166"/>
    </row>
    <row r="19" spans="1:21" s="35" customFormat="1" ht="12.75" x14ac:dyDescent="0.2">
      <c r="A19" s="18"/>
      <c r="B19" s="18"/>
      <c r="C19" s="11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7"/>
      <c r="S19" s="162"/>
      <c r="T19" s="166"/>
      <c r="U19" s="166"/>
    </row>
    <row r="20" spans="1:21" s="35" customFormat="1" ht="12.75" x14ac:dyDescent="0.2">
      <c r="A20" s="18"/>
      <c r="B20" s="18"/>
      <c r="C20" s="40"/>
      <c r="D20" s="258" t="s">
        <v>132</v>
      </c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9"/>
      <c r="S20" s="162"/>
      <c r="T20" s="166"/>
      <c r="U20" s="166"/>
    </row>
    <row r="21" spans="1:21" s="35" customFormat="1" ht="12.75" x14ac:dyDescent="0.2">
      <c r="A21" s="18"/>
      <c r="B21" s="18"/>
      <c r="C21" s="11"/>
      <c r="D21" s="41"/>
      <c r="E21" s="41"/>
      <c r="F21" s="41"/>
      <c r="G21" s="41"/>
      <c r="H21" s="41"/>
      <c r="I21" s="41"/>
      <c r="J21" s="41"/>
      <c r="K21" s="41"/>
      <c r="L21" s="5"/>
      <c r="M21" s="5"/>
      <c r="N21" s="5"/>
      <c r="O21" s="5"/>
      <c r="P21" s="5"/>
      <c r="Q21" s="5"/>
      <c r="S21" s="162"/>
      <c r="T21" s="166"/>
      <c r="U21" s="166"/>
    </row>
    <row r="22" spans="1:21" s="35" customFormat="1" ht="12.75" x14ac:dyDescent="0.2">
      <c r="A22" s="18"/>
      <c r="B22" s="18"/>
      <c r="C22" s="11"/>
      <c r="D22" s="18"/>
      <c r="E22" s="18"/>
      <c r="F22" s="42"/>
      <c r="G22" s="42"/>
      <c r="H22" s="18"/>
      <c r="I22" s="47" t="s">
        <v>23</v>
      </c>
      <c r="J22" s="47"/>
      <c r="K22" s="47"/>
      <c r="L22" s="47" t="s">
        <v>24</v>
      </c>
      <c r="M22" s="47"/>
      <c r="N22" s="47"/>
      <c r="O22" s="47"/>
      <c r="P22" s="47"/>
      <c r="Q22" s="41"/>
      <c r="S22" s="162"/>
      <c r="T22" s="166"/>
      <c r="U22" s="166"/>
    </row>
    <row r="23" spans="1:21" s="35" customFormat="1" ht="27.75" customHeight="1" x14ac:dyDescent="0.2">
      <c r="A23" s="18"/>
      <c r="B23" s="18"/>
      <c r="C23" s="7"/>
      <c r="D23" s="318" t="s">
        <v>124</v>
      </c>
      <c r="E23" s="318"/>
      <c r="F23" s="318"/>
      <c r="G23" s="318"/>
      <c r="H23" s="325" t="e">
        <f>('F4 - Inversión CR'!K22*('F4 - Inversión CR'!H51/('F4 - Inversión CR'!H51+#REF!))+(#REF!*(#REF!/('F4 - Inversión CR'!H51+#REF!))))</f>
        <v>#N/A</v>
      </c>
      <c r="I23" s="326"/>
      <c r="J23" s="326"/>
      <c r="K23" s="327" t="e">
        <f>(1+H23)^(1/12)-1</f>
        <v>#N/A</v>
      </c>
      <c r="L23" s="327"/>
      <c r="M23" s="327"/>
      <c r="N23" s="182" t="s">
        <v>142</v>
      </c>
      <c r="O23" s="328" t="e">
        <f>U25</f>
        <v>#N/A</v>
      </c>
      <c r="P23" s="329"/>
      <c r="Q23" s="41"/>
      <c r="S23" s="162"/>
      <c r="T23" s="166"/>
      <c r="U23" s="166"/>
    </row>
    <row r="24" spans="1:21" s="35" customFormat="1" ht="20.45" customHeight="1" x14ac:dyDescent="0.2">
      <c r="A24" s="18"/>
      <c r="B24" s="18"/>
      <c r="C24" s="13"/>
      <c r="D24" s="318" t="s">
        <v>126</v>
      </c>
      <c r="E24" s="318"/>
      <c r="F24" s="318"/>
      <c r="G24" s="318"/>
      <c r="H24" s="319">
        <v>0</v>
      </c>
      <c r="I24" s="320"/>
      <c r="J24" s="321"/>
      <c r="K24" s="322">
        <f>H24/12</f>
        <v>0</v>
      </c>
      <c r="L24" s="323"/>
      <c r="M24" s="324"/>
      <c r="N24" s="182" t="s">
        <v>143</v>
      </c>
      <c r="O24" s="328" t="e">
        <f>S25</f>
        <v>#N/A</v>
      </c>
      <c r="P24" s="329"/>
      <c r="Q24" s="10"/>
      <c r="S24" s="162"/>
      <c r="T24" s="166"/>
      <c r="U24" s="166"/>
    </row>
    <row r="25" spans="1:21" s="35" customFormat="1" ht="12.75" x14ac:dyDescent="0.2">
      <c r="A25" s="18"/>
      <c r="B25" s="18"/>
      <c r="C25" s="13"/>
      <c r="D25" s="42"/>
      <c r="E25" s="42"/>
      <c r="F25" s="24"/>
      <c r="G25" s="24"/>
      <c r="H25" s="24"/>
      <c r="I25" s="24"/>
      <c r="J25" s="24"/>
      <c r="K25" s="24"/>
      <c r="L25" s="10"/>
      <c r="M25" s="10"/>
      <c r="N25" s="10"/>
      <c r="O25" s="10"/>
      <c r="P25" s="10"/>
      <c r="Q25" s="10"/>
      <c r="S25" s="162" t="e">
        <f>SUM(S51:S386)</f>
        <v>#N/A</v>
      </c>
      <c r="T25" s="167"/>
      <c r="U25" s="162" t="e">
        <f>SUM(U27:U386)</f>
        <v>#N/A</v>
      </c>
    </row>
    <row r="26" spans="1:21" s="35" customFormat="1" ht="43.15" customHeight="1" x14ac:dyDescent="0.2">
      <c r="A26" s="18"/>
      <c r="B26" s="18"/>
      <c r="C26" s="44"/>
      <c r="D26" s="50" t="s">
        <v>11</v>
      </c>
      <c r="E26" s="157" t="s">
        <v>101</v>
      </c>
      <c r="F26" s="316" t="s">
        <v>19</v>
      </c>
      <c r="G26" s="316"/>
      <c r="H26" s="316" t="s">
        <v>21</v>
      </c>
      <c r="I26" s="316"/>
      <c r="J26" s="316" t="s">
        <v>26</v>
      </c>
      <c r="K26" s="316"/>
      <c r="L26" s="317" t="s">
        <v>117</v>
      </c>
      <c r="M26" s="317"/>
      <c r="N26" s="158" t="s">
        <v>127</v>
      </c>
      <c r="O26" s="315" t="s">
        <v>22</v>
      </c>
      <c r="P26" s="315"/>
      <c r="Q26" s="12"/>
      <c r="S26" s="169" t="s">
        <v>21</v>
      </c>
      <c r="T26" s="170" t="s">
        <v>119</v>
      </c>
      <c r="U26" s="171" t="s">
        <v>120</v>
      </c>
    </row>
    <row r="27" spans="1:21" s="35" customFormat="1" ht="12.75" x14ac:dyDescent="0.2">
      <c r="A27" s="18"/>
      <c r="B27" s="18"/>
      <c r="C27" s="93">
        <v>44774</v>
      </c>
      <c r="D27" s="50">
        <v>1</v>
      </c>
      <c r="E27" s="176" t="e">
        <f>'F4 - Inversión CR'!H27+#REF!</f>
        <v>#N/A</v>
      </c>
      <c r="F27" s="313" t="e">
        <f>+E27</f>
        <v>#N/A</v>
      </c>
      <c r="G27" s="313"/>
      <c r="H27" s="243" t="e">
        <f>#REF!</f>
        <v>#REF!</v>
      </c>
      <c r="I27" s="244"/>
      <c r="J27" s="243">
        <v>0</v>
      </c>
      <c r="K27" s="244"/>
      <c r="L27" s="243">
        <v>0</v>
      </c>
      <c r="M27" s="244"/>
      <c r="N27" s="177">
        <v>0</v>
      </c>
      <c r="O27" s="314" t="e">
        <f>+F27+H27</f>
        <v>#N/A</v>
      </c>
      <c r="P27" s="314"/>
      <c r="Q27" s="12"/>
      <c r="S27" s="162"/>
      <c r="T27" s="168" t="e">
        <f t="shared" ref="T27:T90" si="0">IF(O27&gt;-N27,N27,0)</f>
        <v>#N/A</v>
      </c>
      <c r="U27" s="166"/>
    </row>
    <row r="28" spans="1:21" s="35" customFormat="1" ht="12.75" x14ac:dyDescent="0.2">
      <c r="A28" s="18"/>
      <c r="B28" s="18"/>
      <c r="C28" s="93">
        <v>44805</v>
      </c>
      <c r="D28" s="50">
        <v>2</v>
      </c>
      <c r="E28" s="176" t="e">
        <f>'F4 - Inversión CR'!H28+#REF!</f>
        <v>#N/A</v>
      </c>
      <c r="F28" s="313" t="e">
        <f t="shared" ref="F28:F50" si="1">O27+E28</f>
        <v>#N/A</v>
      </c>
      <c r="G28" s="313"/>
      <c r="H28" s="243" t="e">
        <f>#REF!</f>
        <v>#REF!</v>
      </c>
      <c r="I28" s="244"/>
      <c r="J28" s="243">
        <v>0</v>
      </c>
      <c r="K28" s="244"/>
      <c r="L28" s="243">
        <v>0</v>
      </c>
      <c r="M28" s="244"/>
      <c r="N28" s="177">
        <v>0</v>
      </c>
      <c r="O28" s="314" t="e">
        <f t="shared" ref="O28:O50" si="2">F28+H28</f>
        <v>#N/A</v>
      </c>
      <c r="P28" s="314"/>
      <c r="Q28" s="12"/>
      <c r="S28" s="162"/>
      <c r="T28" s="168" t="e">
        <f t="shared" si="0"/>
        <v>#N/A</v>
      </c>
      <c r="U28" s="166"/>
    </row>
    <row r="29" spans="1:21" s="35" customFormat="1" ht="12.75" x14ac:dyDescent="0.2">
      <c r="A29" s="18"/>
      <c r="B29" s="18"/>
      <c r="C29" s="93">
        <v>44835</v>
      </c>
      <c r="D29" s="50">
        <v>3</v>
      </c>
      <c r="E29" s="176" t="e">
        <f>'F4 - Inversión CR'!H29+#REF!</f>
        <v>#N/A</v>
      </c>
      <c r="F29" s="313" t="e">
        <f t="shared" si="1"/>
        <v>#N/A</v>
      </c>
      <c r="G29" s="313"/>
      <c r="H29" s="243" t="e">
        <f>#REF!</f>
        <v>#REF!</v>
      </c>
      <c r="I29" s="244"/>
      <c r="J29" s="243">
        <v>0</v>
      </c>
      <c r="K29" s="244"/>
      <c r="L29" s="243">
        <v>0</v>
      </c>
      <c r="M29" s="244"/>
      <c r="N29" s="177">
        <v>0</v>
      </c>
      <c r="O29" s="314" t="e">
        <f t="shared" si="2"/>
        <v>#N/A</v>
      </c>
      <c r="P29" s="314"/>
      <c r="Q29" s="12"/>
      <c r="S29" s="162"/>
      <c r="T29" s="168" t="e">
        <f t="shared" si="0"/>
        <v>#N/A</v>
      </c>
      <c r="U29" s="166"/>
    </row>
    <row r="30" spans="1:21" s="35" customFormat="1" ht="12.75" x14ac:dyDescent="0.2">
      <c r="A30" s="18"/>
      <c r="B30" s="18"/>
      <c r="C30" s="93">
        <v>44866</v>
      </c>
      <c r="D30" s="50">
        <v>4</v>
      </c>
      <c r="E30" s="176" t="e">
        <f>'F4 - Inversión CR'!H30+#REF!</f>
        <v>#REF!</v>
      </c>
      <c r="F30" s="313" t="e">
        <f t="shared" si="1"/>
        <v>#N/A</v>
      </c>
      <c r="G30" s="313"/>
      <c r="H30" s="243" t="e">
        <f>#REF!</f>
        <v>#REF!</v>
      </c>
      <c r="I30" s="244"/>
      <c r="J30" s="243">
        <v>0</v>
      </c>
      <c r="K30" s="244"/>
      <c r="L30" s="243">
        <v>0</v>
      </c>
      <c r="M30" s="244"/>
      <c r="N30" s="177">
        <v>0</v>
      </c>
      <c r="O30" s="314" t="e">
        <f t="shared" si="2"/>
        <v>#N/A</v>
      </c>
      <c r="P30" s="314"/>
      <c r="Q30" s="12"/>
      <c r="S30" s="162"/>
      <c r="T30" s="168" t="e">
        <f t="shared" si="0"/>
        <v>#N/A</v>
      </c>
      <c r="U30" s="166"/>
    </row>
    <row r="31" spans="1:21" s="35" customFormat="1" ht="12.75" x14ac:dyDescent="0.2">
      <c r="A31" s="18"/>
      <c r="B31" s="18"/>
      <c r="C31" s="93">
        <v>44896</v>
      </c>
      <c r="D31" s="50">
        <v>5</v>
      </c>
      <c r="E31" s="176" t="e">
        <f>'F4 - Inversión CR'!H31+#REF!</f>
        <v>#REF!</v>
      </c>
      <c r="F31" s="313" t="e">
        <f t="shared" si="1"/>
        <v>#N/A</v>
      </c>
      <c r="G31" s="313"/>
      <c r="H31" s="243" t="e">
        <f>#REF!</f>
        <v>#REF!</v>
      </c>
      <c r="I31" s="244"/>
      <c r="J31" s="243">
        <v>0</v>
      </c>
      <c r="K31" s="244"/>
      <c r="L31" s="243">
        <v>0</v>
      </c>
      <c r="M31" s="244"/>
      <c r="N31" s="177">
        <v>0</v>
      </c>
      <c r="O31" s="314" t="e">
        <f t="shared" si="2"/>
        <v>#N/A</v>
      </c>
      <c r="P31" s="314"/>
      <c r="Q31" s="12"/>
      <c r="S31" s="162"/>
      <c r="T31" s="168" t="e">
        <f t="shared" si="0"/>
        <v>#N/A</v>
      </c>
      <c r="U31" s="166"/>
    </row>
    <row r="32" spans="1:21" s="35" customFormat="1" ht="12.75" x14ac:dyDescent="0.2">
      <c r="A32" s="18"/>
      <c r="B32" s="18"/>
      <c r="C32" s="93">
        <v>44927</v>
      </c>
      <c r="D32" s="50">
        <v>6</v>
      </c>
      <c r="E32" s="176" t="e">
        <f>'F4 - Inversión CR'!H32+#REF!</f>
        <v>#REF!</v>
      </c>
      <c r="F32" s="313" t="e">
        <f t="shared" si="1"/>
        <v>#N/A</v>
      </c>
      <c r="G32" s="313"/>
      <c r="H32" s="243" t="e">
        <f>#REF!</f>
        <v>#REF!</v>
      </c>
      <c r="I32" s="244"/>
      <c r="J32" s="243">
        <v>0</v>
      </c>
      <c r="K32" s="244"/>
      <c r="L32" s="243">
        <v>0</v>
      </c>
      <c r="M32" s="244"/>
      <c r="N32" s="177">
        <v>0</v>
      </c>
      <c r="O32" s="314" t="e">
        <f t="shared" si="2"/>
        <v>#N/A</v>
      </c>
      <c r="P32" s="314"/>
      <c r="Q32" s="12"/>
      <c r="S32" s="162"/>
      <c r="T32" s="168" t="e">
        <f t="shared" si="0"/>
        <v>#N/A</v>
      </c>
      <c r="U32" s="166"/>
    </row>
    <row r="33" spans="1:21" s="35" customFormat="1" ht="12.75" x14ac:dyDescent="0.2">
      <c r="A33" s="18"/>
      <c r="B33" s="18"/>
      <c r="C33" s="93">
        <v>44958</v>
      </c>
      <c r="D33" s="50">
        <v>7</v>
      </c>
      <c r="E33" s="176" t="e">
        <f>'F4 - Inversión CR'!H33+#REF!</f>
        <v>#REF!</v>
      </c>
      <c r="F33" s="313" t="e">
        <f t="shared" si="1"/>
        <v>#N/A</v>
      </c>
      <c r="G33" s="313"/>
      <c r="H33" s="243" t="e">
        <f>#REF!</f>
        <v>#REF!</v>
      </c>
      <c r="I33" s="244"/>
      <c r="J33" s="243">
        <v>0</v>
      </c>
      <c r="K33" s="244"/>
      <c r="L33" s="243">
        <v>0</v>
      </c>
      <c r="M33" s="244"/>
      <c r="N33" s="177">
        <v>0</v>
      </c>
      <c r="O33" s="314" t="e">
        <f t="shared" si="2"/>
        <v>#N/A</v>
      </c>
      <c r="P33" s="314"/>
      <c r="Q33" s="12"/>
      <c r="S33" s="162"/>
      <c r="T33" s="168" t="e">
        <f t="shared" si="0"/>
        <v>#N/A</v>
      </c>
      <c r="U33" s="166"/>
    </row>
    <row r="34" spans="1:21" s="35" customFormat="1" ht="12.75" x14ac:dyDescent="0.2">
      <c r="A34" s="18"/>
      <c r="B34" s="18"/>
      <c r="C34" s="93">
        <v>44986</v>
      </c>
      <c r="D34" s="50">
        <v>8</v>
      </c>
      <c r="E34" s="176" t="e">
        <f>'F4 - Inversión CR'!H34+#REF!</f>
        <v>#REF!</v>
      </c>
      <c r="F34" s="313" t="e">
        <f t="shared" si="1"/>
        <v>#N/A</v>
      </c>
      <c r="G34" s="313"/>
      <c r="H34" s="243" t="e">
        <f>#REF!</f>
        <v>#REF!</v>
      </c>
      <c r="I34" s="244"/>
      <c r="J34" s="243">
        <v>0</v>
      </c>
      <c r="K34" s="244"/>
      <c r="L34" s="243">
        <v>0</v>
      </c>
      <c r="M34" s="244"/>
      <c r="N34" s="177">
        <v>0</v>
      </c>
      <c r="O34" s="314" t="e">
        <f t="shared" si="2"/>
        <v>#N/A</v>
      </c>
      <c r="P34" s="314"/>
      <c r="Q34" s="12"/>
      <c r="S34" s="162"/>
      <c r="T34" s="168" t="e">
        <f t="shared" si="0"/>
        <v>#N/A</v>
      </c>
      <c r="U34" s="166"/>
    </row>
    <row r="35" spans="1:21" s="35" customFormat="1" ht="12.75" x14ac:dyDescent="0.2">
      <c r="A35" s="18"/>
      <c r="B35" s="18"/>
      <c r="C35" s="93">
        <v>45017</v>
      </c>
      <c r="D35" s="50">
        <v>9</v>
      </c>
      <c r="E35" s="176" t="e">
        <f>'F4 - Inversión CR'!H35+#REF!</f>
        <v>#REF!</v>
      </c>
      <c r="F35" s="313" t="e">
        <f t="shared" si="1"/>
        <v>#N/A</v>
      </c>
      <c r="G35" s="313"/>
      <c r="H35" s="243" t="e">
        <f>#REF!</f>
        <v>#REF!</v>
      </c>
      <c r="I35" s="244"/>
      <c r="J35" s="243">
        <v>0</v>
      </c>
      <c r="K35" s="244"/>
      <c r="L35" s="243">
        <v>0</v>
      </c>
      <c r="M35" s="244"/>
      <c r="N35" s="177">
        <v>0</v>
      </c>
      <c r="O35" s="314" t="e">
        <f t="shared" si="2"/>
        <v>#N/A</v>
      </c>
      <c r="P35" s="314"/>
      <c r="Q35" s="12"/>
      <c r="S35" s="162"/>
      <c r="T35" s="168" t="e">
        <f t="shared" si="0"/>
        <v>#N/A</v>
      </c>
      <c r="U35" s="166"/>
    </row>
    <row r="36" spans="1:21" s="35" customFormat="1" ht="12.75" x14ac:dyDescent="0.2">
      <c r="A36" s="18"/>
      <c r="B36" s="18"/>
      <c r="C36" s="93">
        <v>45047</v>
      </c>
      <c r="D36" s="50">
        <v>10</v>
      </c>
      <c r="E36" s="176" t="e">
        <f>'F4 - Inversión CR'!H36+#REF!</f>
        <v>#REF!</v>
      </c>
      <c r="F36" s="313" t="e">
        <f t="shared" si="1"/>
        <v>#N/A</v>
      </c>
      <c r="G36" s="313"/>
      <c r="H36" s="243" t="e">
        <f>#REF!</f>
        <v>#REF!</v>
      </c>
      <c r="I36" s="244"/>
      <c r="J36" s="243">
        <v>0</v>
      </c>
      <c r="K36" s="244"/>
      <c r="L36" s="243">
        <v>0</v>
      </c>
      <c r="M36" s="244"/>
      <c r="N36" s="177">
        <v>0</v>
      </c>
      <c r="O36" s="314" t="e">
        <f t="shared" si="2"/>
        <v>#N/A</v>
      </c>
      <c r="P36" s="314"/>
      <c r="Q36" s="12"/>
      <c r="S36" s="162"/>
      <c r="T36" s="168" t="e">
        <f t="shared" si="0"/>
        <v>#N/A</v>
      </c>
      <c r="U36" s="166"/>
    </row>
    <row r="37" spans="1:21" s="35" customFormat="1" ht="12.75" x14ac:dyDescent="0.2">
      <c r="A37" s="18"/>
      <c r="B37" s="18"/>
      <c r="C37" s="93">
        <v>45078</v>
      </c>
      <c r="D37" s="50">
        <v>11</v>
      </c>
      <c r="E37" s="176" t="e">
        <f>'F4 - Inversión CR'!H37+#REF!</f>
        <v>#REF!</v>
      </c>
      <c r="F37" s="313" t="e">
        <f t="shared" si="1"/>
        <v>#N/A</v>
      </c>
      <c r="G37" s="313"/>
      <c r="H37" s="243" t="e">
        <f>#REF!</f>
        <v>#REF!</v>
      </c>
      <c r="I37" s="244"/>
      <c r="J37" s="243">
        <v>0</v>
      </c>
      <c r="K37" s="244"/>
      <c r="L37" s="243">
        <v>0</v>
      </c>
      <c r="M37" s="244"/>
      <c r="N37" s="177">
        <v>0</v>
      </c>
      <c r="O37" s="314" t="e">
        <f t="shared" si="2"/>
        <v>#N/A</v>
      </c>
      <c r="P37" s="314"/>
      <c r="Q37" s="12"/>
      <c r="S37" s="162"/>
      <c r="T37" s="168" t="e">
        <f t="shared" si="0"/>
        <v>#N/A</v>
      </c>
      <c r="U37" s="166"/>
    </row>
    <row r="38" spans="1:21" s="35" customFormat="1" ht="12.75" x14ac:dyDescent="0.2">
      <c r="A38" s="18"/>
      <c r="B38" s="18"/>
      <c r="C38" s="93">
        <v>45108</v>
      </c>
      <c r="D38" s="50">
        <v>12</v>
      </c>
      <c r="E38" s="176" t="e">
        <f>'F4 - Inversión CR'!H38+#REF!</f>
        <v>#REF!</v>
      </c>
      <c r="F38" s="313" t="e">
        <f t="shared" si="1"/>
        <v>#N/A</v>
      </c>
      <c r="G38" s="313"/>
      <c r="H38" s="243" t="e">
        <f>#REF!</f>
        <v>#REF!</v>
      </c>
      <c r="I38" s="244"/>
      <c r="J38" s="243">
        <v>0</v>
      </c>
      <c r="K38" s="244"/>
      <c r="L38" s="243">
        <v>0</v>
      </c>
      <c r="M38" s="244"/>
      <c r="N38" s="177">
        <v>0</v>
      </c>
      <c r="O38" s="314" t="e">
        <f t="shared" si="2"/>
        <v>#N/A</v>
      </c>
      <c r="P38" s="314"/>
      <c r="Q38" s="12"/>
      <c r="S38" s="162"/>
      <c r="T38" s="168" t="e">
        <f t="shared" si="0"/>
        <v>#N/A</v>
      </c>
      <c r="U38" s="166"/>
    </row>
    <row r="39" spans="1:21" s="35" customFormat="1" ht="12.75" x14ac:dyDescent="0.2">
      <c r="A39" s="18"/>
      <c r="B39" s="18"/>
      <c r="C39" s="93">
        <v>45139</v>
      </c>
      <c r="D39" s="50">
        <v>13</v>
      </c>
      <c r="E39" s="176" t="e">
        <f>'F4 - Inversión CR'!H39+#REF!</f>
        <v>#REF!</v>
      </c>
      <c r="F39" s="313" t="e">
        <f t="shared" si="1"/>
        <v>#N/A</v>
      </c>
      <c r="G39" s="313"/>
      <c r="H39" s="243" t="e">
        <f>#REF!</f>
        <v>#REF!</v>
      </c>
      <c r="I39" s="244"/>
      <c r="J39" s="243">
        <v>0</v>
      </c>
      <c r="K39" s="244"/>
      <c r="L39" s="243">
        <v>0</v>
      </c>
      <c r="M39" s="244"/>
      <c r="N39" s="177">
        <v>0</v>
      </c>
      <c r="O39" s="314" t="e">
        <f t="shared" si="2"/>
        <v>#N/A</v>
      </c>
      <c r="P39" s="314"/>
      <c r="Q39" s="12"/>
      <c r="S39" s="162"/>
      <c r="T39" s="168" t="e">
        <f t="shared" si="0"/>
        <v>#N/A</v>
      </c>
      <c r="U39" s="166"/>
    </row>
    <row r="40" spans="1:21" s="35" customFormat="1" ht="12.75" x14ac:dyDescent="0.2">
      <c r="A40" s="18"/>
      <c r="B40" s="18"/>
      <c r="C40" s="93">
        <v>45170</v>
      </c>
      <c r="D40" s="50">
        <v>14</v>
      </c>
      <c r="E40" s="176" t="e">
        <f>'F4 - Inversión CR'!H40+#REF!</f>
        <v>#N/A</v>
      </c>
      <c r="F40" s="313" t="e">
        <f t="shared" si="1"/>
        <v>#N/A</v>
      </c>
      <c r="G40" s="313"/>
      <c r="H40" s="243" t="e">
        <f>#REF!</f>
        <v>#REF!</v>
      </c>
      <c r="I40" s="244"/>
      <c r="J40" s="243">
        <v>0</v>
      </c>
      <c r="K40" s="244"/>
      <c r="L40" s="243">
        <v>0</v>
      </c>
      <c r="M40" s="244"/>
      <c r="N40" s="177">
        <v>0</v>
      </c>
      <c r="O40" s="314" t="e">
        <f t="shared" si="2"/>
        <v>#N/A</v>
      </c>
      <c r="P40" s="314"/>
      <c r="Q40" s="12"/>
      <c r="S40" s="162"/>
      <c r="T40" s="168" t="e">
        <f t="shared" si="0"/>
        <v>#N/A</v>
      </c>
      <c r="U40" s="166"/>
    </row>
    <row r="41" spans="1:21" s="35" customFormat="1" ht="12.75" x14ac:dyDescent="0.2">
      <c r="A41" s="18"/>
      <c r="B41" s="18"/>
      <c r="C41" s="93">
        <v>45200</v>
      </c>
      <c r="D41" s="50">
        <v>15</v>
      </c>
      <c r="E41" s="176" t="e">
        <f>'F4 - Inversión CR'!H41+#REF!</f>
        <v>#N/A</v>
      </c>
      <c r="F41" s="313" t="e">
        <f t="shared" si="1"/>
        <v>#N/A</v>
      </c>
      <c r="G41" s="313"/>
      <c r="H41" s="243" t="e">
        <f>#REF!</f>
        <v>#REF!</v>
      </c>
      <c r="I41" s="244"/>
      <c r="J41" s="243">
        <v>0</v>
      </c>
      <c r="K41" s="244"/>
      <c r="L41" s="243">
        <v>0</v>
      </c>
      <c r="M41" s="244"/>
      <c r="N41" s="177">
        <v>0</v>
      </c>
      <c r="O41" s="314" t="e">
        <f t="shared" si="2"/>
        <v>#N/A</v>
      </c>
      <c r="P41" s="314"/>
      <c r="Q41" s="12"/>
      <c r="S41" s="162"/>
      <c r="T41" s="168" t="e">
        <f t="shared" si="0"/>
        <v>#N/A</v>
      </c>
      <c r="U41" s="166"/>
    </row>
    <row r="42" spans="1:21" s="35" customFormat="1" ht="12.75" x14ac:dyDescent="0.2">
      <c r="A42" s="18"/>
      <c r="B42" s="18"/>
      <c r="C42" s="93">
        <v>45231</v>
      </c>
      <c r="D42" s="50">
        <v>16</v>
      </c>
      <c r="E42" s="176" t="e">
        <f>'F4 - Inversión CR'!H42+#REF!</f>
        <v>#N/A</v>
      </c>
      <c r="F42" s="313" t="e">
        <f t="shared" si="1"/>
        <v>#N/A</v>
      </c>
      <c r="G42" s="313"/>
      <c r="H42" s="243" t="e">
        <f>#REF!</f>
        <v>#REF!</v>
      </c>
      <c r="I42" s="244"/>
      <c r="J42" s="243">
        <v>0</v>
      </c>
      <c r="K42" s="244"/>
      <c r="L42" s="243">
        <v>0</v>
      </c>
      <c r="M42" s="244"/>
      <c r="N42" s="177">
        <v>0</v>
      </c>
      <c r="O42" s="314" t="e">
        <f t="shared" si="2"/>
        <v>#N/A</v>
      </c>
      <c r="P42" s="314"/>
      <c r="Q42" s="12"/>
      <c r="S42" s="162"/>
      <c r="T42" s="168" t="e">
        <f t="shared" si="0"/>
        <v>#N/A</v>
      </c>
      <c r="U42" s="166"/>
    </row>
    <row r="43" spans="1:21" s="35" customFormat="1" ht="12.75" x14ac:dyDescent="0.2">
      <c r="A43" s="18"/>
      <c r="B43" s="18"/>
      <c r="C43" s="93">
        <v>45261</v>
      </c>
      <c r="D43" s="50">
        <v>17</v>
      </c>
      <c r="E43" s="176" t="e">
        <f>'F4 - Inversión CR'!H43+#REF!</f>
        <v>#N/A</v>
      </c>
      <c r="F43" s="313" t="e">
        <f t="shared" si="1"/>
        <v>#N/A</v>
      </c>
      <c r="G43" s="313"/>
      <c r="H43" s="243" t="e">
        <f>#REF!</f>
        <v>#REF!</v>
      </c>
      <c r="I43" s="244"/>
      <c r="J43" s="243">
        <v>0</v>
      </c>
      <c r="K43" s="244"/>
      <c r="L43" s="243">
        <v>0</v>
      </c>
      <c r="M43" s="244"/>
      <c r="N43" s="177">
        <v>0</v>
      </c>
      <c r="O43" s="314" t="e">
        <f t="shared" si="2"/>
        <v>#N/A</v>
      </c>
      <c r="P43" s="314"/>
      <c r="Q43" s="12"/>
      <c r="S43" s="162"/>
      <c r="T43" s="168" t="e">
        <f t="shared" si="0"/>
        <v>#N/A</v>
      </c>
      <c r="U43" s="166"/>
    </row>
    <row r="44" spans="1:21" s="35" customFormat="1" ht="12.75" x14ac:dyDescent="0.2">
      <c r="A44" s="18"/>
      <c r="B44" s="18"/>
      <c r="C44" s="93">
        <v>45292</v>
      </c>
      <c r="D44" s="50">
        <v>18</v>
      </c>
      <c r="E44" s="176" t="e">
        <f>'F4 - Inversión CR'!H44+#REF!</f>
        <v>#N/A</v>
      </c>
      <c r="F44" s="313" t="e">
        <f t="shared" si="1"/>
        <v>#N/A</v>
      </c>
      <c r="G44" s="313"/>
      <c r="H44" s="243" t="e">
        <f>#REF!</f>
        <v>#REF!</v>
      </c>
      <c r="I44" s="244"/>
      <c r="J44" s="243">
        <v>0</v>
      </c>
      <c r="K44" s="244"/>
      <c r="L44" s="243">
        <v>0</v>
      </c>
      <c r="M44" s="244"/>
      <c r="N44" s="177">
        <v>0</v>
      </c>
      <c r="O44" s="314" t="e">
        <f t="shared" si="2"/>
        <v>#N/A</v>
      </c>
      <c r="P44" s="314"/>
      <c r="Q44" s="12"/>
      <c r="S44" s="162"/>
      <c r="T44" s="168" t="e">
        <f t="shared" si="0"/>
        <v>#N/A</v>
      </c>
      <c r="U44" s="166"/>
    </row>
    <row r="45" spans="1:21" s="35" customFormat="1" ht="12.75" x14ac:dyDescent="0.2">
      <c r="A45" s="18"/>
      <c r="B45" s="18"/>
      <c r="C45" s="93">
        <v>45323</v>
      </c>
      <c r="D45" s="50">
        <v>19</v>
      </c>
      <c r="E45" s="176" t="e">
        <f>'F4 - Inversión CR'!H45+#REF!</f>
        <v>#N/A</v>
      </c>
      <c r="F45" s="313" t="e">
        <f t="shared" si="1"/>
        <v>#N/A</v>
      </c>
      <c r="G45" s="313"/>
      <c r="H45" s="243" t="e">
        <f>#REF!</f>
        <v>#REF!</v>
      </c>
      <c r="I45" s="244"/>
      <c r="J45" s="243">
        <v>0</v>
      </c>
      <c r="K45" s="244"/>
      <c r="L45" s="243">
        <v>0</v>
      </c>
      <c r="M45" s="244"/>
      <c r="N45" s="177">
        <v>0</v>
      </c>
      <c r="O45" s="314" t="e">
        <f t="shared" si="2"/>
        <v>#N/A</v>
      </c>
      <c r="P45" s="314"/>
      <c r="Q45" s="12"/>
      <c r="S45" s="162"/>
      <c r="T45" s="168" t="e">
        <f t="shared" si="0"/>
        <v>#N/A</v>
      </c>
      <c r="U45" s="166"/>
    </row>
    <row r="46" spans="1:21" s="35" customFormat="1" ht="12.75" x14ac:dyDescent="0.2">
      <c r="A46" s="18"/>
      <c r="B46" s="18"/>
      <c r="C46" s="93">
        <v>45352</v>
      </c>
      <c r="D46" s="50">
        <v>20</v>
      </c>
      <c r="E46" s="176" t="e">
        <f>'F4 - Inversión CR'!H46+#REF!</f>
        <v>#N/A</v>
      </c>
      <c r="F46" s="313" t="e">
        <f t="shared" si="1"/>
        <v>#N/A</v>
      </c>
      <c r="G46" s="313"/>
      <c r="H46" s="243" t="e">
        <f>#REF!</f>
        <v>#REF!</v>
      </c>
      <c r="I46" s="244"/>
      <c r="J46" s="243">
        <v>0</v>
      </c>
      <c r="K46" s="244"/>
      <c r="L46" s="243">
        <v>0</v>
      </c>
      <c r="M46" s="244"/>
      <c r="N46" s="177">
        <v>0</v>
      </c>
      <c r="O46" s="314" t="e">
        <f t="shared" si="2"/>
        <v>#N/A</v>
      </c>
      <c r="P46" s="314"/>
      <c r="Q46" s="12"/>
      <c r="S46" s="162"/>
      <c r="T46" s="168" t="e">
        <f t="shared" si="0"/>
        <v>#N/A</v>
      </c>
      <c r="U46" s="166"/>
    </row>
    <row r="47" spans="1:21" s="35" customFormat="1" ht="12.75" x14ac:dyDescent="0.2">
      <c r="A47" s="18"/>
      <c r="B47" s="18"/>
      <c r="C47" s="93">
        <v>45383</v>
      </c>
      <c r="D47" s="50">
        <v>21</v>
      </c>
      <c r="E47" s="176" t="e">
        <f>'F4 - Inversión CR'!H47+#REF!</f>
        <v>#N/A</v>
      </c>
      <c r="F47" s="313" t="e">
        <f t="shared" si="1"/>
        <v>#N/A</v>
      </c>
      <c r="G47" s="313"/>
      <c r="H47" s="243" t="e">
        <f>#REF!</f>
        <v>#REF!</v>
      </c>
      <c r="I47" s="244"/>
      <c r="J47" s="243">
        <v>0</v>
      </c>
      <c r="K47" s="244"/>
      <c r="L47" s="243">
        <v>0</v>
      </c>
      <c r="M47" s="244"/>
      <c r="N47" s="177">
        <v>0</v>
      </c>
      <c r="O47" s="314" t="e">
        <f t="shared" si="2"/>
        <v>#N/A</v>
      </c>
      <c r="P47" s="314"/>
      <c r="Q47" s="12"/>
      <c r="S47" s="162"/>
      <c r="T47" s="168" t="e">
        <f t="shared" si="0"/>
        <v>#N/A</v>
      </c>
      <c r="U47" s="166"/>
    </row>
    <row r="48" spans="1:21" s="35" customFormat="1" ht="12.75" x14ac:dyDescent="0.2">
      <c r="A48" s="18"/>
      <c r="B48" s="18"/>
      <c r="C48" s="93">
        <v>45413</v>
      </c>
      <c r="D48" s="50">
        <v>22</v>
      </c>
      <c r="E48" s="176" t="e">
        <f>'F4 - Inversión CR'!H48+#REF!</f>
        <v>#N/A</v>
      </c>
      <c r="F48" s="313" t="e">
        <f t="shared" si="1"/>
        <v>#N/A</v>
      </c>
      <c r="G48" s="313"/>
      <c r="H48" s="243" t="e">
        <f>#REF!</f>
        <v>#REF!</v>
      </c>
      <c r="I48" s="244"/>
      <c r="J48" s="243">
        <v>0</v>
      </c>
      <c r="K48" s="244"/>
      <c r="L48" s="243">
        <v>0</v>
      </c>
      <c r="M48" s="244"/>
      <c r="N48" s="177">
        <v>0</v>
      </c>
      <c r="O48" s="314" t="e">
        <f t="shared" si="2"/>
        <v>#N/A</v>
      </c>
      <c r="P48" s="314"/>
      <c r="Q48" s="12"/>
      <c r="S48" s="162"/>
      <c r="T48" s="168" t="e">
        <f t="shared" si="0"/>
        <v>#N/A</v>
      </c>
      <c r="U48" s="166"/>
    </row>
    <row r="49" spans="1:21" s="35" customFormat="1" ht="12.75" x14ac:dyDescent="0.2">
      <c r="A49" s="18"/>
      <c r="B49" s="18"/>
      <c r="C49" s="93">
        <v>45444</v>
      </c>
      <c r="D49" s="50">
        <v>23</v>
      </c>
      <c r="E49" s="176" t="e">
        <f>'F4 - Inversión CR'!H49+#REF!</f>
        <v>#N/A</v>
      </c>
      <c r="F49" s="313" t="e">
        <f t="shared" si="1"/>
        <v>#N/A</v>
      </c>
      <c r="G49" s="313"/>
      <c r="H49" s="243" t="e">
        <f>#REF!</f>
        <v>#REF!</v>
      </c>
      <c r="I49" s="244"/>
      <c r="J49" s="243">
        <v>0</v>
      </c>
      <c r="K49" s="244"/>
      <c r="L49" s="243">
        <v>0</v>
      </c>
      <c r="M49" s="244"/>
      <c r="N49" s="177">
        <v>0</v>
      </c>
      <c r="O49" s="314" t="e">
        <f t="shared" si="2"/>
        <v>#N/A</v>
      </c>
      <c r="P49" s="314"/>
      <c r="Q49" s="12"/>
      <c r="T49" s="168" t="e">
        <f t="shared" si="0"/>
        <v>#N/A</v>
      </c>
      <c r="U49" s="166"/>
    </row>
    <row r="50" spans="1:21" s="35" customFormat="1" ht="12.75" x14ac:dyDescent="0.2">
      <c r="A50" s="18"/>
      <c r="B50" s="18"/>
      <c r="C50" s="93">
        <v>45474</v>
      </c>
      <c r="D50" s="50">
        <v>24</v>
      </c>
      <c r="E50" s="176" t="e">
        <f>'F4 - Inversión CR'!H50+#REF!</f>
        <v>#N/A</v>
      </c>
      <c r="F50" s="313" t="e">
        <f t="shared" si="1"/>
        <v>#N/A</v>
      </c>
      <c r="G50" s="313"/>
      <c r="H50" s="243" t="e">
        <f>#REF!</f>
        <v>#REF!</v>
      </c>
      <c r="I50" s="244"/>
      <c r="J50" s="243">
        <v>0</v>
      </c>
      <c r="K50" s="244"/>
      <c r="L50" s="243">
        <v>0</v>
      </c>
      <c r="M50" s="244"/>
      <c r="N50" s="177">
        <v>0</v>
      </c>
      <c r="O50" s="314" t="e">
        <f t="shared" si="2"/>
        <v>#N/A</v>
      </c>
      <c r="P50" s="314"/>
      <c r="Q50" s="12"/>
      <c r="T50" s="168" t="e">
        <f t="shared" si="0"/>
        <v>#N/A</v>
      </c>
      <c r="U50" s="166"/>
    </row>
    <row r="51" spans="1:21" s="35" customFormat="1" ht="12.75" x14ac:dyDescent="0.2">
      <c r="A51" s="18"/>
      <c r="B51" s="18"/>
      <c r="C51" s="93">
        <v>45505</v>
      </c>
      <c r="D51" s="50">
        <v>25</v>
      </c>
      <c r="E51" s="178"/>
      <c r="F51" s="313" t="e">
        <f>O50</f>
        <v>#N/A</v>
      </c>
      <c r="G51" s="313"/>
      <c r="H51" s="243" t="e">
        <f t="shared" ref="H51:H64" si="3">F51*$K$23</f>
        <v>#N/A</v>
      </c>
      <c r="I51" s="244"/>
      <c r="J51" s="243" t="e">
        <f>N51-H51-L51</f>
        <v>#N/A</v>
      </c>
      <c r="K51" s="244"/>
      <c r="L51" s="243">
        <f>'F5 - Operación '!Q23</f>
        <v>0</v>
      </c>
      <c r="M51" s="244"/>
      <c r="N51" s="179">
        <f>K24</f>
        <v>0</v>
      </c>
      <c r="O51" s="243" t="e">
        <f t="shared" ref="O51:O114" si="4">F51-J51</f>
        <v>#N/A</v>
      </c>
      <c r="P51" s="244"/>
      <c r="Q51" s="12"/>
      <c r="S51" s="162" t="e">
        <f>IF(H51&gt;0,H51,0)</f>
        <v>#N/A</v>
      </c>
      <c r="T51" s="168" t="e">
        <f>IF(O51&gt;-N51,N51,0)</f>
        <v>#N/A</v>
      </c>
      <c r="U51" s="168" t="e">
        <f>IF(O51&gt;-N51,L51,0)</f>
        <v>#N/A</v>
      </c>
    </row>
    <row r="52" spans="1:21" s="35" customFormat="1" ht="12.75" x14ac:dyDescent="0.2">
      <c r="A52" s="18"/>
      <c r="B52" s="18"/>
      <c r="C52" s="93">
        <v>45536</v>
      </c>
      <c r="D52" s="50">
        <v>26</v>
      </c>
      <c r="E52" s="178"/>
      <c r="F52" s="313" t="e">
        <f t="shared" ref="F52:F61" si="5">O51</f>
        <v>#N/A</v>
      </c>
      <c r="G52" s="313"/>
      <c r="H52" s="243" t="e">
        <f t="shared" si="3"/>
        <v>#N/A</v>
      </c>
      <c r="I52" s="244"/>
      <c r="J52" s="243" t="e">
        <f t="shared" ref="J52:J115" si="6">N52-H52-L52</f>
        <v>#N/A</v>
      </c>
      <c r="K52" s="244"/>
      <c r="L52" s="243">
        <f>'F5 - Operación '!Q24</f>
        <v>0</v>
      </c>
      <c r="M52" s="244"/>
      <c r="N52" s="179">
        <f>N51</f>
        <v>0</v>
      </c>
      <c r="O52" s="243" t="e">
        <f t="shared" si="4"/>
        <v>#N/A</v>
      </c>
      <c r="P52" s="244"/>
      <c r="Q52" s="12"/>
      <c r="S52" s="162" t="e">
        <f t="shared" ref="S52:S115" si="7">IF(H52&gt;0,H52,0)</f>
        <v>#N/A</v>
      </c>
      <c r="T52" s="168" t="e">
        <f t="shared" si="0"/>
        <v>#N/A</v>
      </c>
      <c r="U52" s="168" t="e">
        <f t="shared" ref="U52:U115" si="8">IF(O52&gt;-N52,L52,0)</f>
        <v>#N/A</v>
      </c>
    </row>
    <row r="53" spans="1:21" s="35" customFormat="1" ht="12.75" x14ac:dyDescent="0.2">
      <c r="A53" s="18"/>
      <c r="B53" s="18"/>
      <c r="C53" s="93">
        <v>45566</v>
      </c>
      <c r="D53" s="50">
        <v>27</v>
      </c>
      <c r="E53" s="178"/>
      <c r="F53" s="313" t="e">
        <f t="shared" si="5"/>
        <v>#N/A</v>
      </c>
      <c r="G53" s="313"/>
      <c r="H53" s="243" t="e">
        <f t="shared" si="3"/>
        <v>#N/A</v>
      </c>
      <c r="I53" s="244"/>
      <c r="J53" s="243" t="e">
        <f t="shared" si="6"/>
        <v>#N/A</v>
      </c>
      <c r="K53" s="244"/>
      <c r="L53" s="243">
        <f>'F5 - Operación '!Q25</f>
        <v>0</v>
      </c>
      <c r="M53" s="244"/>
      <c r="N53" s="179">
        <f t="shared" ref="N53:N116" si="9">N52</f>
        <v>0</v>
      </c>
      <c r="O53" s="243" t="e">
        <f t="shared" si="4"/>
        <v>#N/A</v>
      </c>
      <c r="P53" s="244"/>
      <c r="Q53" s="12"/>
      <c r="S53" s="162" t="e">
        <f t="shared" si="7"/>
        <v>#N/A</v>
      </c>
      <c r="T53" s="168" t="e">
        <f t="shared" si="0"/>
        <v>#N/A</v>
      </c>
      <c r="U53" s="168" t="e">
        <f t="shared" si="8"/>
        <v>#N/A</v>
      </c>
    </row>
    <row r="54" spans="1:21" s="35" customFormat="1" ht="12.75" x14ac:dyDescent="0.2">
      <c r="A54" s="18"/>
      <c r="B54" s="18"/>
      <c r="C54" s="93">
        <v>45597</v>
      </c>
      <c r="D54" s="50">
        <v>28</v>
      </c>
      <c r="E54" s="178"/>
      <c r="F54" s="313" t="e">
        <f t="shared" si="5"/>
        <v>#N/A</v>
      </c>
      <c r="G54" s="313"/>
      <c r="H54" s="243" t="e">
        <f t="shared" si="3"/>
        <v>#N/A</v>
      </c>
      <c r="I54" s="244"/>
      <c r="J54" s="243" t="e">
        <f t="shared" si="6"/>
        <v>#N/A</v>
      </c>
      <c r="K54" s="244"/>
      <c r="L54" s="243">
        <f>'F5 - Operación '!Q26</f>
        <v>0</v>
      </c>
      <c r="M54" s="244"/>
      <c r="N54" s="179">
        <f t="shared" si="9"/>
        <v>0</v>
      </c>
      <c r="O54" s="243" t="e">
        <f t="shared" si="4"/>
        <v>#N/A</v>
      </c>
      <c r="P54" s="244"/>
      <c r="Q54" s="12"/>
      <c r="S54" s="162" t="e">
        <f t="shared" si="7"/>
        <v>#N/A</v>
      </c>
      <c r="T54" s="168" t="e">
        <f t="shared" si="0"/>
        <v>#N/A</v>
      </c>
      <c r="U54" s="168" t="e">
        <f t="shared" si="8"/>
        <v>#N/A</v>
      </c>
    </row>
    <row r="55" spans="1:21" s="35" customFormat="1" ht="12.75" x14ac:dyDescent="0.2">
      <c r="A55" s="18"/>
      <c r="B55" s="18"/>
      <c r="C55" s="93">
        <v>45627</v>
      </c>
      <c r="D55" s="50">
        <v>29</v>
      </c>
      <c r="E55" s="178"/>
      <c r="F55" s="313" t="e">
        <f t="shared" si="5"/>
        <v>#N/A</v>
      </c>
      <c r="G55" s="313"/>
      <c r="H55" s="243" t="e">
        <f t="shared" si="3"/>
        <v>#N/A</v>
      </c>
      <c r="I55" s="244"/>
      <c r="J55" s="243" t="e">
        <f t="shared" si="6"/>
        <v>#N/A</v>
      </c>
      <c r="K55" s="244"/>
      <c r="L55" s="243">
        <f>'F5 - Operación '!Q27</f>
        <v>0</v>
      </c>
      <c r="M55" s="244"/>
      <c r="N55" s="179">
        <f t="shared" si="9"/>
        <v>0</v>
      </c>
      <c r="O55" s="243" t="e">
        <f t="shared" si="4"/>
        <v>#N/A</v>
      </c>
      <c r="P55" s="244"/>
      <c r="Q55" s="12"/>
      <c r="S55" s="162" t="e">
        <f t="shared" si="7"/>
        <v>#N/A</v>
      </c>
      <c r="T55" s="168" t="e">
        <f t="shared" si="0"/>
        <v>#N/A</v>
      </c>
      <c r="U55" s="168" t="e">
        <f t="shared" si="8"/>
        <v>#N/A</v>
      </c>
    </row>
    <row r="56" spans="1:21" s="35" customFormat="1" ht="12.75" x14ac:dyDescent="0.2">
      <c r="A56" s="18"/>
      <c r="B56" s="18"/>
      <c r="C56" s="93">
        <v>45658</v>
      </c>
      <c r="D56" s="50">
        <v>30</v>
      </c>
      <c r="E56" s="178"/>
      <c r="F56" s="313" t="e">
        <f t="shared" si="5"/>
        <v>#N/A</v>
      </c>
      <c r="G56" s="313"/>
      <c r="H56" s="243" t="e">
        <f t="shared" si="3"/>
        <v>#N/A</v>
      </c>
      <c r="I56" s="244"/>
      <c r="J56" s="243" t="e">
        <f t="shared" si="6"/>
        <v>#N/A</v>
      </c>
      <c r="K56" s="244"/>
      <c r="L56" s="243">
        <f>'F5 - Operación '!Q28</f>
        <v>0</v>
      </c>
      <c r="M56" s="244"/>
      <c r="N56" s="179">
        <f t="shared" si="9"/>
        <v>0</v>
      </c>
      <c r="O56" s="243" t="e">
        <f t="shared" si="4"/>
        <v>#N/A</v>
      </c>
      <c r="P56" s="244"/>
      <c r="Q56" s="12"/>
      <c r="S56" s="162" t="e">
        <f t="shared" si="7"/>
        <v>#N/A</v>
      </c>
      <c r="T56" s="168" t="e">
        <f t="shared" si="0"/>
        <v>#N/A</v>
      </c>
      <c r="U56" s="168" t="e">
        <f t="shared" si="8"/>
        <v>#N/A</v>
      </c>
    </row>
    <row r="57" spans="1:21" s="35" customFormat="1" ht="12.75" x14ac:dyDescent="0.2">
      <c r="A57" s="18"/>
      <c r="B57" s="18"/>
      <c r="C57" s="93">
        <v>45689</v>
      </c>
      <c r="D57" s="50">
        <v>31</v>
      </c>
      <c r="E57" s="178"/>
      <c r="F57" s="313" t="e">
        <f t="shared" si="5"/>
        <v>#N/A</v>
      </c>
      <c r="G57" s="313"/>
      <c r="H57" s="243" t="e">
        <f t="shared" si="3"/>
        <v>#N/A</v>
      </c>
      <c r="I57" s="244"/>
      <c r="J57" s="243" t="e">
        <f t="shared" si="6"/>
        <v>#N/A</v>
      </c>
      <c r="K57" s="244"/>
      <c r="L57" s="243">
        <f>'F5 - Operación '!Q29</f>
        <v>0</v>
      </c>
      <c r="M57" s="244"/>
      <c r="N57" s="179">
        <f t="shared" si="9"/>
        <v>0</v>
      </c>
      <c r="O57" s="243" t="e">
        <f t="shared" si="4"/>
        <v>#N/A</v>
      </c>
      <c r="P57" s="244"/>
      <c r="Q57" s="12"/>
      <c r="S57" s="162" t="e">
        <f t="shared" si="7"/>
        <v>#N/A</v>
      </c>
      <c r="T57" s="168" t="e">
        <f t="shared" si="0"/>
        <v>#N/A</v>
      </c>
      <c r="U57" s="168" t="e">
        <f t="shared" si="8"/>
        <v>#N/A</v>
      </c>
    </row>
    <row r="58" spans="1:21" s="35" customFormat="1" ht="12.75" x14ac:dyDescent="0.2">
      <c r="A58" s="18"/>
      <c r="B58" s="18"/>
      <c r="C58" s="93">
        <v>45717</v>
      </c>
      <c r="D58" s="50">
        <v>32</v>
      </c>
      <c r="E58" s="178"/>
      <c r="F58" s="313" t="e">
        <f t="shared" si="5"/>
        <v>#N/A</v>
      </c>
      <c r="G58" s="313"/>
      <c r="H58" s="243" t="e">
        <f t="shared" si="3"/>
        <v>#N/A</v>
      </c>
      <c r="I58" s="244"/>
      <c r="J58" s="243" t="e">
        <f t="shared" si="6"/>
        <v>#N/A</v>
      </c>
      <c r="K58" s="244"/>
      <c r="L58" s="243">
        <f>'F5 - Operación '!Q30</f>
        <v>0</v>
      </c>
      <c r="M58" s="244"/>
      <c r="N58" s="179">
        <f t="shared" si="9"/>
        <v>0</v>
      </c>
      <c r="O58" s="243" t="e">
        <f t="shared" si="4"/>
        <v>#N/A</v>
      </c>
      <c r="P58" s="244"/>
      <c r="Q58" s="12"/>
      <c r="S58" s="162" t="e">
        <f t="shared" si="7"/>
        <v>#N/A</v>
      </c>
      <c r="T58" s="168" t="e">
        <f t="shared" si="0"/>
        <v>#N/A</v>
      </c>
      <c r="U58" s="168" t="e">
        <f t="shared" si="8"/>
        <v>#N/A</v>
      </c>
    </row>
    <row r="59" spans="1:21" s="35" customFormat="1" ht="12.75" x14ac:dyDescent="0.2">
      <c r="A59" s="18"/>
      <c r="B59" s="18"/>
      <c r="C59" s="93">
        <v>45748</v>
      </c>
      <c r="D59" s="50">
        <v>33</v>
      </c>
      <c r="E59" s="178"/>
      <c r="F59" s="313" t="e">
        <f t="shared" si="5"/>
        <v>#N/A</v>
      </c>
      <c r="G59" s="313"/>
      <c r="H59" s="243" t="e">
        <f t="shared" si="3"/>
        <v>#N/A</v>
      </c>
      <c r="I59" s="244"/>
      <c r="J59" s="243" t="e">
        <f t="shared" si="6"/>
        <v>#N/A</v>
      </c>
      <c r="K59" s="244"/>
      <c r="L59" s="243">
        <f>'F5 - Operación '!Q31</f>
        <v>0</v>
      </c>
      <c r="M59" s="244"/>
      <c r="N59" s="179">
        <f t="shared" si="9"/>
        <v>0</v>
      </c>
      <c r="O59" s="243" t="e">
        <f t="shared" si="4"/>
        <v>#N/A</v>
      </c>
      <c r="P59" s="244"/>
      <c r="Q59" s="12"/>
      <c r="S59" s="162" t="e">
        <f t="shared" si="7"/>
        <v>#N/A</v>
      </c>
      <c r="T59" s="168" t="e">
        <f t="shared" si="0"/>
        <v>#N/A</v>
      </c>
      <c r="U59" s="168" t="e">
        <f t="shared" si="8"/>
        <v>#N/A</v>
      </c>
    </row>
    <row r="60" spans="1:21" s="35" customFormat="1" ht="12.75" x14ac:dyDescent="0.2">
      <c r="A60" s="18"/>
      <c r="B60" s="18"/>
      <c r="C60" s="93">
        <v>45778</v>
      </c>
      <c r="D60" s="50">
        <v>34</v>
      </c>
      <c r="E60" s="178"/>
      <c r="F60" s="313" t="e">
        <f t="shared" si="5"/>
        <v>#N/A</v>
      </c>
      <c r="G60" s="313"/>
      <c r="H60" s="243" t="e">
        <f t="shared" si="3"/>
        <v>#N/A</v>
      </c>
      <c r="I60" s="244"/>
      <c r="J60" s="243" t="e">
        <f t="shared" si="6"/>
        <v>#N/A</v>
      </c>
      <c r="K60" s="244"/>
      <c r="L60" s="243">
        <f>'F5 - Operación '!Q32</f>
        <v>0</v>
      </c>
      <c r="M60" s="244"/>
      <c r="N60" s="179">
        <f t="shared" si="9"/>
        <v>0</v>
      </c>
      <c r="O60" s="243" t="e">
        <f t="shared" si="4"/>
        <v>#N/A</v>
      </c>
      <c r="P60" s="244"/>
      <c r="Q60" s="12"/>
      <c r="S60" s="162" t="e">
        <f t="shared" si="7"/>
        <v>#N/A</v>
      </c>
      <c r="T60" s="168" t="e">
        <f t="shared" si="0"/>
        <v>#N/A</v>
      </c>
      <c r="U60" s="168" t="e">
        <f t="shared" si="8"/>
        <v>#N/A</v>
      </c>
    </row>
    <row r="61" spans="1:21" s="35" customFormat="1" ht="12.75" x14ac:dyDescent="0.2">
      <c r="A61" s="18"/>
      <c r="B61" s="18"/>
      <c r="C61" s="93">
        <v>45809</v>
      </c>
      <c r="D61" s="50">
        <v>35</v>
      </c>
      <c r="E61" s="178"/>
      <c r="F61" s="313" t="e">
        <f t="shared" si="5"/>
        <v>#N/A</v>
      </c>
      <c r="G61" s="313"/>
      <c r="H61" s="243" t="e">
        <f t="shared" si="3"/>
        <v>#N/A</v>
      </c>
      <c r="I61" s="244"/>
      <c r="J61" s="243" t="e">
        <f t="shared" si="6"/>
        <v>#N/A</v>
      </c>
      <c r="K61" s="244"/>
      <c r="L61" s="243">
        <f>'F5 - Operación '!Q33</f>
        <v>0</v>
      </c>
      <c r="M61" s="244"/>
      <c r="N61" s="179">
        <f t="shared" si="9"/>
        <v>0</v>
      </c>
      <c r="O61" s="243" t="e">
        <f t="shared" si="4"/>
        <v>#N/A</v>
      </c>
      <c r="P61" s="244"/>
      <c r="Q61" s="12"/>
      <c r="S61" s="162" t="e">
        <f t="shared" si="7"/>
        <v>#N/A</v>
      </c>
      <c r="T61" s="168" t="e">
        <f t="shared" si="0"/>
        <v>#N/A</v>
      </c>
      <c r="U61" s="168" t="e">
        <f t="shared" si="8"/>
        <v>#N/A</v>
      </c>
    </row>
    <row r="62" spans="1:21" s="35" customFormat="1" ht="12.75" x14ac:dyDescent="0.2">
      <c r="A62" s="18"/>
      <c r="B62" s="18"/>
      <c r="C62" s="93">
        <v>45839</v>
      </c>
      <c r="D62" s="50">
        <v>36</v>
      </c>
      <c r="E62" s="178"/>
      <c r="F62" s="313" t="e">
        <f>O61</f>
        <v>#N/A</v>
      </c>
      <c r="G62" s="313"/>
      <c r="H62" s="243" t="e">
        <f t="shared" si="3"/>
        <v>#N/A</v>
      </c>
      <c r="I62" s="244"/>
      <c r="J62" s="243" t="e">
        <f t="shared" si="6"/>
        <v>#N/A</v>
      </c>
      <c r="K62" s="244"/>
      <c r="L62" s="243">
        <f>'F5 - Operación '!Q34</f>
        <v>0</v>
      </c>
      <c r="M62" s="244"/>
      <c r="N62" s="179">
        <f t="shared" si="9"/>
        <v>0</v>
      </c>
      <c r="O62" s="243" t="e">
        <f t="shared" si="4"/>
        <v>#N/A</v>
      </c>
      <c r="P62" s="244"/>
      <c r="Q62" s="12"/>
      <c r="S62" s="162" t="e">
        <f t="shared" si="7"/>
        <v>#N/A</v>
      </c>
      <c r="T62" s="168" t="e">
        <f t="shared" si="0"/>
        <v>#N/A</v>
      </c>
      <c r="U62" s="168" t="e">
        <f t="shared" si="8"/>
        <v>#N/A</v>
      </c>
    </row>
    <row r="63" spans="1:21" s="35" customFormat="1" ht="12.75" x14ac:dyDescent="0.2">
      <c r="A63" s="18"/>
      <c r="B63" s="18"/>
      <c r="C63" s="93">
        <v>45870</v>
      </c>
      <c r="D63" s="50">
        <v>37</v>
      </c>
      <c r="E63" s="178"/>
      <c r="F63" s="313" t="e">
        <f>O62</f>
        <v>#N/A</v>
      </c>
      <c r="G63" s="313"/>
      <c r="H63" s="243" t="e">
        <f t="shared" si="3"/>
        <v>#N/A</v>
      </c>
      <c r="I63" s="244"/>
      <c r="J63" s="243" t="e">
        <f t="shared" si="6"/>
        <v>#N/A</v>
      </c>
      <c r="K63" s="244"/>
      <c r="L63" s="243">
        <f>'F5 - Operación '!Q35</f>
        <v>0</v>
      </c>
      <c r="M63" s="244"/>
      <c r="N63" s="179">
        <f t="shared" si="9"/>
        <v>0</v>
      </c>
      <c r="O63" s="243" t="e">
        <f t="shared" si="4"/>
        <v>#N/A</v>
      </c>
      <c r="P63" s="244"/>
      <c r="Q63" s="12"/>
      <c r="S63" s="162" t="e">
        <f t="shared" si="7"/>
        <v>#N/A</v>
      </c>
      <c r="T63" s="168" t="e">
        <f t="shared" si="0"/>
        <v>#N/A</v>
      </c>
      <c r="U63" s="168" t="e">
        <f t="shared" si="8"/>
        <v>#N/A</v>
      </c>
    </row>
    <row r="64" spans="1:21" s="35" customFormat="1" ht="12.75" x14ac:dyDescent="0.2">
      <c r="A64" s="18"/>
      <c r="B64" s="18"/>
      <c r="C64" s="93">
        <v>45901</v>
      </c>
      <c r="D64" s="50">
        <v>38</v>
      </c>
      <c r="E64" s="180"/>
      <c r="F64" s="309" t="e">
        <f>O63</f>
        <v>#N/A</v>
      </c>
      <c r="G64" s="310"/>
      <c r="H64" s="309" t="e">
        <f t="shared" si="3"/>
        <v>#N/A</v>
      </c>
      <c r="I64" s="310"/>
      <c r="J64" s="243" t="e">
        <f t="shared" si="6"/>
        <v>#N/A</v>
      </c>
      <c r="K64" s="244"/>
      <c r="L64" s="243">
        <f>'F5 - Operación '!Q36</f>
        <v>0</v>
      </c>
      <c r="M64" s="244"/>
      <c r="N64" s="179">
        <f t="shared" si="9"/>
        <v>0</v>
      </c>
      <c r="O64" s="309" t="e">
        <f t="shared" si="4"/>
        <v>#N/A</v>
      </c>
      <c r="P64" s="310"/>
      <c r="Q64" s="12"/>
      <c r="S64" s="162" t="e">
        <f t="shared" si="7"/>
        <v>#N/A</v>
      </c>
      <c r="T64" s="168" t="e">
        <f t="shared" si="0"/>
        <v>#N/A</v>
      </c>
      <c r="U64" s="168" t="e">
        <f t="shared" si="8"/>
        <v>#N/A</v>
      </c>
    </row>
    <row r="65" spans="1:21" s="35" customFormat="1" ht="12.75" x14ac:dyDescent="0.2">
      <c r="A65" s="18"/>
      <c r="B65" s="18"/>
      <c r="C65" s="93">
        <v>45931</v>
      </c>
      <c r="D65" s="50">
        <v>39</v>
      </c>
      <c r="E65" s="180"/>
      <c r="F65" s="309" t="e">
        <f>O64</f>
        <v>#N/A</v>
      </c>
      <c r="G65" s="310"/>
      <c r="H65" s="309" t="e">
        <f t="shared" ref="H65:H128" si="10">F65*$K$23</f>
        <v>#N/A</v>
      </c>
      <c r="I65" s="310"/>
      <c r="J65" s="243" t="e">
        <f t="shared" si="6"/>
        <v>#N/A</v>
      </c>
      <c r="K65" s="244"/>
      <c r="L65" s="243">
        <f>'F5 - Operación '!Q37</f>
        <v>0</v>
      </c>
      <c r="M65" s="244"/>
      <c r="N65" s="179">
        <f t="shared" si="9"/>
        <v>0</v>
      </c>
      <c r="O65" s="309" t="e">
        <f t="shared" si="4"/>
        <v>#N/A</v>
      </c>
      <c r="P65" s="310"/>
      <c r="Q65" s="12"/>
      <c r="S65" s="162" t="e">
        <f t="shared" si="7"/>
        <v>#N/A</v>
      </c>
      <c r="T65" s="168" t="e">
        <f t="shared" si="0"/>
        <v>#N/A</v>
      </c>
      <c r="U65" s="168" t="e">
        <f t="shared" si="8"/>
        <v>#N/A</v>
      </c>
    </row>
    <row r="66" spans="1:21" s="35" customFormat="1" ht="12.75" x14ac:dyDescent="0.2">
      <c r="A66" s="18"/>
      <c r="B66" s="18"/>
      <c r="C66" s="93">
        <v>45962</v>
      </c>
      <c r="D66" s="50">
        <v>40</v>
      </c>
      <c r="E66" s="180"/>
      <c r="F66" s="309" t="e">
        <f t="shared" ref="F66:F129" si="11">O65</f>
        <v>#N/A</v>
      </c>
      <c r="G66" s="310"/>
      <c r="H66" s="309" t="e">
        <f t="shared" si="10"/>
        <v>#N/A</v>
      </c>
      <c r="I66" s="310"/>
      <c r="J66" s="243" t="e">
        <f t="shared" si="6"/>
        <v>#N/A</v>
      </c>
      <c r="K66" s="244"/>
      <c r="L66" s="243">
        <f>'F5 - Operación '!Q38</f>
        <v>0</v>
      </c>
      <c r="M66" s="244"/>
      <c r="N66" s="179">
        <f t="shared" si="9"/>
        <v>0</v>
      </c>
      <c r="O66" s="309" t="e">
        <f t="shared" si="4"/>
        <v>#N/A</v>
      </c>
      <c r="P66" s="310"/>
      <c r="Q66" s="12"/>
      <c r="S66" s="162" t="e">
        <f t="shared" si="7"/>
        <v>#N/A</v>
      </c>
      <c r="T66" s="168" t="e">
        <f t="shared" si="0"/>
        <v>#N/A</v>
      </c>
      <c r="U66" s="168" t="e">
        <f t="shared" si="8"/>
        <v>#N/A</v>
      </c>
    </row>
    <row r="67" spans="1:21" s="35" customFormat="1" ht="12.75" x14ac:dyDescent="0.2">
      <c r="A67" s="18"/>
      <c r="B67" s="18"/>
      <c r="C67" s="93">
        <v>45992</v>
      </c>
      <c r="D67" s="50">
        <v>41</v>
      </c>
      <c r="E67" s="180"/>
      <c r="F67" s="309" t="e">
        <f t="shared" si="11"/>
        <v>#N/A</v>
      </c>
      <c r="G67" s="310"/>
      <c r="H67" s="309" t="e">
        <f t="shared" si="10"/>
        <v>#N/A</v>
      </c>
      <c r="I67" s="310"/>
      <c r="J67" s="243" t="e">
        <f t="shared" si="6"/>
        <v>#N/A</v>
      </c>
      <c r="K67" s="244"/>
      <c r="L67" s="243">
        <f>'F5 - Operación '!Q39</f>
        <v>0</v>
      </c>
      <c r="M67" s="244"/>
      <c r="N67" s="179">
        <f t="shared" si="9"/>
        <v>0</v>
      </c>
      <c r="O67" s="309" t="e">
        <f t="shared" si="4"/>
        <v>#N/A</v>
      </c>
      <c r="P67" s="310"/>
      <c r="Q67" s="12"/>
      <c r="S67" s="162" t="e">
        <f t="shared" si="7"/>
        <v>#N/A</v>
      </c>
      <c r="T67" s="168" t="e">
        <f t="shared" si="0"/>
        <v>#N/A</v>
      </c>
      <c r="U67" s="168" t="e">
        <f t="shared" si="8"/>
        <v>#N/A</v>
      </c>
    </row>
    <row r="68" spans="1:21" s="35" customFormat="1" ht="12.75" x14ac:dyDescent="0.2">
      <c r="A68" s="18"/>
      <c r="B68" s="18"/>
      <c r="C68" s="93">
        <v>46023</v>
      </c>
      <c r="D68" s="50">
        <v>42</v>
      </c>
      <c r="E68" s="180"/>
      <c r="F68" s="309" t="e">
        <f t="shared" si="11"/>
        <v>#N/A</v>
      </c>
      <c r="G68" s="310"/>
      <c r="H68" s="309" t="e">
        <f t="shared" si="10"/>
        <v>#N/A</v>
      </c>
      <c r="I68" s="310"/>
      <c r="J68" s="243" t="e">
        <f t="shared" si="6"/>
        <v>#N/A</v>
      </c>
      <c r="K68" s="244"/>
      <c r="L68" s="243">
        <f>'F5 - Operación '!Q40</f>
        <v>0</v>
      </c>
      <c r="M68" s="244"/>
      <c r="N68" s="179">
        <f t="shared" si="9"/>
        <v>0</v>
      </c>
      <c r="O68" s="309" t="e">
        <f t="shared" si="4"/>
        <v>#N/A</v>
      </c>
      <c r="P68" s="310"/>
      <c r="Q68" s="12"/>
      <c r="S68" s="162" t="e">
        <f t="shared" si="7"/>
        <v>#N/A</v>
      </c>
      <c r="T68" s="168" t="e">
        <f t="shared" si="0"/>
        <v>#N/A</v>
      </c>
      <c r="U68" s="168" t="e">
        <f t="shared" si="8"/>
        <v>#N/A</v>
      </c>
    </row>
    <row r="69" spans="1:21" s="35" customFormat="1" ht="12.75" x14ac:dyDescent="0.2">
      <c r="C69" s="93">
        <v>46054</v>
      </c>
      <c r="D69" s="50">
        <v>43</v>
      </c>
      <c r="E69" s="180"/>
      <c r="F69" s="309" t="e">
        <f t="shared" si="11"/>
        <v>#N/A</v>
      </c>
      <c r="G69" s="310"/>
      <c r="H69" s="309" t="e">
        <f t="shared" si="10"/>
        <v>#N/A</v>
      </c>
      <c r="I69" s="310"/>
      <c r="J69" s="243" t="e">
        <f t="shared" si="6"/>
        <v>#N/A</v>
      </c>
      <c r="K69" s="244"/>
      <c r="L69" s="243">
        <f>'F5 - Operación '!Q41</f>
        <v>0</v>
      </c>
      <c r="M69" s="244"/>
      <c r="N69" s="179">
        <f t="shared" si="9"/>
        <v>0</v>
      </c>
      <c r="O69" s="309" t="e">
        <f t="shared" si="4"/>
        <v>#N/A</v>
      </c>
      <c r="P69" s="310"/>
      <c r="S69" s="162" t="e">
        <f t="shared" si="7"/>
        <v>#N/A</v>
      </c>
      <c r="T69" s="168" t="e">
        <f t="shared" si="0"/>
        <v>#N/A</v>
      </c>
      <c r="U69" s="168" t="e">
        <f t="shared" si="8"/>
        <v>#N/A</v>
      </c>
    </row>
    <row r="70" spans="1:21" s="35" customFormat="1" ht="12.75" x14ac:dyDescent="0.2">
      <c r="C70" s="93">
        <v>46082</v>
      </c>
      <c r="D70" s="50">
        <v>44</v>
      </c>
      <c r="E70" s="180"/>
      <c r="F70" s="309" t="e">
        <f t="shared" si="11"/>
        <v>#N/A</v>
      </c>
      <c r="G70" s="310"/>
      <c r="H70" s="309" t="e">
        <f t="shared" si="10"/>
        <v>#N/A</v>
      </c>
      <c r="I70" s="310"/>
      <c r="J70" s="243" t="e">
        <f t="shared" si="6"/>
        <v>#N/A</v>
      </c>
      <c r="K70" s="244"/>
      <c r="L70" s="243">
        <f>'F5 - Operación '!Q42</f>
        <v>0</v>
      </c>
      <c r="M70" s="244"/>
      <c r="N70" s="179">
        <f t="shared" si="9"/>
        <v>0</v>
      </c>
      <c r="O70" s="309" t="e">
        <f t="shared" si="4"/>
        <v>#N/A</v>
      </c>
      <c r="P70" s="310"/>
      <c r="S70" s="162" t="e">
        <f t="shared" si="7"/>
        <v>#N/A</v>
      </c>
      <c r="T70" s="168" t="e">
        <f t="shared" si="0"/>
        <v>#N/A</v>
      </c>
      <c r="U70" s="168" t="e">
        <f t="shared" si="8"/>
        <v>#N/A</v>
      </c>
    </row>
    <row r="71" spans="1:21" s="35" customFormat="1" ht="12.75" x14ac:dyDescent="0.2">
      <c r="C71" s="93">
        <v>46113</v>
      </c>
      <c r="D71" s="50">
        <v>45</v>
      </c>
      <c r="E71" s="180"/>
      <c r="F71" s="309" t="e">
        <f t="shared" si="11"/>
        <v>#N/A</v>
      </c>
      <c r="G71" s="310"/>
      <c r="H71" s="309" t="e">
        <f t="shared" si="10"/>
        <v>#N/A</v>
      </c>
      <c r="I71" s="310"/>
      <c r="J71" s="243" t="e">
        <f t="shared" si="6"/>
        <v>#N/A</v>
      </c>
      <c r="K71" s="244"/>
      <c r="L71" s="243">
        <f>'F5 - Operación '!Q43</f>
        <v>0</v>
      </c>
      <c r="M71" s="244"/>
      <c r="N71" s="179">
        <f t="shared" si="9"/>
        <v>0</v>
      </c>
      <c r="O71" s="309" t="e">
        <f t="shared" si="4"/>
        <v>#N/A</v>
      </c>
      <c r="P71" s="310"/>
      <c r="S71" s="162" t="e">
        <f t="shared" si="7"/>
        <v>#N/A</v>
      </c>
      <c r="T71" s="168" t="e">
        <f t="shared" si="0"/>
        <v>#N/A</v>
      </c>
      <c r="U71" s="168" t="e">
        <f t="shared" si="8"/>
        <v>#N/A</v>
      </c>
    </row>
    <row r="72" spans="1:21" s="35" customFormat="1" ht="12.75" x14ac:dyDescent="0.2">
      <c r="C72" s="93">
        <v>46143</v>
      </c>
      <c r="D72" s="50">
        <v>46</v>
      </c>
      <c r="E72" s="180"/>
      <c r="F72" s="309" t="e">
        <f t="shared" si="11"/>
        <v>#N/A</v>
      </c>
      <c r="G72" s="310"/>
      <c r="H72" s="309" t="e">
        <f t="shared" si="10"/>
        <v>#N/A</v>
      </c>
      <c r="I72" s="310"/>
      <c r="J72" s="243" t="e">
        <f t="shared" si="6"/>
        <v>#N/A</v>
      </c>
      <c r="K72" s="244"/>
      <c r="L72" s="243">
        <f>'F5 - Operación '!Q44</f>
        <v>0</v>
      </c>
      <c r="M72" s="244"/>
      <c r="N72" s="179">
        <f t="shared" si="9"/>
        <v>0</v>
      </c>
      <c r="O72" s="309" t="e">
        <f t="shared" si="4"/>
        <v>#N/A</v>
      </c>
      <c r="P72" s="310"/>
      <c r="S72" s="162" t="e">
        <f t="shared" si="7"/>
        <v>#N/A</v>
      </c>
      <c r="T72" s="168" t="e">
        <f t="shared" si="0"/>
        <v>#N/A</v>
      </c>
      <c r="U72" s="168" t="e">
        <f t="shared" si="8"/>
        <v>#N/A</v>
      </c>
    </row>
    <row r="73" spans="1:21" s="35" customFormat="1" ht="12.75" x14ac:dyDescent="0.2">
      <c r="C73" s="93">
        <v>46174</v>
      </c>
      <c r="D73" s="50">
        <v>47</v>
      </c>
      <c r="E73" s="180"/>
      <c r="F73" s="309" t="e">
        <f t="shared" si="11"/>
        <v>#N/A</v>
      </c>
      <c r="G73" s="310"/>
      <c r="H73" s="309" t="e">
        <f t="shared" si="10"/>
        <v>#N/A</v>
      </c>
      <c r="I73" s="310"/>
      <c r="J73" s="243" t="e">
        <f t="shared" si="6"/>
        <v>#N/A</v>
      </c>
      <c r="K73" s="244"/>
      <c r="L73" s="243">
        <f>'F5 - Operación '!Q45</f>
        <v>0</v>
      </c>
      <c r="M73" s="244"/>
      <c r="N73" s="179">
        <f t="shared" si="9"/>
        <v>0</v>
      </c>
      <c r="O73" s="309" t="e">
        <f t="shared" si="4"/>
        <v>#N/A</v>
      </c>
      <c r="P73" s="310"/>
      <c r="S73" s="162" t="e">
        <f t="shared" si="7"/>
        <v>#N/A</v>
      </c>
      <c r="T73" s="168" t="e">
        <f t="shared" si="0"/>
        <v>#N/A</v>
      </c>
      <c r="U73" s="168" t="e">
        <f t="shared" si="8"/>
        <v>#N/A</v>
      </c>
    </row>
    <row r="74" spans="1:21" s="35" customFormat="1" ht="12.75" x14ac:dyDescent="0.2">
      <c r="C74" s="93">
        <v>46204</v>
      </c>
      <c r="D74" s="50">
        <v>48</v>
      </c>
      <c r="E74" s="180"/>
      <c r="F74" s="309" t="e">
        <f t="shared" si="11"/>
        <v>#N/A</v>
      </c>
      <c r="G74" s="310"/>
      <c r="H74" s="309" t="e">
        <f t="shared" si="10"/>
        <v>#N/A</v>
      </c>
      <c r="I74" s="310"/>
      <c r="J74" s="243" t="e">
        <f t="shared" si="6"/>
        <v>#N/A</v>
      </c>
      <c r="K74" s="244"/>
      <c r="L74" s="243">
        <f>'F5 - Operación '!Q46</f>
        <v>0</v>
      </c>
      <c r="M74" s="244"/>
      <c r="N74" s="179">
        <f t="shared" si="9"/>
        <v>0</v>
      </c>
      <c r="O74" s="309" t="e">
        <f t="shared" si="4"/>
        <v>#N/A</v>
      </c>
      <c r="P74" s="310"/>
      <c r="S74" s="162" t="e">
        <f t="shared" si="7"/>
        <v>#N/A</v>
      </c>
      <c r="T74" s="168" t="e">
        <f t="shared" si="0"/>
        <v>#N/A</v>
      </c>
      <c r="U74" s="168" t="e">
        <f t="shared" si="8"/>
        <v>#N/A</v>
      </c>
    </row>
    <row r="75" spans="1:21" s="35" customFormat="1" ht="12.75" x14ac:dyDescent="0.2">
      <c r="C75" s="93">
        <v>46235</v>
      </c>
      <c r="D75" s="50">
        <v>49</v>
      </c>
      <c r="E75" s="180"/>
      <c r="F75" s="309" t="e">
        <f t="shared" si="11"/>
        <v>#N/A</v>
      </c>
      <c r="G75" s="310"/>
      <c r="H75" s="309" t="e">
        <f t="shared" si="10"/>
        <v>#N/A</v>
      </c>
      <c r="I75" s="310"/>
      <c r="J75" s="243" t="e">
        <f t="shared" si="6"/>
        <v>#N/A</v>
      </c>
      <c r="K75" s="244"/>
      <c r="L75" s="243">
        <f>'F5 - Operación '!Q47</f>
        <v>0</v>
      </c>
      <c r="M75" s="244"/>
      <c r="N75" s="179">
        <f t="shared" si="9"/>
        <v>0</v>
      </c>
      <c r="O75" s="309" t="e">
        <f t="shared" si="4"/>
        <v>#N/A</v>
      </c>
      <c r="P75" s="310"/>
      <c r="S75" s="162" t="e">
        <f t="shared" si="7"/>
        <v>#N/A</v>
      </c>
      <c r="T75" s="168" t="e">
        <f t="shared" si="0"/>
        <v>#N/A</v>
      </c>
      <c r="U75" s="168" t="e">
        <f t="shared" si="8"/>
        <v>#N/A</v>
      </c>
    </row>
    <row r="76" spans="1:21" s="35" customFormat="1" ht="12.75" x14ac:dyDescent="0.2">
      <c r="C76" s="93">
        <v>46266</v>
      </c>
      <c r="D76" s="50">
        <v>50</v>
      </c>
      <c r="E76" s="180"/>
      <c r="F76" s="309" t="e">
        <f t="shared" si="11"/>
        <v>#N/A</v>
      </c>
      <c r="G76" s="310"/>
      <c r="H76" s="309" t="e">
        <f t="shared" si="10"/>
        <v>#N/A</v>
      </c>
      <c r="I76" s="310"/>
      <c r="J76" s="243" t="e">
        <f t="shared" si="6"/>
        <v>#N/A</v>
      </c>
      <c r="K76" s="244"/>
      <c r="L76" s="243">
        <f>'F5 - Operación '!Q48</f>
        <v>0</v>
      </c>
      <c r="M76" s="244"/>
      <c r="N76" s="179">
        <f t="shared" si="9"/>
        <v>0</v>
      </c>
      <c r="O76" s="309" t="e">
        <f t="shared" si="4"/>
        <v>#N/A</v>
      </c>
      <c r="P76" s="310"/>
      <c r="S76" s="162" t="e">
        <f t="shared" si="7"/>
        <v>#N/A</v>
      </c>
      <c r="T76" s="168" t="e">
        <f t="shared" si="0"/>
        <v>#N/A</v>
      </c>
      <c r="U76" s="168" t="e">
        <f t="shared" si="8"/>
        <v>#N/A</v>
      </c>
    </row>
    <row r="77" spans="1:21" s="35" customFormat="1" ht="12.75" x14ac:dyDescent="0.2">
      <c r="C77" s="93">
        <v>46296</v>
      </c>
      <c r="D77" s="50">
        <v>51</v>
      </c>
      <c r="E77" s="180"/>
      <c r="F77" s="309" t="e">
        <f t="shared" si="11"/>
        <v>#N/A</v>
      </c>
      <c r="G77" s="310"/>
      <c r="H77" s="309" t="e">
        <f t="shared" si="10"/>
        <v>#N/A</v>
      </c>
      <c r="I77" s="310"/>
      <c r="J77" s="243" t="e">
        <f t="shared" si="6"/>
        <v>#N/A</v>
      </c>
      <c r="K77" s="244"/>
      <c r="L77" s="243">
        <f>'F5 - Operación '!Q49</f>
        <v>0</v>
      </c>
      <c r="M77" s="244"/>
      <c r="N77" s="179">
        <f t="shared" si="9"/>
        <v>0</v>
      </c>
      <c r="O77" s="309" t="e">
        <f t="shared" si="4"/>
        <v>#N/A</v>
      </c>
      <c r="P77" s="310"/>
      <c r="S77" s="162" t="e">
        <f t="shared" si="7"/>
        <v>#N/A</v>
      </c>
      <c r="T77" s="168" t="e">
        <f t="shared" si="0"/>
        <v>#N/A</v>
      </c>
      <c r="U77" s="168" t="e">
        <f t="shared" si="8"/>
        <v>#N/A</v>
      </c>
    </row>
    <row r="78" spans="1:21" s="35" customFormat="1" ht="12.75" x14ac:dyDescent="0.2">
      <c r="C78" s="93">
        <v>46327</v>
      </c>
      <c r="D78" s="50">
        <v>52</v>
      </c>
      <c r="E78" s="180"/>
      <c r="F78" s="309" t="e">
        <f t="shared" si="11"/>
        <v>#N/A</v>
      </c>
      <c r="G78" s="310"/>
      <c r="H78" s="309" t="e">
        <f t="shared" si="10"/>
        <v>#N/A</v>
      </c>
      <c r="I78" s="310"/>
      <c r="J78" s="243" t="e">
        <f t="shared" si="6"/>
        <v>#N/A</v>
      </c>
      <c r="K78" s="244"/>
      <c r="L78" s="243">
        <f>'F5 - Operación '!Q50</f>
        <v>0</v>
      </c>
      <c r="M78" s="244"/>
      <c r="N78" s="179">
        <f t="shared" si="9"/>
        <v>0</v>
      </c>
      <c r="O78" s="309" t="e">
        <f t="shared" si="4"/>
        <v>#N/A</v>
      </c>
      <c r="P78" s="310"/>
      <c r="S78" s="162" t="e">
        <f t="shared" si="7"/>
        <v>#N/A</v>
      </c>
      <c r="T78" s="168" t="e">
        <f t="shared" si="0"/>
        <v>#N/A</v>
      </c>
      <c r="U78" s="168" t="e">
        <f t="shared" si="8"/>
        <v>#N/A</v>
      </c>
    </row>
    <row r="79" spans="1:21" s="35" customFormat="1" ht="12.75" x14ac:dyDescent="0.2">
      <c r="C79" s="93">
        <v>46357</v>
      </c>
      <c r="D79" s="50">
        <v>53</v>
      </c>
      <c r="E79" s="180"/>
      <c r="F79" s="309" t="e">
        <f t="shared" si="11"/>
        <v>#N/A</v>
      </c>
      <c r="G79" s="310"/>
      <c r="H79" s="309" t="e">
        <f t="shared" si="10"/>
        <v>#N/A</v>
      </c>
      <c r="I79" s="310"/>
      <c r="J79" s="243" t="e">
        <f t="shared" si="6"/>
        <v>#N/A</v>
      </c>
      <c r="K79" s="244"/>
      <c r="L79" s="243">
        <f>'F5 - Operación '!Q51</f>
        <v>0</v>
      </c>
      <c r="M79" s="244"/>
      <c r="N79" s="179">
        <f t="shared" si="9"/>
        <v>0</v>
      </c>
      <c r="O79" s="309" t="e">
        <f t="shared" si="4"/>
        <v>#N/A</v>
      </c>
      <c r="P79" s="310"/>
      <c r="S79" s="162" t="e">
        <f t="shared" si="7"/>
        <v>#N/A</v>
      </c>
      <c r="T79" s="168" t="e">
        <f t="shared" si="0"/>
        <v>#N/A</v>
      </c>
      <c r="U79" s="168" t="e">
        <f t="shared" si="8"/>
        <v>#N/A</v>
      </c>
    </row>
    <row r="80" spans="1:21" s="35" customFormat="1" ht="12.75" x14ac:dyDescent="0.2">
      <c r="C80" s="93">
        <v>46388</v>
      </c>
      <c r="D80" s="50">
        <v>54</v>
      </c>
      <c r="E80" s="180"/>
      <c r="F80" s="309" t="e">
        <f t="shared" si="11"/>
        <v>#N/A</v>
      </c>
      <c r="G80" s="310"/>
      <c r="H80" s="309" t="e">
        <f t="shared" si="10"/>
        <v>#N/A</v>
      </c>
      <c r="I80" s="310"/>
      <c r="J80" s="243" t="e">
        <f t="shared" si="6"/>
        <v>#N/A</v>
      </c>
      <c r="K80" s="244"/>
      <c r="L80" s="243">
        <f>'F5 - Operación '!Q52</f>
        <v>0</v>
      </c>
      <c r="M80" s="244"/>
      <c r="N80" s="179">
        <f t="shared" si="9"/>
        <v>0</v>
      </c>
      <c r="O80" s="309" t="e">
        <f t="shared" si="4"/>
        <v>#N/A</v>
      </c>
      <c r="P80" s="310"/>
      <c r="S80" s="162" t="e">
        <f t="shared" si="7"/>
        <v>#N/A</v>
      </c>
      <c r="T80" s="168" t="e">
        <f t="shared" si="0"/>
        <v>#N/A</v>
      </c>
      <c r="U80" s="168" t="e">
        <f t="shared" si="8"/>
        <v>#N/A</v>
      </c>
    </row>
    <row r="81" spans="3:21" s="35" customFormat="1" ht="12.75" x14ac:dyDescent="0.2">
      <c r="C81" s="93">
        <v>46419</v>
      </c>
      <c r="D81" s="50">
        <v>55</v>
      </c>
      <c r="E81" s="180"/>
      <c r="F81" s="309" t="e">
        <f t="shared" si="11"/>
        <v>#N/A</v>
      </c>
      <c r="G81" s="310"/>
      <c r="H81" s="309" t="e">
        <f t="shared" si="10"/>
        <v>#N/A</v>
      </c>
      <c r="I81" s="310"/>
      <c r="J81" s="243" t="e">
        <f t="shared" si="6"/>
        <v>#N/A</v>
      </c>
      <c r="K81" s="244"/>
      <c r="L81" s="243">
        <f>'F5 - Operación '!Q53</f>
        <v>0</v>
      </c>
      <c r="M81" s="244"/>
      <c r="N81" s="179">
        <f t="shared" si="9"/>
        <v>0</v>
      </c>
      <c r="O81" s="309" t="e">
        <f t="shared" si="4"/>
        <v>#N/A</v>
      </c>
      <c r="P81" s="310"/>
      <c r="S81" s="162" t="e">
        <f t="shared" si="7"/>
        <v>#N/A</v>
      </c>
      <c r="T81" s="168" t="e">
        <f t="shared" si="0"/>
        <v>#N/A</v>
      </c>
      <c r="U81" s="168" t="e">
        <f t="shared" si="8"/>
        <v>#N/A</v>
      </c>
    </row>
    <row r="82" spans="3:21" s="35" customFormat="1" ht="12.75" x14ac:dyDescent="0.2">
      <c r="C82" s="93">
        <v>46447</v>
      </c>
      <c r="D82" s="50">
        <v>56</v>
      </c>
      <c r="E82" s="180"/>
      <c r="F82" s="309" t="e">
        <f t="shared" si="11"/>
        <v>#N/A</v>
      </c>
      <c r="G82" s="310"/>
      <c r="H82" s="309" t="e">
        <f t="shared" si="10"/>
        <v>#N/A</v>
      </c>
      <c r="I82" s="310"/>
      <c r="J82" s="243" t="e">
        <f t="shared" si="6"/>
        <v>#N/A</v>
      </c>
      <c r="K82" s="244"/>
      <c r="L82" s="243">
        <f>'F5 - Operación '!Q54</f>
        <v>0</v>
      </c>
      <c r="M82" s="244"/>
      <c r="N82" s="179">
        <f t="shared" si="9"/>
        <v>0</v>
      </c>
      <c r="O82" s="309" t="e">
        <f t="shared" si="4"/>
        <v>#N/A</v>
      </c>
      <c r="P82" s="310"/>
      <c r="S82" s="162" t="e">
        <f t="shared" si="7"/>
        <v>#N/A</v>
      </c>
      <c r="T82" s="168" t="e">
        <f t="shared" si="0"/>
        <v>#N/A</v>
      </c>
      <c r="U82" s="168" t="e">
        <f t="shared" si="8"/>
        <v>#N/A</v>
      </c>
    </row>
    <row r="83" spans="3:21" s="35" customFormat="1" ht="12.75" x14ac:dyDescent="0.2">
      <c r="C83" s="93">
        <v>46478</v>
      </c>
      <c r="D83" s="50">
        <v>57</v>
      </c>
      <c r="E83" s="180"/>
      <c r="F83" s="309" t="e">
        <f t="shared" si="11"/>
        <v>#N/A</v>
      </c>
      <c r="G83" s="310"/>
      <c r="H83" s="309" t="e">
        <f t="shared" si="10"/>
        <v>#N/A</v>
      </c>
      <c r="I83" s="310"/>
      <c r="J83" s="243" t="e">
        <f t="shared" si="6"/>
        <v>#N/A</v>
      </c>
      <c r="K83" s="244"/>
      <c r="L83" s="243">
        <f>'F5 - Operación '!Q55</f>
        <v>0</v>
      </c>
      <c r="M83" s="244"/>
      <c r="N83" s="179">
        <f t="shared" si="9"/>
        <v>0</v>
      </c>
      <c r="O83" s="309" t="e">
        <f t="shared" si="4"/>
        <v>#N/A</v>
      </c>
      <c r="P83" s="310"/>
      <c r="S83" s="162" t="e">
        <f t="shared" si="7"/>
        <v>#N/A</v>
      </c>
      <c r="T83" s="168" t="e">
        <f t="shared" si="0"/>
        <v>#N/A</v>
      </c>
      <c r="U83" s="168" t="e">
        <f t="shared" si="8"/>
        <v>#N/A</v>
      </c>
    </row>
    <row r="84" spans="3:21" s="35" customFormat="1" ht="12.75" x14ac:dyDescent="0.2">
      <c r="C84" s="93">
        <v>46508</v>
      </c>
      <c r="D84" s="50">
        <v>58</v>
      </c>
      <c r="E84" s="180"/>
      <c r="F84" s="309" t="e">
        <f t="shared" si="11"/>
        <v>#N/A</v>
      </c>
      <c r="G84" s="310"/>
      <c r="H84" s="309" t="e">
        <f t="shared" si="10"/>
        <v>#N/A</v>
      </c>
      <c r="I84" s="310"/>
      <c r="J84" s="243" t="e">
        <f t="shared" si="6"/>
        <v>#N/A</v>
      </c>
      <c r="K84" s="244"/>
      <c r="L84" s="243">
        <f>'F5 - Operación '!Q56</f>
        <v>0</v>
      </c>
      <c r="M84" s="244"/>
      <c r="N84" s="179">
        <f t="shared" si="9"/>
        <v>0</v>
      </c>
      <c r="O84" s="309" t="e">
        <f t="shared" si="4"/>
        <v>#N/A</v>
      </c>
      <c r="P84" s="310"/>
      <c r="S84" s="162" t="e">
        <f t="shared" si="7"/>
        <v>#N/A</v>
      </c>
      <c r="T84" s="168" t="e">
        <f t="shared" si="0"/>
        <v>#N/A</v>
      </c>
      <c r="U84" s="168" t="e">
        <f t="shared" si="8"/>
        <v>#N/A</v>
      </c>
    </row>
    <row r="85" spans="3:21" s="35" customFormat="1" ht="12.75" x14ac:dyDescent="0.2">
      <c r="C85" s="93">
        <v>46539</v>
      </c>
      <c r="D85" s="50">
        <v>59</v>
      </c>
      <c r="E85" s="180"/>
      <c r="F85" s="309" t="e">
        <f t="shared" si="11"/>
        <v>#N/A</v>
      </c>
      <c r="G85" s="310"/>
      <c r="H85" s="309" t="e">
        <f t="shared" si="10"/>
        <v>#N/A</v>
      </c>
      <c r="I85" s="310"/>
      <c r="J85" s="243" t="e">
        <f t="shared" si="6"/>
        <v>#N/A</v>
      </c>
      <c r="K85" s="244"/>
      <c r="L85" s="243">
        <f>'F5 - Operación '!Q57</f>
        <v>0</v>
      </c>
      <c r="M85" s="244"/>
      <c r="N85" s="179">
        <f t="shared" si="9"/>
        <v>0</v>
      </c>
      <c r="O85" s="309" t="e">
        <f t="shared" si="4"/>
        <v>#N/A</v>
      </c>
      <c r="P85" s="310"/>
      <c r="S85" s="162" t="e">
        <f t="shared" si="7"/>
        <v>#N/A</v>
      </c>
      <c r="T85" s="168" t="e">
        <f t="shared" si="0"/>
        <v>#N/A</v>
      </c>
      <c r="U85" s="168" t="e">
        <f t="shared" si="8"/>
        <v>#N/A</v>
      </c>
    </row>
    <row r="86" spans="3:21" x14ac:dyDescent="0.25">
      <c r="C86" s="93">
        <v>46569</v>
      </c>
      <c r="D86" s="50">
        <v>60</v>
      </c>
      <c r="E86" s="180"/>
      <c r="F86" s="309" t="e">
        <f t="shared" si="11"/>
        <v>#N/A</v>
      </c>
      <c r="G86" s="310"/>
      <c r="H86" s="309" t="e">
        <f t="shared" si="10"/>
        <v>#N/A</v>
      </c>
      <c r="I86" s="310"/>
      <c r="J86" s="243" t="e">
        <f t="shared" si="6"/>
        <v>#N/A</v>
      </c>
      <c r="K86" s="244"/>
      <c r="L86" s="243">
        <f>'F5 - Operación '!Q58</f>
        <v>0</v>
      </c>
      <c r="M86" s="244"/>
      <c r="N86" s="179">
        <f t="shared" si="9"/>
        <v>0</v>
      </c>
      <c r="O86" s="309" t="e">
        <f t="shared" si="4"/>
        <v>#N/A</v>
      </c>
      <c r="P86" s="310"/>
      <c r="S86" s="162" t="e">
        <f t="shared" si="7"/>
        <v>#N/A</v>
      </c>
      <c r="T86" s="168" t="e">
        <f t="shared" si="0"/>
        <v>#N/A</v>
      </c>
      <c r="U86" s="168" t="e">
        <f t="shared" si="8"/>
        <v>#N/A</v>
      </c>
    </row>
    <row r="87" spans="3:21" x14ac:dyDescent="0.25">
      <c r="C87" s="93">
        <v>46600</v>
      </c>
      <c r="D87" s="50">
        <v>61</v>
      </c>
      <c r="E87" s="180"/>
      <c r="F87" s="309" t="e">
        <f t="shared" si="11"/>
        <v>#N/A</v>
      </c>
      <c r="G87" s="310"/>
      <c r="H87" s="309" t="e">
        <f t="shared" si="10"/>
        <v>#N/A</v>
      </c>
      <c r="I87" s="310"/>
      <c r="J87" s="243" t="e">
        <f t="shared" si="6"/>
        <v>#N/A</v>
      </c>
      <c r="K87" s="244"/>
      <c r="L87" s="243">
        <f>'F5 - Operación '!Q59</f>
        <v>0</v>
      </c>
      <c r="M87" s="244"/>
      <c r="N87" s="179">
        <f t="shared" si="9"/>
        <v>0</v>
      </c>
      <c r="O87" s="309" t="e">
        <f t="shared" si="4"/>
        <v>#N/A</v>
      </c>
      <c r="P87" s="310"/>
      <c r="S87" s="162" t="e">
        <f t="shared" si="7"/>
        <v>#N/A</v>
      </c>
      <c r="T87" s="168" t="e">
        <f t="shared" si="0"/>
        <v>#N/A</v>
      </c>
      <c r="U87" s="168" t="e">
        <f t="shared" si="8"/>
        <v>#N/A</v>
      </c>
    </row>
    <row r="88" spans="3:21" x14ac:dyDescent="0.25">
      <c r="C88" s="93">
        <v>46631</v>
      </c>
      <c r="D88" s="50">
        <v>62</v>
      </c>
      <c r="E88" s="180"/>
      <c r="F88" s="309" t="e">
        <f t="shared" si="11"/>
        <v>#N/A</v>
      </c>
      <c r="G88" s="310"/>
      <c r="H88" s="309" t="e">
        <f t="shared" si="10"/>
        <v>#N/A</v>
      </c>
      <c r="I88" s="310"/>
      <c r="J88" s="243" t="e">
        <f t="shared" si="6"/>
        <v>#N/A</v>
      </c>
      <c r="K88" s="244"/>
      <c r="L88" s="243">
        <f>'F5 - Operación '!Q60</f>
        <v>0</v>
      </c>
      <c r="M88" s="244"/>
      <c r="N88" s="179">
        <f t="shared" si="9"/>
        <v>0</v>
      </c>
      <c r="O88" s="309" t="e">
        <f t="shared" si="4"/>
        <v>#N/A</v>
      </c>
      <c r="P88" s="310"/>
      <c r="S88" s="162" t="e">
        <f t="shared" si="7"/>
        <v>#N/A</v>
      </c>
      <c r="T88" s="168" t="e">
        <f t="shared" si="0"/>
        <v>#N/A</v>
      </c>
      <c r="U88" s="168" t="e">
        <f t="shared" si="8"/>
        <v>#N/A</v>
      </c>
    </row>
    <row r="89" spans="3:21" x14ac:dyDescent="0.25">
      <c r="C89" s="93">
        <v>46661</v>
      </c>
      <c r="D89" s="50">
        <v>63</v>
      </c>
      <c r="E89" s="180"/>
      <c r="F89" s="309" t="e">
        <f t="shared" si="11"/>
        <v>#N/A</v>
      </c>
      <c r="G89" s="310"/>
      <c r="H89" s="309" t="e">
        <f t="shared" si="10"/>
        <v>#N/A</v>
      </c>
      <c r="I89" s="310"/>
      <c r="J89" s="243" t="e">
        <f t="shared" si="6"/>
        <v>#N/A</v>
      </c>
      <c r="K89" s="244"/>
      <c r="L89" s="243">
        <f>'F5 - Operación '!Q61</f>
        <v>0</v>
      </c>
      <c r="M89" s="244"/>
      <c r="N89" s="179">
        <f t="shared" si="9"/>
        <v>0</v>
      </c>
      <c r="O89" s="309" t="e">
        <f t="shared" si="4"/>
        <v>#N/A</v>
      </c>
      <c r="P89" s="310"/>
      <c r="S89" s="162" t="e">
        <f t="shared" si="7"/>
        <v>#N/A</v>
      </c>
      <c r="T89" s="168" t="e">
        <f t="shared" si="0"/>
        <v>#N/A</v>
      </c>
      <c r="U89" s="168" t="e">
        <f t="shared" si="8"/>
        <v>#N/A</v>
      </c>
    </row>
    <row r="90" spans="3:21" x14ac:dyDescent="0.25">
      <c r="C90" s="93">
        <v>46692</v>
      </c>
      <c r="D90" s="50">
        <v>64</v>
      </c>
      <c r="E90" s="180"/>
      <c r="F90" s="309" t="e">
        <f t="shared" si="11"/>
        <v>#N/A</v>
      </c>
      <c r="G90" s="310"/>
      <c r="H90" s="309" t="e">
        <f t="shared" si="10"/>
        <v>#N/A</v>
      </c>
      <c r="I90" s="310"/>
      <c r="J90" s="243" t="e">
        <f t="shared" si="6"/>
        <v>#N/A</v>
      </c>
      <c r="K90" s="244"/>
      <c r="L90" s="243">
        <f>'F5 - Operación '!Q62</f>
        <v>0</v>
      </c>
      <c r="M90" s="244"/>
      <c r="N90" s="179">
        <f t="shared" si="9"/>
        <v>0</v>
      </c>
      <c r="O90" s="309" t="e">
        <f t="shared" si="4"/>
        <v>#N/A</v>
      </c>
      <c r="P90" s="310"/>
      <c r="S90" s="162" t="e">
        <f t="shared" si="7"/>
        <v>#N/A</v>
      </c>
      <c r="T90" s="168" t="e">
        <f t="shared" si="0"/>
        <v>#N/A</v>
      </c>
      <c r="U90" s="168" t="e">
        <f t="shared" si="8"/>
        <v>#N/A</v>
      </c>
    </row>
    <row r="91" spans="3:21" x14ac:dyDescent="0.25">
      <c r="C91" s="93">
        <v>46722</v>
      </c>
      <c r="D91" s="50">
        <v>65</v>
      </c>
      <c r="E91" s="180"/>
      <c r="F91" s="309" t="e">
        <f t="shared" si="11"/>
        <v>#N/A</v>
      </c>
      <c r="G91" s="310"/>
      <c r="H91" s="309" t="e">
        <f t="shared" si="10"/>
        <v>#N/A</v>
      </c>
      <c r="I91" s="310"/>
      <c r="J91" s="243" t="e">
        <f t="shared" si="6"/>
        <v>#N/A</v>
      </c>
      <c r="K91" s="244"/>
      <c r="L91" s="243">
        <f>'F5 - Operación '!Q63</f>
        <v>0</v>
      </c>
      <c r="M91" s="244"/>
      <c r="N91" s="179">
        <f t="shared" si="9"/>
        <v>0</v>
      </c>
      <c r="O91" s="309" t="e">
        <f t="shared" si="4"/>
        <v>#N/A</v>
      </c>
      <c r="P91" s="310"/>
      <c r="S91" s="162" t="e">
        <f t="shared" si="7"/>
        <v>#N/A</v>
      </c>
      <c r="T91" s="168" t="e">
        <f t="shared" ref="T91:T154" si="12">IF(O91&gt;-N91,N91,0)</f>
        <v>#N/A</v>
      </c>
      <c r="U91" s="168" t="e">
        <f t="shared" si="8"/>
        <v>#N/A</v>
      </c>
    </row>
    <row r="92" spans="3:21" x14ac:dyDescent="0.25">
      <c r="C92" s="93">
        <v>46753</v>
      </c>
      <c r="D92" s="50">
        <v>66</v>
      </c>
      <c r="E92" s="180"/>
      <c r="F92" s="309" t="e">
        <f t="shared" si="11"/>
        <v>#N/A</v>
      </c>
      <c r="G92" s="310"/>
      <c r="H92" s="309" t="e">
        <f t="shared" si="10"/>
        <v>#N/A</v>
      </c>
      <c r="I92" s="310"/>
      <c r="J92" s="243" t="e">
        <f t="shared" si="6"/>
        <v>#N/A</v>
      </c>
      <c r="K92" s="244"/>
      <c r="L92" s="243">
        <f>'F5 - Operación '!Q64</f>
        <v>0</v>
      </c>
      <c r="M92" s="244"/>
      <c r="N92" s="179">
        <f t="shared" si="9"/>
        <v>0</v>
      </c>
      <c r="O92" s="309" t="e">
        <f t="shared" si="4"/>
        <v>#N/A</v>
      </c>
      <c r="P92" s="310"/>
      <c r="S92" s="162" t="e">
        <f t="shared" si="7"/>
        <v>#N/A</v>
      </c>
      <c r="T92" s="168" t="e">
        <f t="shared" si="12"/>
        <v>#N/A</v>
      </c>
      <c r="U92" s="168" t="e">
        <f t="shared" si="8"/>
        <v>#N/A</v>
      </c>
    </row>
    <row r="93" spans="3:21" x14ac:dyDescent="0.25">
      <c r="C93" s="93">
        <v>46784</v>
      </c>
      <c r="D93" s="50">
        <v>67</v>
      </c>
      <c r="E93" s="180"/>
      <c r="F93" s="309" t="e">
        <f t="shared" si="11"/>
        <v>#N/A</v>
      </c>
      <c r="G93" s="310"/>
      <c r="H93" s="309" t="e">
        <f t="shared" si="10"/>
        <v>#N/A</v>
      </c>
      <c r="I93" s="310"/>
      <c r="J93" s="243" t="e">
        <f t="shared" si="6"/>
        <v>#N/A</v>
      </c>
      <c r="K93" s="244"/>
      <c r="L93" s="243">
        <f>'F5 - Operación '!Q65</f>
        <v>0</v>
      </c>
      <c r="M93" s="244"/>
      <c r="N93" s="179">
        <f t="shared" si="9"/>
        <v>0</v>
      </c>
      <c r="O93" s="309" t="e">
        <f t="shared" si="4"/>
        <v>#N/A</v>
      </c>
      <c r="P93" s="310"/>
      <c r="S93" s="162" t="e">
        <f t="shared" si="7"/>
        <v>#N/A</v>
      </c>
      <c r="T93" s="168" t="e">
        <f t="shared" si="12"/>
        <v>#N/A</v>
      </c>
      <c r="U93" s="168" t="e">
        <f t="shared" si="8"/>
        <v>#N/A</v>
      </c>
    </row>
    <row r="94" spans="3:21" x14ac:dyDescent="0.25">
      <c r="C94" s="93">
        <v>46813</v>
      </c>
      <c r="D94" s="50">
        <v>68</v>
      </c>
      <c r="E94" s="180"/>
      <c r="F94" s="309" t="e">
        <f t="shared" si="11"/>
        <v>#N/A</v>
      </c>
      <c r="G94" s="310"/>
      <c r="H94" s="309" t="e">
        <f t="shared" si="10"/>
        <v>#N/A</v>
      </c>
      <c r="I94" s="310"/>
      <c r="J94" s="243" t="e">
        <f t="shared" si="6"/>
        <v>#N/A</v>
      </c>
      <c r="K94" s="244"/>
      <c r="L94" s="243">
        <f>'F5 - Operación '!Q66</f>
        <v>0</v>
      </c>
      <c r="M94" s="244"/>
      <c r="N94" s="179">
        <f t="shared" si="9"/>
        <v>0</v>
      </c>
      <c r="O94" s="309" t="e">
        <f t="shared" si="4"/>
        <v>#N/A</v>
      </c>
      <c r="P94" s="310"/>
      <c r="S94" s="162" t="e">
        <f t="shared" si="7"/>
        <v>#N/A</v>
      </c>
      <c r="T94" s="168" t="e">
        <f t="shared" si="12"/>
        <v>#N/A</v>
      </c>
      <c r="U94" s="168" t="e">
        <f t="shared" si="8"/>
        <v>#N/A</v>
      </c>
    </row>
    <row r="95" spans="3:21" x14ac:dyDescent="0.25">
      <c r="C95" s="93">
        <v>46844</v>
      </c>
      <c r="D95" s="50">
        <v>69</v>
      </c>
      <c r="E95" s="180"/>
      <c r="F95" s="309" t="e">
        <f t="shared" si="11"/>
        <v>#N/A</v>
      </c>
      <c r="G95" s="310"/>
      <c r="H95" s="309" t="e">
        <f t="shared" si="10"/>
        <v>#N/A</v>
      </c>
      <c r="I95" s="310"/>
      <c r="J95" s="243" t="e">
        <f t="shared" si="6"/>
        <v>#N/A</v>
      </c>
      <c r="K95" s="244"/>
      <c r="L95" s="243">
        <f>'F5 - Operación '!Q67</f>
        <v>0</v>
      </c>
      <c r="M95" s="244"/>
      <c r="N95" s="179">
        <f t="shared" si="9"/>
        <v>0</v>
      </c>
      <c r="O95" s="309" t="e">
        <f t="shared" si="4"/>
        <v>#N/A</v>
      </c>
      <c r="P95" s="310"/>
      <c r="S95" s="162" t="e">
        <f t="shared" si="7"/>
        <v>#N/A</v>
      </c>
      <c r="T95" s="168" t="e">
        <f t="shared" si="12"/>
        <v>#N/A</v>
      </c>
      <c r="U95" s="168" t="e">
        <f t="shared" si="8"/>
        <v>#N/A</v>
      </c>
    </row>
    <row r="96" spans="3:21" x14ac:dyDescent="0.25">
      <c r="C96" s="93">
        <v>46874</v>
      </c>
      <c r="D96" s="50">
        <v>70</v>
      </c>
      <c r="E96" s="180"/>
      <c r="F96" s="309" t="e">
        <f t="shared" si="11"/>
        <v>#N/A</v>
      </c>
      <c r="G96" s="310"/>
      <c r="H96" s="309" t="e">
        <f t="shared" si="10"/>
        <v>#N/A</v>
      </c>
      <c r="I96" s="310"/>
      <c r="J96" s="243" t="e">
        <f t="shared" si="6"/>
        <v>#N/A</v>
      </c>
      <c r="K96" s="244"/>
      <c r="L96" s="243">
        <f>'F5 - Operación '!Q68</f>
        <v>0</v>
      </c>
      <c r="M96" s="244"/>
      <c r="N96" s="179">
        <f t="shared" si="9"/>
        <v>0</v>
      </c>
      <c r="O96" s="309" t="e">
        <f t="shared" si="4"/>
        <v>#N/A</v>
      </c>
      <c r="P96" s="310"/>
      <c r="S96" s="162" t="e">
        <f t="shared" si="7"/>
        <v>#N/A</v>
      </c>
      <c r="T96" s="168" t="e">
        <f t="shared" si="12"/>
        <v>#N/A</v>
      </c>
      <c r="U96" s="168" t="e">
        <f t="shared" si="8"/>
        <v>#N/A</v>
      </c>
    </row>
    <row r="97" spans="3:21" x14ac:dyDescent="0.25">
      <c r="C97" s="93">
        <v>46905</v>
      </c>
      <c r="D97" s="50">
        <v>71</v>
      </c>
      <c r="E97" s="180"/>
      <c r="F97" s="309" t="e">
        <f t="shared" si="11"/>
        <v>#N/A</v>
      </c>
      <c r="G97" s="310"/>
      <c r="H97" s="309" t="e">
        <f t="shared" si="10"/>
        <v>#N/A</v>
      </c>
      <c r="I97" s="310"/>
      <c r="J97" s="243" t="e">
        <f t="shared" si="6"/>
        <v>#N/A</v>
      </c>
      <c r="K97" s="244"/>
      <c r="L97" s="243">
        <f>'F5 - Operación '!Q69</f>
        <v>0</v>
      </c>
      <c r="M97" s="244"/>
      <c r="N97" s="179">
        <f t="shared" si="9"/>
        <v>0</v>
      </c>
      <c r="O97" s="309" t="e">
        <f t="shared" si="4"/>
        <v>#N/A</v>
      </c>
      <c r="P97" s="310"/>
      <c r="S97" s="162" t="e">
        <f t="shared" si="7"/>
        <v>#N/A</v>
      </c>
      <c r="T97" s="168" t="e">
        <f t="shared" si="12"/>
        <v>#N/A</v>
      </c>
      <c r="U97" s="168" t="e">
        <f t="shared" si="8"/>
        <v>#N/A</v>
      </c>
    </row>
    <row r="98" spans="3:21" x14ac:dyDescent="0.25">
      <c r="C98" s="93">
        <v>46935</v>
      </c>
      <c r="D98" s="50">
        <v>72</v>
      </c>
      <c r="E98" s="180"/>
      <c r="F98" s="309" t="e">
        <f t="shared" si="11"/>
        <v>#N/A</v>
      </c>
      <c r="G98" s="310"/>
      <c r="H98" s="309" t="e">
        <f t="shared" si="10"/>
        <v>#N/A</v>
      </c>
      <c r="I98" s="310"/>
      <c r="J98" s="243" t="e">
        <f t="shared" si="6"/>
        <v>#N/A</v>
      </c>
      <c r="K98" s="244"/>
      <c r="L98" s="243">
        <f>'F5 - Operación '!Q70</f>
        <v>0</v>
      </c>
      <c r="M98" s="244"/>
      <c r="N98" s="179">
        <f t="shared" si="9"/>
        <v>0</v>
      </c>
      <c r="O98" s="309" t="e">
        <f t="shared" si="4"/>
        <v>#N/A</v>
      </c>
      <c r="P98" s="310"/>
      <c r="S98" s="162" t="e">
        <f t="shared" si="7"/>
        <v>#N/A</v>
      </c>
      <c r="T98" s="168" t="e">
        <f t="shared" si="12"/>
        <v>#N/A</v>
      </c>
      <c r="U98" s="168" t="e">
        <f t="shared" si="8"/>
        <v>#N/A</v>
      </c>
    </row>
    <row r="99" spans="3:21" x14ac:dyDescent="0.25">
      <c r="C99" s="93">
        <v>46966</v>
      </c>
      <c r="D99" s="50">
        <v>73</v>
      </c>
      <c r="E99" s="180"/>
      <c r="F99" s="309" t="e">
        <f t="shared" si="11"/>
        <v>#N/A</v>
      </c>
      <c r="G99" s="310"/>
      <c r="H99" s="309" t="e">
        <f t="shared" si="10"/>
        <v>#N/A</v>
      </c>
      <c r="I99" s="310"/>
      <c r="J99" s="243" t="e">
        <f t="shared" si="6"/>
        <v>#N/A</v>
      </c>
      <c r="K99" s="244"/>
      <c r="L99" s="243">
        <f>'F5 - Operación '!Q71</f>
        <v>0</v>
      </c>
      <c r="M99" s="244"/>
      <c r="N99" s="179">
        <f t="shared" si="9"/>
        <v>0</v>
      </c>
      <c r="O99" s="309" t="e">
        <f t="shared" si="4"/>
        <v>#N/A</v>
      </c>
      <c r="P99" s="310"/>
      <c r="S99" s="162" t="e">
        <f t="shared" si="7"/>
        <v>#N/A</v>
      </c>
      <c r="T99" s="168" t="e">
        <f t="shared" si="12"/>
        <v>#N/A</v>
      </c>
      <c r="U99" s="168" t="e">
        <f t="shared" si="8"/>
        <v>#N/A</v>
      </c>
    </row>
    <row r="100" spans="3:21" x14ac:dyDescent="0.25">
      <c r="C100" s="93">
        <v>46997</v>
      </c>
      <c r="D100" s="50">
        <v>74</v>
      </c>
      <c r="E100" s="180"/>
      <c r="F100" s="309" t="e">
        <f t="shared" si="11"/>
        <v>#N/A</v>
      </c>
      <c r="G100" s="310"/>
      <c r="H100" s="309" t="e">
        <f t="shared" si="10"/>
        <v>#N/A</v>
      </c>
      <c r="I100" s="310"/>
      <c r="J100" s="243" t="e">
        <f t="shared" si="6"/>
        <v>#N/A</v>
      </c>
      <c r="K100" s="244"/>
      <c r="L100" s="243">
        <f>'F5 - Operación '!Q72</f>
        <v>0</v>
      </c>
      <c r="M100" s="244"/>
      <c r="N100" s="179">
        <f t="shared" si="9"/>
        <v>0</v>
      </c>
      <c r="O100" s="309" t="e">
        <f t="shared" si="4"/>
        <v>#N/A</v>
      </c>
      <c r="P100" s="310"/>
      <c r="S100" s="162" t="e">
        <f t="shared" si="7"/>
        <v>#N/A</v>
      </c>
      <c r="T100" s="168" t="e">
        <f t="shared" si="12"/>
        <v>#N/A</v>
      </c>
      <c r="U100" s="168" t="e">
        <f t="shared" si="8"/>
        <v>#N/A</v>
      </c>
    </row>
    <row r="101" spans="3:21" x14ac:dyDescent="0.25">
      <c r="C101" s="93">
        <v>47027</v>
      </c>
      <c r="D101" s="50">
        <v>75</v>
      </c>
      <c r="E101" s="180"/>
      <c r="F101" s="309" t="e">
        <f t="shared" si="11"/>
        <v>#N/A</v>
      </c>
      <c r="G101" s="310"/>
      <c r="H101" s="309" t="e">
        <f t="shared" si="10"/>
        <v>#N/A</v>
      </c>
      <c r="I101" s="310"/>
      <c r="J101" s="243" t="e">
        <f t="shared" si="6"/>
        <v>#N/A</v>
      </c>
      <c r="K101" s="244"/>
      <c r="L101" s="243">
        <f>'F5 - Operación '!Q73</f>
        <v>0</v>
      </c>
      <c r="M101" s="244"/>
      <c r="N101" s="179">
        <f t="shared" si="9"/>
        <v>0</v>
      </c>
      <c r="O101" s="309" t="e">
        <f t="shared" si="4"/>
        <v>#N/A</v>
      </c>
      <c r="P101" s="310"/>
      <c r="S101" s="162" t="e">
        <f t="shared" si="7"/>
        <v>#N/A</v>
      </c>
      <c r="T101" s="168" t="e">
        <f t="shared" si="12"/>
        <v>#N/A</v>
      </c>
      <c r="U101" s="168" t="e">
        <f t="shared" si="8"/>
        <v>#N/A</v>
      </c>
    </row>
    <row r="102" spans="3:21" x14ac:dyDescent="0.25">
      <c r="C102" s="93">
        <v>47058</v>
      </c>
      <c r="D102" s="50">
        <v>76</v>
      </c>
      <c r="E102" s="180"/>
      <c r="F102" s="309" t="e">
        <f t="shared" si="11"/>
        <v>#N/A</v>
      </c>
      <c r="G102" s="310"/>
      <c r="H102" s="309" t="e">
        <f t="shared" si="10"/>
        <v>#N/A</v>
      </c>
      <c r="I102" s="310"/>
      <c r="J102" s="243" t="e">
        <f t="shared" si="6"/>
        <v>#N/A</v>
      </c>
      <c r="K102" s="244"/>
      <c r="L102" s="243">
        <f>'F5 - Operación '!Q74</f>
        <v>0</v>
      </c>
      <c r="M102" s="244"/>
      <c r="N102" s="179">
        <f t="shared" si="9"/>
        <v>0</v>
      </c>
      <c r="O102" s="309" t="e">
        <f t="shared" si="4"/>
        <v>#N/A</v>
      </c>
      <c r="P102" s="310"/>
      <c r="S102" s="162" t="e">
        <f t="shared" si="7"/>
        <v>#N/A</v>
      </c>
      <c r="T102" s="168" t="e">
        <f t="shared" si="12"/>
        <v>#N/A</v>
      </c>
      <c r="U102" s="168" t="e">
        <f t="shared" si="8"/>
        <v>#N/A</v>
      </c>
    </row>
    <row r="103" spans="3:21" x14ac:dyDescent="0.25">
      <c r="C103" s="93">
        <v>47088</v>
      </c>
      <c r="D103" s="50">
        <v>77</v>
      </c>
      <c r="E103" s="180"/>
      <c r="F103" s="309" t="e">
        <f t="shared" si="11"/>
        <v>#N/A</v>
      </c>
      <c r="G103" s="310"/>
      <c r="H103" s="309" t="e">
        <f t="shared" si="10"/>
        <v>#N/A</v>
      </c>
      <c r="I103" s="310"/>
      <c r="J103" s="243" t="e">
        <f t="shared" si="6"/>
        <v>#N/A</v>
      </c>
      <c r="K103" s="244"/>
      <c r="L103" s="243">
        <f>'F5 - Operación '!Q75</f>
        <v>0</v>
      </c>
      <c r="M103" s="244"/>
      <c r="N103" s="179">
        <f t="shared" si="9"/>
        <v>0</v>
      </c>
      <c r="O103" s="309" t="e">
        <f t="shared" si="4"/>
        <v>#N/A</v>
      </c>
      <c r="P103" s="310"/>
      <c r="S103" s="162" t="e">
        <f t="shared" si="7"/>
        <v>#N/A</v>
      </c>
      <c r="T103" s="168" t="e">
        <f t="shared" si="12"/>
        <v>#N/A</v>
      </c>
      <c r="U103" s="168" t="e">
        <f t="shared" si="8"/>
        <v>#N/A</v>
      </c>
    </row>
    <row r="104" spans="3:21" x14ac:dyDescent="0.25">
      <c r="C104" s="93">
        <v>47119</v>
      </c>
      <c r="D104" s="50">
        <v>78</v>
      </c>
      <c r="E104" s="180"/>
      <c r="F104" s="309" t="e">
        <f t="shared" si="11"/>
        <v>#N/A</v>
      </c>
      <c r="G104" s="310"/>
      <c r="H104" s="309" t="e">
        <f t="shared" si="10"/>
        <v>#N/A</v>
      </c>
      <c r="I104" s="310"/>
      <c r="J104" s="243" t="e">
        <f t="shared" si="6"/>
        <v>#N/A</v>
      </c>
      <c r="K104" s="244"/>
      <c r="L104" s="243">
        <f>'F5 - Operación '!Q76</f>
        <v>0</v>
      </c>
      <c r="M104" s="244"/>
      <c r="N104" s="179">
        <f t="shared" si="9"/>
        <v>0</v>
      </c>
      <c r="O104" s="309" t="e">
        <f t="shared" si="4"/>
        <v>#N/A</v>
      </c>
      <c r="P104" s="310"/>
      <c r="S104" s="162" t="e">
        <f t="shared" si="7"/>
        <v>#N/A</v>
      </c>
      <c r="T104" s="168" t="e">
        <f t="shared" si="12"/>
        <v>#N/A</v>
      </c>
      <c r="U104" s="168" t="e">
        <f t="shared" si="8"/>
        <v>#N/A</v>
      </c>
    </row>
    <row r="105" spans="3:21" x14ac:dyDescent="0.25">
      <c r="C105" s="93">
        <v>47150</v>
      </c>
      <c r="D105" s="50">
        <v>79</v>
      </c>
      <c r="E105" s="180"/>
      <c r="F105" s="309" t="e">
        <f t="shared" si="11"/>
        <v>#N/A</v>
      </c>
      <c r="G105" s="310"/>
      <c r="H105" s="309" t="e">
        <f t="shared" si="10"/>
        <v>#N/A</v>
      </c>
      <c r="I105" s="310"/>
      <c r="J105" s="243" t="e">
        <f t="shared" si="6"/>
        <v>#N/A</v>
      </c>
      <c r="K105" s="244"/>
      <c r="L105" s="243">
        <f>'F5 - Operación '!Q77</f>
        <v>0</v>
      </c>
      <c r="M105" s="244"/>
      <c r="N105" s="179">
        <f t="shared" si="9"/>
        <v>0</v>
      </c>
      <c r="O105" s="309" t="e">
        <f t="shared" si="4"/>
        <v>#N/A</v>
      </c>
      <c r="P105" s="310"/>
      <c r="S105" s="162" t="e">
        <f t="shared" si="7"/>
        <v>#N/A</v>
      </c>
      <c r="T105" s="168" t="e">
        <f t="shared" si="12"/>
        <v>#N/A</v>
      </c>
      <c r="U105" s="168" t="e">
        <f t="shared" si="8"/>
        <v>#N/A</v>
      </c>
    </row>
    <row r="106" spans="3:21" x14ac:dyDescent="0.25">
      <c r="C106" s="93">
        <v>47178</v>
      </c>
      <c r="D106" s="50">
        <v>80</v>
      </c>
      <c r="E106" s="180"/>
      <c r="F106" s="309" t="e">
        <f t="shared" si="11"/>
        <v>#N/A</v>
      </c>
      <c r="G106" s="310"/>
      <c r="H106" s="309" t="e">
        <f t="shared" si="10"/>
        <v>#N/A</v>
      </c>
      <c r="I106" s="310"/>
      <c r="J106" s="243" t="e">
        <f t="shared" si="6"/>
        <v>#N/A</v>
      </c>
      <c r="K106" s="244"/>
      <c r="L106" s="243">
        <f>'F5 - Operación '!Q78</f>
        <v>0</v>
      </c>
      <c r="M106" s="244"/>
      <c r="N106" s="179">
        <f t="shared" si="9"/>
        <v>0</v>
      </c>
      <c r="O106" s="309" t="e">
        <f t="shared" si="4"/>
        <v>#N/A</v>
      </c>
      <c r="P106" s="310"/>
      <c r="S106" s="162" t="e">
        <f t="shared" si="7"/>
        <v>#N/A</v>
      </c>
      <c r="T106" s="168" t="e">
        <f t="shared" si="12"/>
        <v>#N/A</v>
      </c>
      <c r="U106" s="168" t="e">
        <f t="shared" si="8"/>
        <v>#N/A</v>
      </c>
    </row>
    <row r="107" spans="3:21" x14ac:dyDescent="0.25">
      <c r="C107" s="93">
        <v>47209</v>
      </c>
      <c r="D107" s="50">
        <v>81</v>
      </c>
      <c r="E107" s="180"/>
      <c r="F107" s="309" t="e">
        <f t="shared" si="11"/>
        <v>#N/A</v>
      </c>
      <c r="G107" s="310"/>
      <c r="H107" s="309" t="e">
        <f t="shared" si="10"/>
        <v>#N/A</v>
      </c>
      <c r="I107" s="310"/>
      <c r="J107" s="243" t="e">
        <f t="shared" si="6"/>
        <v>#N/A</v>
      </c>
      <c r="K107" s="244"/>
      <c r="L107" s="243">
        <f>'F5 - Operación '!Q79</f>
        <v>0</v>
      </c>
      <c r="M107" s="244"/>
      <c r="N107" s="179">
        <f t="shared" si="9"/>
        <v>0</v>
      </c>
      <c r="O107" s="309" t="e">
        <f t="shared" si="4"/>
        <v>#N/A</v>
      </c>
      <c r="P107" s="310"/>
      <c r="S107" s="162" t="e">
        <f t="shared" si="7"/>
        <v>#N/A</v>
      </c>
      <c r="T107" s="168" t="e">
        <f t="shared" si="12"/>
        <v>#N/A</v>
      </c>
      <c r="U107" s="168" t="e">
        <f t="shared" si="8"/>
        <v>#N/A</v>
      </c>
    </row>
    <row r="108" spans="3:21" x14ac:dyDescent="0.25">
      <c r="C108" s="93">
        <v>47239</v>
      </c>
      <c r="D108" s="50">
        <v>82</v>
      </c>
      <c r="E108" s="180"/>
      <c r="F108" s="309" t="e">
        <f t="shared" si="11"/>
        <v>#N/A</v>
      </c>
      <c r="G108" s="310"/>
      <c r="H108" s="309" t="e">
        <f t="shared" si="10"/>
        <v>#N/A</v>
      </c>
      <c r="I108" s="310"/>
      <c r="J108" s="243" t="e">
        <f t="shared" si="6"/>
        <v>#N/A</v>
      </c>
      <c r="K108" s="244"/>
      <c r="L108" s="243">
        <f>'F5 - Operación '!Q80</f>
        <v>0</v>
      </c>
      <c r="M108" s="244"/>
      <c r="N108" s="179">
        <f t="shared" si="9"/>
        <v>0</v>
      </c>
      <c r="O108" s="309" t="e">
        <f t="shared" si="4"/>
        <v>#N/A</v>
      </c>
      <c r="P108" s="310"/>
      <c r="S108" s="162" t="e">
        <f t="shared" si="7"/>
        <v>#N/A</v>
      </c>
      <c r="T108" s="168" t="e">
        <f t="shared" si="12"/>
        <v>#N/A</v>
      </c>
      <c r="U108" s="168" t="e">
        <f t="shared" si="8"/>
        <v>#N/A</v>
      </c>
    </row>
    <row r="109" spans="3:21" x14ac:dyDescent="0.25">
      <c r="C109" s="93">
        <v>47270</v>
      </c>
      <c r="D109" s="50">
        <v>83</v>
      </c>
      <c r="E109" s="180"/>
      <c r="F109" s="309" t="e">
        <f t="shared" si="11"/>
        <v>#N/A</v>
      </c>
      <c r="G109" s="310"/>
      <c r="H109" s="309" t="e">
        <f t="shared" si="10"/>
        <v>#N/A</v>
      </c>
      <c r="I109" s="310"/>
      <c r="J109" s="243" t="e">
        <f t="shared" si="6"/>
        <v>#N/A</v>
      </c>
      <c r="K109" s="244"/>
      <c r="L109" s="243">
        <f>'F5 - Operación '!Q81</f>
        <v>0</v>
      </c>
      <c r="M109" s="244"/>
      <c r="N109" s="179">
        <f t="shared" si="9"/>
        <v>0</v>
      </c>
      <c r="O109" s="309" t="e">
        <f t="shared" si="4"/>
        <v>#N/A</v>
      </c>
      <c r="P109" s="310"/>
      <c r="S109" s="162" t="e">
        <f t="shared" si="7"/>
        <v>#N/A</v>
      </c>
      <c r="T109" s="168" t="e">
        <f t="shared" si="12"/>
        <v>#N/A</v>
      </c>
      <c r="U109" s="168" t="e">
        <f t="shared" si="8"/>
        <v>#N/A</v>
      </c>
    </row>
    <row r="110" spans="3:21" x14ac:dyDescent="0.25">
      <c r="C110" s="93">
        <v>47300</v>
      </c>
      <c r="D110" s="50">
        <v>84</v>
      </c>
      <c r="E110" s="180"/>
      <c r="F110" s="309" t="e">
        <f t="shared" si="11"/>
        <v>#N/A</v>
      </c>
      <c r="G110" s="310"/>
      <c r="H110" s="309" t="e">
        <f t="shared" si="10"/>
        <v>#N/A</v>
      </c>
      <c r="I110" s="310"/>
      <c r="J110" s="243" t="e">
        <f t="shared" si="6"/>
        <v>#N/A</v>
      </c>
      <c r="K110" s="244"/>
      <c r="L110" s="243">
        <f>'F5 - Operación '!Q82</f>
        <v>0</v>
      </c>
      <c r="M110" s="244"/>
      <c r="N110" s="179">
        <f t="shared" si="9"/>
        <v>0</v>
      </c>
      <c r="O110" s="309" t="e">
        <f t="shared" si="4"/>
        <v>#N/A</v>
      </c>
      <c r="P110" s="310"/>
      <c r="S110" s="162" t="e">
        <f t="shared" si="7"/>
        <v>#N/A</v>
      </c>
      <c r="T110" s="168" t="e">
        <f t="shared" si="12"/>
        <v>#N/A</v>
      </c>
      <c r="U110" s="168" t="e">
        <f t="shared" si="8"/>
        <v>#N/A</v>
      </c>
    </row>
    <row r="111" spans="3:21" x14ac:dyDescent="0.25">
      <c r="C111" s="93">
        <v>47331</v>
      </c>
      <c r="D111" s="50">
        <v>85</v>
      </c>
      <c r="E111" s="180"/>
      <c r="F111" s="309" t="e">
        <f t="shared" si="11"/>
        <v>#N/A</v>
      </c>
      <c r="G111" s="310"/>
      <c r="H111" s="309" t="e">
        <f t="shared" si="10"/>
        <v>#N/A</v>
      </c>
      <c r="I111" s="310"/>
      <c r="J111" s="243" t="e">
        <f t="shared" si="6"/>
        <v>#N/A</v>
      </c>
      <c r="K111" s="244"/>
      <c r="L111" s="243">
        <f>'F5 - Operación '!Q83</f>
        <v>0</v>
      </c>
      <c r="M111" s="244"/>
      <c r="N111" s="179">
        <f t="shared" si="9"/>
        <v>0</v>
      </c>
      <c r="O111" s="309" t="e">
        <f t="shared" si="4"/>
        <v>#N/A</v>
      </c>
      <c r="P111" s="310"/>
      <c r="S111" s="162" t="e">
        <f t="shared" si="7"/>
        <v>#N/A</v>
      </c>
      <c r="T111" s="168" t="e">
        <f t="shared" si="12"/>
        <v>#N/A</v>
      </c>
      <c r="U111" s="168" t="e">
        <f t="shared" si="8"/>
        <v>#N/A</v>
      </c>
    </row>
    <row r="112" spans="3:21" x14ac:dyDescent="0.25">
      <c r="C112" s="93">
        <v>47362</v>
      </c>
      <c r="D112" s="50">
        <v>86</v>
      </c>
      <c r="E112" s="180"/>
      <c r="F112" s="309" t="e">
        <f t="shared" si="11"/>
        <v>#N/A</v>
      </c>
      <c r="G112" s="310"/>
      <c r="H112" s="309" t="e">
        <f t="shared" si="10"/>
        <v>#N/A</v>
      </c>
      <c r="I112" s="310"/>
      <c r="J112" s="243" t="e">
        <f t="shared" si="6"/>
        <v>#N/A</v>
      </c>
      <c r="K112" s="244"/>
      <c r="L112" s="243">
        <f>'F5 - Operación '!Q84</f>
        <v>0</v>
      </c>
      <c r="M112" s="244"/>
      <c r="N112" s="179">
        <f t="shared" si="9"/>
        <v>0</v>
      </c>
      <c r="O112" s="309" t="e">
        <f t="shared" si="4"/>
        <v>#N/A</v>
      </c>
      <c r="P112" s="310"/>
      <c r="S112" s="162" t="e">
        <f t="shared" si="7"/>
        <v>#N/A</v>
      </c>
      <c r="T112" s="168" t="e">
        <f t="shared" si="12"/>
        <v>#N/A</v>
      </c>
      <c r="U112" s="168" t="e">
        <f t="shared" si="8"/>
        <v>#N/A</v>
      </c>
    </row>
    <row r="113" spans="3:21" x14ac:dyDescent="0.25">
      <c r="C113" s="93">
        <v>47392</v>
      </c>
      <c r="D113" s="50">
        <v>87</v>
      </c>
      <c r="E113" s="180"/>
      <c r="F113" s="309" t="e">
        <f t="shared" si="11"/>
        <v>#N/A</v>
      </c>
      <c r="G113" s="310"/>
      <c r="H113" s="309" t="e">
        <f t="shared" si="10"/>
        <v>#N/A</v>
      </c>
      <c r="I113" s="310"/>
      <c r="J113" s="243" t="e">
        <f t="shared" si="6"/>
        <v>#N/A</v>
      </c>
      <c r="K113" s="244"/>
      <c r="L113" s="243">
        <f>'F5 - Operación '!Q85</f>
        <v>0</v>
      </c>
      <c r="M113" s="244"/>
      <c r="N113" s="179">
        <f t="shared" si="9"/>
        <v>0</v>
      </c>
      <c r="O113" s="309" t="e">
        <f t="shared" si="4"/>
        <v>#N/A</v>
      </c>
      <c r="P113" s="310"/>
      <c r="S113" s="162" t="e">
        <f t="shared" si="7"/>
        <v>#N/A</v>
      </c>
      <c r="T113" s="168" t="e">
        <f t="shared" si="12"/>
        <v>#N/A</v>
      </c>
      <c r="U113" s="168" t="e">
        <f t="shared" si="8"/>
        <v>#N/A</v>
      </c>
    </row>
    <row r="114" spans="3:21" x14ac:dyDescent="0.25">
      <c r="C114" s="93">
        <v>47423</v>
      </c>
      <c r="D114" s="50">
        <v>88</v>
      </c>
      <c r="E114" s="180"/>
      <c r="F114" s="309" t="e">
        <f t="shared" si="11"/>
        <v>#N/A</v>
      </c>
      <c r="G114" s="310"/>
      <c r="H114" s="309" t="e">
        <f t="shared" si="10"/>
        <v>#N/A</v>
      </c>
      <c r="I114" s="310"/>
      <c r="J114" s="243" t="e">
        <f t="shared" si="6"/>
        <v>#N/A</v>
      </c>
      <c r="K114" s="244"/>
      <c r="L114" s="243">
        <f>'F5 - Operación '!Q86</f>
        <v>0</v>
      </c>
      <c r="M114" s="244"/>
      <c r="N114" s="179">
        <f t="shared" si="9"/>
        <v>0</v>
      </c>
      <c r="O114" s="309" t="e">
        <f t="shared" si="4"/>
        <v>#N/A</v>
      </c>
      <c r="P114" s="310"/>
      <c r="S114" s="162" t="e">
        <f t="shared" si="7"/>
        <v>#N/A</v>
      </c>
      <c r="T114" s="168" t="e">
        <f t="shared" si="12"/>
        <v>#N/A</v>
      </c>
      <c r="U114" s="168" t="e">
        <f t="shared" si="8"/>
        <v>#N/A</v>
      </c>
    </row>
    <row r="115" spans="3:21" x14ac:dyDescent="0.25">
      <c r="C115" s="93">
        <v>47453</v>
      </c>
      <c r="D115" s="50">
        <v>89</v>
      </c>
      <c r="E115" s="180"/>
      <c r="F115" s="309" t="e">
        <f t="shared" si="11"/>
        <v>#N/A</v>
      </c>
      <c r="G115" s="310"/>
      <c r="H115" s="309" t="e">
        <f t="shared" si="10"/>
        <v>#N/A</v>
      </c>
      <c r="I115" s="310"/>
      <c r="J115" s="243" t="e">
        <f t="shared" si="6"/>
        <v>#N/A</v>
      </c>
      <c r="K115" s="244"/>
      <c r="L115" s="243">
        <f>'F5 - Operación '!Q87</f>
        <v>0</v>
      </c>
      <c r="M115" s="244"/>
      <c r="N115" s="179">
        <f t="shared" si="9"/>
        <v>0</v>
      </c>
      <c r="O115" s="309" t="e">
        <f t="shared" ref="O115:O178" si="13">F115-J115</f>
        <v>#N/A</v>
      </c>
      <c r="P115" s="310"/>
      <c r="S115" s="162" t="e">
        <f t="shared" si="7"/>
        <v>#N/A</v>
      </c>
      <c r="T115" s="168" t="e">
        <f t="shared" si="12"/>
        <v>#N/A</v>
      </c>
      <c r="U115" s="168" t="e">
        <f t="shared" si="8"/>
        <v>#N/A</v>
      </c>
    </row>
    <row r="116" spans="3:21" x14ac:dyDescent="0.25">
      <c r="C116" s="93">
        <v>47484</v>
      </c>
      <c r="D116" s="50">
        <v>90</v>
      </c>
      <c r="E116" s="180"/>
      <c r="F116" s="309" t="e">
        <f t="shared" si="11"/>
        <v>#N/A</v>
      </c>
      <c r="G116" s="310"/>
      <c r="H116" s="309" t="e">
        <f t="shared" si="10"/>
        <v>#N/A</v>
      </c>
      <c r="I116" s="310"/>
      <c r="J116" s="243" t="e">
        <f t="shared" ref="J116:J179" si="14">N116-H116-L116</f>
        <v>#N/A</v>
      </c>
      <c r="K116" s="244"/>
      <c r="L116" s="243">
        <f>'F5 - Operación '!Q88</f>
        <v>0</v>
      </c>
      <c r="M116" s="244"/>
      <c r="N116" s="179">
        <f t="shared" si="9"/>
        <v>0</v>
      </c>
      <c r="O116" s="309" t="e">
        <f t="shared" si="13"/>
        <v>#N/A</v>
      </c>
      <c r="P116" s="310"/>
      <c r="S116" s="162" t="e">
        <f t="shared" ref="S116:S179" si="15">IF(H116&gt;0,H116,0)</f>
        <v>#N/A</v>
      </c>
      <c r="T116" s="168" t="e">
        <f t="shared" si="12"/>
        <v>#N/A</v>
      </c>
      <c r="U116" s="168" t="e">
        <f t="shared" ref="U116:U179" si="16">IF(O116&gt;-N116,L116,0)</f>
        <v>#N/A</v>
      </c>
    </row>
    <row r="117" spans="3:21" x14ac:dyDescent="0.25">
      <c r="C117" s="93">
        <v>47515</v>
      </c>
      <c r="D117" s="50">
        <v>91</v>
      </c>
      <c r="E117" s="180"/>
      <c r="F117" s="309" t="e">
        <f t="shared" si="11"/>
        <v>#N/A</v>
      </c>
      <c r="G117" s="310"/>
      <c r="H117" s="309" t="e">
        <f t="shared" si="10"/>
        <v>#N/A</v>
      </c>
      <c r="I117" s="310"/>
      <c r="J117" s="243" t="e">
        <f t="shared" si="14"/>
        <v>#N/A</v>
      </c>
      <c r="K117" s="244"/>
      <c r="L117" s="243">
        <f>'F5 - Operación '!Q89</f>
        <v>0</v>
      </c>
      <c r="M117" s="244"/>
      <c r="N117" s="179">
        <f t="shared" ref="N117:N180" si="17">N116</f>
        <v>0</v>
      </c>
      <c r="O117" s="309" t="e">
        <f t="shared" si="13"/>
        <v>#N/A</v>
      </c>
      <c r="P117" s="310"/>
      <c r="S117" s="162" t="e">
        <f t="shared" si="15"/>
        <v>#N/A</v>
      </c>
      <c r="T117" s="168" t="e">
        <f t="shared" si="12"/>
        <v>#N/A</v>
      </c>
      <c r="U117" s="168" t="e">
        <f t="shared" si="16"/>
        <v>#N/A</v>
      </c>
    </row>
    <row r="118" spans="3:21" x14ac:dyDescent="0.25">
      <c r="C118" s="93">
        <v>47543</v>
      </c>
      <c r="D118" s="50">
        <v>92</v>
      </c>
      <c r="E118" s="180"/>
      <c r="F118" s="309" t="e">
        <f t="shared" si="11"/>
        <v>#N/A</v>
      </c>
      <c r="G118" s="310"/>
      <c r="H118" s="309" t="e">
        <f t="shared" si="10"/>
        <v>#N/A</v>
      </c>
      <c r="I118" s="310"/>
      <c r="J118" s="243" t="e">
        <f t="shared" si="14"/>
        <v>#N/A</v>
      </c>
      <c r="K118" s="244"/>
      <c r="L118" s="243">
        <f>'F5 - Operación '!Q90</f>
        <v>0</v>
      </c>
      <c r="M118" s="244"/>
      <c r="N118" s="179">
        <f t="shared" si="17"/>
        <v>0</v>
      </c>
      <c r="O118" s="309" t="e">
        <f t="shared" si="13"/>
        <v>#N/A</v>
      </c>
      <c r="P118" s="310"/>
      <c r="S118" s="162" t="e">
        <f t="shared" si="15"/>
        <v>#N/A</v>
      </c>
      <c r="T118" s="168" t="e">
        <f t="shared" si="12"/>
        <v>#N/A</v>
      </c>
      <c r="U118" s="168" t="e">
        <f t="shared" si="16"/>
        <v>#N/A</v>
      </c>
    </row>
    <row r="119" spans="3:21" x14ac:dyDescent="0.25">
      <c r="C119" s="93">
        <v>47574</v>
      </c>
      <c r="D119" s="50">
        <v>93</v>
      </c>
      <c r="E119" s="180"/>
      <c r="F119" s="309" t="e">
        <f t="shared" si="11"/>
        <v>#N/A</v>
      </c>
      <c r="G119" s="310"/>
      <c r="H119" s="309" t="e">
        <f t="shared" si="10"/>
        <v>#N/A</v>
      </c>
      <c r="I119" s="310"/>
      <c r="J119" s="243" t="e">
        <f t="shared" si="14"/>
        <v>#N/A</v>
      </c>
      <c r="K119" s="244"/>
      <c r="L119" s="243">
        <f>'F5 - Operación '!Q91</f>
        <v>0</v>
      </c>
      <c r="M119" s="244"/>
      <c r="N119" s="179">
        <f t="shared" si="17"/>
        <v>0</v>
      </c>
      <c r="O119" s="309" t="e">
        <f t="shared" si="13"/>
        <v>#N/A</v>
      </c>
      <c r="P119" s="310"/>
      <c r="S119" s="162" t="e">
        <f t="shared" si="15"/>
        <v>#N/A</v>
      </c>
      <c r="T119" s="168" t="e">
        <f t="shared" si="12"/>
        <v>#N/A</v>
      </c>
      <c r="U119" s="168" t="e">
        <f t="shared" si="16"/>
        <v>#N/A</v>
      </c>
    </row>
    <row r="120" spans="3:21" x14ac:dyDescent="0.25">
      <c r="C120" s="93">
        <v>47604</v>
      </c>
      <c r="D120" s="50">
        <v>94</v>
      </c>
      <c r="E120" s="180"/>
      <c r="F120" s="309" t="e">
        <f t="shared" si="11"/>
        <v>#N/A</v>
      </c>
      <c r="G120" s="310"/>
      <c r="H120" s="309" t="e">
        <f t="shared" si="10"/>
        <v>#N/A</v>
      </c>
      <c r="I120" s="310"/>
      <c r="J120" s="243" t="e">
        <f t="shared" si="14"/>
        <v>#N/A</v>
      </c>
      <c r="K120" s="244"/>
      <c r="L120" s="243">
        <f>'F5 - Operación '!Q92</f>
        <v>0</v>
      </c>
      <c r="M120" s="244"/>
      <c r="N120" s="179">
        <f t="shared" si="17"/>
        <v>0</v>
      </c>
      <c r="O120" s="309" t="e">
        <f t="shared" si="13"/>
        <v>#N/A</v>
      </c>
      <c r="P120" s="310"/>
      <c r="S120" s="162" t="e">
        <f t="shared" si="15"/>
        <v>#N/A</v>
      </c>
      <c r="T120" s="168" t="e">
        <f t="shared" si="12"/>
        <v>#N/A</v>
      </c>
      <c r="U120" s="168" t="e">
        <f t="shared" si="16"/>
        <v>#N/A</v>
      </c>
    </row>
    <row r="121" spans="3:21" x14ac:dyDescent="0.25">
      <c r="C121" s="93">
        <v>47635</v>
      </c>
      <c r="D121" s="50">
        <v>95</v>
      </c>
      <c r="E121" s="180"/>
      <c r="F121" s="309" t="e">
        <f t="shared" si="11"/>
        <v>#N/A</v>
      </c>
      <c r="G121" s="310"/>
      <c r="H121" s="309" t="e">
        <f t="shared" si="10"/>
        <v>#N/A</v>
      </c>
      <c r="I121" s="310"/>
      <c r="J121" s="243" t="e">
        <f t="shared" si="14"/>
        <v>#N/A</v>
      </c>
      <c r="K121" s="244"/>
      <c r="L121" s="243">
        <f>'F5 - Operación '!Q93</f>
        <v>0</v>
      </c>
      <c r="M121" s="244"/>
      <c r="N121" s="179">
        <f t="shared" si="17"/>
        <v>0</v>
      </c>
      <c r="O121" s="309" t="e">
        <f t="shared" si="13"/>
        <v>#N/A</v>
      </c>
      <c r="P121" s="310"/>
      <c r="S121" s="162" t="e">
        <f t="shared" si="15"/>
        <v>#N/A</v>
      </c>
      <c r="T121" s="168" t="e">
        <f t="shared" si="12"/>
        <v>#N/A</v>
      </c>
      <c r="U121" s="168" t="e">
        <f t="shared" si="16"/>
        <v>#N/A</v>
      </c>
    </row>
    <row r="122" spans="3:21" x14ac:dyDescent="0.25">
      <c r="C122" s="93">
        <v>47665</v>
      </c>
      <c r="D122" s="50">
        <v>96</v>
      </c>
      <c r="E122" s="180"/>
      <c r="F122" s="309" t="e">
        <f t="shared" si="11"/>
        <v>#N/A</v>
      </c>
      <c r="G122" s="310"/>
      <c r="H122" s="309" t="e">
        <f t="shared" si="10"/>
        <v>#N/A</v>
      </c>
      <c r="I122" s="310"/>
      <c r="J122" s="243" t="e">
        <f t="shared" si="14"/>
        <v>#N/A</v>
      </c>
      <c r="K122" s="244"/>
      <c r="L122" s="243">
        <f>'F5 - Operación '!Q94</f>
        <v>0</v>
      </c>
      <c r="M122" s="244"/>
      <c r="N122" s="179">
        <f t="shared" si="17"/>
        <v>0</v>
      </c>
      <c r="O122" s="309" t="e">
        <f t="shared" si="13"/>
        <v>#N/A</v>
      </c>
      <c r="P122" s="310"/>
      <c r="S122" s="162" t="e">
        <f t="shared" si="15"/>
        <v>#N/A</v>
      </c>
      <c r="T122" s="168" t="e">
        <f t="shared" si="12"/>
        <v>#N/A</v>
      </c>
      <c r="U122" s="168" t="e">
        <f t="shared" si="16"/>
        <v>#N/A</v>
      </c>
    </row>
    <row r="123" spans="3:21" x14ac:dyDescent="0.25">
      <c r="C123" s="93">
        <v>47696</v>
      </c>
      <c r="D123" s="50">
        <v>97</v>
      </c>
      <c r="E123" s="180"/>
      <c r="F123" s="309" t="e">
        <f t="shared" si="11"/>
        <v>#N/A</v>
      </c>
      <c r="G123" s="310"/>
      <c r="H123" s="309" t="e">
        <f t="shared" si="10"/>
        <v>#N/A</v>
      </c>
      <c r="I123" s="310"/>
      <c r="J123" s="243" t="e">
        <f t="shared" si="14"/>
        <v>#N/A</v>
      </c>
      <c r="K123" s="244"/>
      <c r="L123" s="243">
        <f>'F5 - Operación '!Q95</f>
        <v>0</v>
      </c>
      <c r="M123" s="244"/>
      <c r="N123" s="179">
        <f t="shared" si="17"/>
        <v>0</v>
      </c>
      <c r="O123" s="309" t="e">
        <f t="shared" si="13"/>
        <v>#N/A</v>
      </c>
      <c r="P123" s="310"/>
      <c r="S123" s="162" t="e">
        <f t="shared" si="15"/>
        <v>#N/A</v>
      </c>
      <c r="T123" s="168" t="e">
        <f t="shared" si="12"/>
        <v>#N/A</v>
      </c>
      <c r="U123" s="168" t="e">
        <f t="shared" si="16"/>
        <v>#N/A</v>
      </c>
    </row>
    <row r="124" spans="3:21" x14ac:dyDescent="0.25">
      <c r="C124" s="93">
        <v>47727</v>
      </c>
      <c r="D124" s="50">
        <v>98</v>
      </c>
      <c r="E124" s="180"/>
      <c r="F124" s="309" t="e">
        <f t="shared" si="11"/>
        <v>#N/A</v>
      </c>
      <c r="G124" s="310"/>
      <c r="H124" s="309" t="e">
        <f t="shared" si="10"/>
        <v>#N/A</v>
      </c>
      <c r="I124" s="310"/>
      <c r="J124" s="243" t="e">
        <f t="shared" si="14"/>
        <v>#N/A</v>
      </c>
      <c r="K124" s="244"/>
      <c r="L124" s="243">
        <f>'F5 - Operación '!Q96</f>
        <v>0</v>
      </c>
      <c r="M124" s="244"/>
      <c r="N124" s="179">
        <f t="shared" si="17"/>
        <v>0</v>
      </c>
      <c r="O124" s="309" t="e">
        <f t="shared" si="13"/>
        <v>#N/A</v>
      </c>
      <c r="P124" s="310"/>
      <c r="S124" s="162" t="e">
        <f t="shared" si="15"/>
        <v>#N/A</v>
      </c>
      <c r="T124" s="168" t="e">
        <f t="shared" si="12"/>
        <v>#N/A</v>
      </c>
      <c r="U124" s="168" t="e">
        <f t="shared" si="16"/>
        <v>#N/A</v>
      </c>
    </row>
    <row r="125" spans="3:21" x14ac:dyDescent="0.25">
      <c r="C125" s="93">
        <v>47757</v>
      </c>
      <c r="D125" s="50">
        <v>99</v>
      </c>
      <c r="E125" s="180"/>
      <c r="F125" s="309" t="e">
        <f t="shared" si="11"/>
        <v>#N/A</v>
      </c>
      <c r="G125" s="310"/>
      <c r="H125" s="309" t="e">
        <f t="shared" si="10"/>
        <v>#N/A</v>
      </c>
      <c r="I125" s="310"/>
      <c r="J125" s="243" t="e">
        <f t="shared" si="14"/>
        <v>#N/A</v>
      </c>
      <c r="K125" s="244"/>
      <c r="L125" s="243">
        <f>'F5 - Operación '!Q97</f>
        <v>0</v>
      </c>
      <c r="M125" s="244"/>
      <c r="N125" s="179">
        <f t="shared" si="17"/>
        <v>0</v>
      </c>
      <c r="O125" s="309" t="e">
        <f t="shared" si="13"/>
        <v>#N/A</v>
      </c>
      <c r="P125" s="310"/>
      <c r="S125" s="162" t="e">
        <f t="shared" si="15"/>
        <v>#N/A</v>
      </c>
      <c r="T125" s="168" t="e">
        <f t="shared" si="12"/>
        <v>#N/A</v>
      </c>
      <c r="U125" s="168" t="e">
        <f t="shared" si="16"/>
        <v>#N/A</v>
      </c>
    </row>
    <row r="126" spans="3:21" x14ac:dyDescent="0.25">
      <c r="C126" s="93">
        <v>47788</v>
      </c>
      <c r="D126" s="50">
        <v>100</v>
      </c>
      <c r="E126" s="180"/>
      <c r="F126" s="309" t="e">
        <f t="shared" si="11"/>
        <v>#N/A</v>
      </c>
      <c r="G126" s="310"/>
      <c r="H126" s="309" t="e">
        <f t="shared" si="10"/>
        <v>#N/A</v>
      </c>
      <c r="I126" s="310"/>
      <c r="J126" s="243" t="e">
        <f t="shared" si="14"/>
        <v>#N/A</v>
      </c>
      <c r="K126" s="244"/>
      <c r="L126" s="243">
        <f>'F5 - Operación '!Q98</f>
        <v>0</v>
      </c>
      <c r="M126" s="244"/>
      <c r="N126" s="179">
        <f t="shared" si="17"/>
        <v>0</v>
      </c>
      <c r="O126" s="309" t="e">
        <f t="shared" si="13"/>
        <v>#N/A</v>
      </c>
      <c r="P126" s="310"/>
      <c r="S126" s="162" t="e">
        <f t="shared" si="15"/>
        <v>#N/A</v>
      </c>
      <c r="T126" s="168" t="e">
        <f t="shared" si="12"/>
        <v>#N/A</v>
      </c>
      <c r="U126" s="168" t="e">
        <f t="shared" si="16"/>
        <v>#N/A</v>
      </c>
    </row>
    <row r="127" spans="3:21" x14ac:dyDescent="0.25">
      <c r="C127" s="93">
        <v>47818</v>
      </c>
      <c r="D127" s="50">
        <v>101</v>
      </c>
      <c r="E127" s="180"/>
      <c r="F127" s="309" t="e">
        <f t="shared" si="11"/>
        <v>#N/A</v>
      </c>
      <c r="G127" s="310"/>
      <c r="H127" s="309" t="e">
        <f t="shared" si="10"/>
        <v>#N/A</v>
      </c>
      <c r="I127" s="310"/>
      <c r="J127" s="243" t="e">
        <f t="shared" si="14"/>
        <v>#N/A</v>
      </c>
      <c r="K127" s="244"/>
      <c r="L127" s="243">
        <f>'F5 - Operación '!Q99</f>
        <v>0</v>
      </c>
      <c r="M127" s="244"/>
      <c r="N127" s="179">
        <f t="shared" si="17"/>
        <v>0</v>
      </c>
      <c r="O127" s="309" t="e">
        <f t="shared" si="13"/>
        <v>#N/A</v>
      </c>
      <c r="P127" s="310"/>
      <c r="S127" s="162" t="e">
        <f t="shared" si="15"/>
        <v>#N/A</v>
      </c>
      <c r="T127" s="168" t="e">
        <f t="shared" si="12"/>
        <v>#N/A</v>
      </c>
      <c r="U127" s="168" t="e">
        <f t="shared" si="16"/>
        <v>#N/A</v>
      </c>
    </row>
    <row r="128" spans="3:21" x14ac:dyDescent="0.25">
      <c r="C128" s="93">
        <v>47849</v>
      </c>
      <c r="D128" s="50">
        <v>102</v>
      </c>
      <c r="E128" s="180"/>
      <c r="F128" s="309" t="e">
        <f t="shared" si="11"/>
        <v>#N/A</v>
      </c>
      <c r="G128" s="310"/>
      <c r="H128" s="309" t="e">
        <f t="shared" si="10"/>
        <v>#N/A</v>
      </c>
      <c r="I128" s="310"/>
      <c r="J128" s="243" t="e">
        <f t="shared" si="14"/>
        <v>#N/A</v>
      </c>
      <c r="K128" s="244"/>
      <c r="L128" s="243">
        <f>'F5 - Operación '!Q100</f>
        <v>0</v>
      </c>
      <c r="M128" s="244"/>
      <c r="N128" s="179">
        <f t="shared" si="17"/>
        <v>0</v>
      </c>
      <c r="O128" s="309" t="e">
        <f t="shared" si="13"/>
        <v>#N/A</v>
      </c>
      <c r="P128" s="310"/>
      <c r="S128" s="162" t="e">
        <f t="shared" si="15"/>
        <v>#N/A</v>
      </c>
      <c r="T128" s="168" t="e">
        <f t="shared" si="12"/>
        <v>#N/A</v>
      </c>
      <c r="U128" s="168" t="e">
        <f t="shared" si="16"/>
        <v>#N/A</v>
      </c>
    </row>
    <row r="129" spans="3:21" x14ac:dyDescent="0.25">
      <c r="C129" s="93">
        <v>47880</v>
      </c>
      <c r="D129" s="50">
        <v>103</v>
      </c>
      <c r="E129" s="180"/>
      <c r="F129" s="309" t="e">
        <f t="shared" si="11"/>
        <v>#N/A</v>
      </c>
      <c r="G129" s="310"/>
      <c r="H129" s="309" t="e">
        <f t="shared" ref="H129:H192" si="18">F129*$K$23</f>
        <v>#N/A</v>
      </c>
      <c r="I129" s="310"/>
      <c r="J129" s="243" t="e">
        <f t="shared" si="14"/>
        <v>#N/A</v>
      </c>
      <c r="K129" s="244"/>
      <c r="L129" s="243">
        <f>'F5 - Operación '!Q101</f>
        <v>0</v>
      </c>
      <c r="M129" s="244"/>
      <c r="N129" s="179">
        <f t="shared" si="17"/>
        <v>0</v>
      </c>
      <c r="O129" s="309" t="e">
        <f t="shared" si="13"/>
        <v>#N/A</v>
      </c>
      <c r="P129" s="310"/>
      <c r="S129" s="162" t="e">
        <f t="shared" si="15"/>
        <v>#N/A</v>
      </c>
      <c r="T129" s="168" t="e">
        <f t="shared" si="12"/>
        <v>#N/A</v>
      </c>
      <c r="U129" s="168" t="e">
        <f t="shared" si="16"/>
        <v>#N/A</v>
      </c>
    </row>
    <row r="130" spans="3:21" x14ac:dyDescent="0.25">
      <c r="C130" s="93">
        <v>47908</v>
      </c>
      <c r="D130" s="50">
        <v>104</v>
      </c>
      <c r="E130" s="180"/>
      <c r="F130" s="309" t="e">
        <f t="shared" ref="F130:F193" si="19">O129</f>
        <v>#N/A</v>
      </c>
      <c r="G130" s="310"/>
      <c r="H130" s="309" t="e">
        <f t="shared" si="18"/>
        <v>#N/A</v>
      </c>
      <c r="I130" s="310"/>
      <c r="J130" s="243" t="e">
        <f t="shared" si="14"/>
        <v>#N/A</v>
      </c>
      <c r="K130" s="244"/>
      <c r="L130" s="243">
        <f>'F5 - Operación '!Q102</f>
        <v>0</v>
      </c>
      <c r="M130" s="244"/>
      <c r="N130" s="179">
        <f t="shared" si="17"/>
        <v>0</v>
      </c>
      <c r="O130" s="309" t="e">
        <f t="shared" si="13"/>
        <v>#N/A</v>
      </c>
      <c r="P130" s="310"/>
      <c r="S130" s="162" t="e">
        <f t="shared" si="15"/>
        <v>#N/A</v>
      </c>
      <c r="T130" s="168" t="e">
        <f t="shared" si="12"/>
        <v>#N/A</v>
      </c>
      <c r="U130" s="168" t="e">
        <f t="shared" si="16"/>
        <v>#N/A</v>
      </c>
    </row>
    <row r="131" spans="3:21" x14ac:dyDescent="0.25">
      <c r="C131" s="93">
        <v>47939</v>
      </c>
      <c r="D131" s="50">
        <v>105</v>
      </c>
      <c r="E131" s="180"/>
      <c r="F131" s="309" t="e">
        <f t="shared" si="19"/>
        <v>#N/A</v>
      </c>
      <c r="G131" s="310"/>
      <c r="H131" s="309" t="e">
        <f t="shared" si="18"/>
        <v>#N/A</v>
      </c>
      <c r="I131" s="310"/>
      <c r="J131" s="243" t="e">
        <f t="shared" si="14"/>
        <v>#N/A</v>
      </c>
      <c r="K131" s="244"/>
      <c r="L131" s="243">
        <f>'F5 - Operación '!Q103</f>
        <v>0</v>
      </c>
      <c r="M131" s="244"/>
      <c r="N131" s="179">
        <f t="shared" si="17"/>
        <v>0</v>
      </c>
      <c r="O131" s="309" t="e">
        <f t="shared" si="13"/>
        <v>#N/A</v>
      </c>
      <c r="P131" s="310"/>
      <c r="S131" s="162" t="e">
        <f t="shared" si="15"/>
        <v>#N/A</v>
      </c>
      <c r="T131" s="168" t="e">
        <f t="shared" si="12"/>
        <v>#N/A</v>
      </c>
      <c r="U131" s="168" t="e">
        <f t="shared" si="16"/>
        <v>#N/A</v>
      </c>
    </row>
    <row r="132" spans="3:21" x14ac:dyDescent="0.25">
      <c r="C132" s="93">
        <v>47969</v>
      </c>
      <c r="D132" s="50">
        <v>106</v>
      </c>
      <c r="E132" s="180"/>
      <c r="F132" s="309" t="e">
        <f t="shared" si="19"/>
        <v>#N/A</v>
      </c>
      <c r="G132" s="310"/>
      <c r="H132" s="309" t="e">
        <f t="shared" si="18"/>
        <v>#N/A</v>
      </c>
      <c r="I132" s="310"/>
      <c r="J132" s="243" t="e">
        <f t="shared" si="14"/>
        <v>#N/A</v>
      </c>
      <c r="K132" s="244"/>
      <c r="L132" s="243">
        <f>'F5 - Operación '!Q104</f>
        <v>0</v>
      </c>
      <c r="M132" s="244"/>
      <c r="N132" s="179">
        <f t="shared" si="17"/>
        <v>0</v>
      </c>
      <c r="O132" s="309" t="e">
        <f t="shared" si="13"/>
        <v>#N/A</v>
      </c>
      <c r="P132" s="310"/>
      <c r="S132" s="162" t="e">
        <f t="shared" si="15"/>
        <v>#N/A</v>
      </c>
      <c r="T132" s="168" t="e">
        <f t="shared" si="12"/>
        <v>#N/A</v>
      </c>
      <c r="U132" s="168" t="e">
        <f t="shared" si="16"/>
        <v>#N/A</v>
      </c>
    </row>
    <row r="133" spans="3:21" x14ac:dyDescent="0.25">
      <c r="C133" s="93">
        <v>48000</v>
      </c>
      <c r="D133" s="50">
        <v>107</v>
      </c>
      <c r="E133" s="180"/>
      <c r="F133" s="309" t="e">
        <f t="shared" si="19"/>
        <v>#N/A</v>
      </c>
      <c r="G133" s="310"/>
      <c r="H133" s="309" t="e">
        <f t="shared" si="18"/>
        <v>#N/A</v>
      </c>
      <c r="I133" s="310"/>
      <c r="J133" s="243" t="e">
        <f t="shared" si="14"/>
        <v>#N/A</v>
      </c>
      <c r="K133" s="244"/>
      <c r="L133" s="243">
        <f>'F5 - Operación '!Q105</f>
        <v>0</v>
      </c>
      <c r="M133" s="244"/>
      <c r="N133" s="179">
        <f t="shared" si="17"/>
        <v>0</v>
      </c>
      <c r="O133" s="309" t="e">
        <f t="shared" si="13"/>
        <v>#N/A</v>
      </c>
      <c r="P133" s="310"/>
      <c r="S133" s="162" t="e">
        <f t="shared" si="15"/>
        <v>#N/A</v>
      </c>
      <c r="T133" s="168" t="e">
        <f t="shared" si="12"/>
        <v>#N/A</v>
      </c>
      <c r="U133" s="168" t="e">
        <f t="shared" si="16"/>
        <v>#N/A</v>
      </c>
    </row>
    <row r="134" spans="3:21" x14ac:dyDescent="0.25">
      <c r="C134" s="93">
        <v>48030</v>
      </c>
      <c r="D134" s="50">
        <v>108</v>
      </c>
      <c r="E134" s="180"/>
      <c r="F134" s="309" t="e">
        <f t="shared" si="19"/>
        <v>#N/A</v>
      </c>
      <c r="G134" s="310"/>
      <c r="H134" s="309" t="e">
        <f t="shared" si="18"/>
        <v>#N/A</v>
      </c>
      <c r="I134" s="310"/>
      <c r="J134" s="243" t="e">
        <f t="shared" si="14"/>
        <v>#N/A</v>
      </c>
      <c r="K134" s="244"/>
      <c r="L134" s="243">
        <f>'F5 - Operación '!Q106</f>
        <v>0</v>
      </c>
      <c r="M134" s="244"/>
      <c r="N134" s="179">
        <f t="shared" si="17"/>
        <v>0</v>
      </c>
      <c r="O134" s="309" t="e">
        <f t="shared" si="13"/>
        <v>#N/A</v>
      </c>
      <c r="P134" s="310"/>
      <c r="S134" s="162" t="e">
        <f t="shared" si="15"/>
        <v>#N/A</v>
      </c>
      <c r="T134" s="168" t="e">
        <f t="shared" si="12"/>
        <v>#N/A</v>
      </c>
      <c r="U134" s="168" t="e">
        <f t="shared" si="16"/>
        <v>#N/A</v>
      </c>
    </row>
    <row r="135" spans="3:21" x14ac:dyDescent="0.25">
      <c r="C135" s="93">
        <v>48061</v>
      </c>
      <c r="D135" s="50">
        <v>109</v>
      </c>
      <c r="E135" s="180"/>
      <c r="F135" s="309" t="e">
        <f t="shared" si="19"/>
        <v>#N/A</v>
      </c>
      <c r="G135" s="310"/>
      <c r="H135" s="309" t="e">
        <f t="shared" si="18"/>
        <v>#N/A</v>
      </c>
      <c r="I135" s="310"/>
      <c r="J135" s="243" t="e">
        <f t="shared" si="14"/>
        <v>#N/A</v>
      </c>
      <c r="K135" s="244"/>
      <c r="L135" s="243">
        <f>'F5 - Operación '!Q107</f>
        <v>0</v>
      </c>
      <c r="M135" s="244"/>
      <c r="N135" s="179">
        <f t="shared" si="17"/>
        <v>0</v>
      </c>
      <c r="O135" s="309" t="e">
        <f t="shared" si="13"/>
        <v>#N/A</v>
      </c>
      <c r="P135" s="310"/>
      <c r="S135" s="162" t="e">
        <f t="shared" si="15"/>
        <v>#N/A</v>
      </c>
      <c r="T135" s="168" t="e">
        <f t="shared" si="12"/>
        <v>#N/A</v>
      </c>
      <c r="U135" s="168" t="e">
        <f t="shared" si="16"/>
        <v>#N/A</v>
      </c>
    </row>
    <row r="136" spans="3:21" x14ac:dyDescent="0.25">
      <c r="C136" s="93">
        <v>48092</v>
      </c>
      <c r="D136" s="50">
        <v>110</v>
      </c>
      <c r="E136" s="180"/>
      <c r="F136" s="309" t="e">
        <f t="shared" si="19"/>
        <v>#N/A</v>
      </c>
      <c r="G136" s="310"/>
      <c r="H136" s="309" t="e">
        <f t="shared" si="18"/>
        <v>#N/A</v>
      </c>
      <c r="I136" s="310"/>
      <c r="J136" s="243" t="e">
        <f t="shared" si="14"/>
        <v>#N/A</v>
      </c>
      <c r="K136" s="244"/>
      <c r="L136" s="243">
        <f>'F5 - Operación '!Q108</f>
        <v>0</v>
      </c>
      <c r="M136" s="244"/>
      <c r="N136" s="179">
        <f t="shared" si="17"/>
        <v>0</v>
      </c>
      <c r="O136" s="309" t="e">
        <f t="shared" si="13"/>
        <v>#N/A</v>
      </c>
      <c r="P136" s="310"/>
      <c r="S136" s="162" t="e">
        <f t="shared" si="15"/>
        <v>#N/A</v>
      </c>
      <c r="T136" s="168" t="e">
        <f t="shared" si="12"/>
        <v>#N/A</v>
      </c>
      <c r="U136" s="168" t="e">
        <f t="shared" si="16"/>
        <v>#N/A</v>
      </c>
    </row>
    <row r="137" spans="3:21" x14ac:dyDescent="0.25">
      <c r="C137" s="93">
        <v>48122</v>
      </c>
      <c r="D137" s="50">
        <v>111</v>
      </c>
      <c r="E137" s="180"/>
      <c r="F137" s="309" t="e">
        <f t="shared" si="19"/>
        <v>#N/A</v>
      </c>
      <c r="G137" s="310"/>
      <c r="H137" s="309" t="e">
        <f t="shared" si="18"/>
        <v>#N/A</v>
      </c>
      <c r="I137" s="310"/>
      <c r="J137" s="243" t="e">
        <f t="shared" si="14"/>
        <v>#N/A</v>
      </c>
      <c r="K137" s="244"/>
      <c r="L137" s="243">
        <f>'F5 - Operación '!Q109</f>
        <v>0</v>
      </c>
      <c r="M137" s="244"/>
      <c r="N137" s="179">
        <f t="shared" si="17"/>
        <v>0</v>
      </c>
      <c r="O137" s="309" t="e">
        <f t="shared" si="13"/>
        <v>#N/A</v>
      </c>
      <c r="P137" s="310"/>
      <c r="S137" s="162" t="e">
        <f t="shared" si="15"/>
        <v>#N/A</v>
      </c>
      <c r="T137" s="168" t="e">
        <f t="shared" si="12"/>
        <v>#N/A</v>
      </c>
      <c r="U137" s="168" t="e">
        <f t="shared" si="16"/>
        <v>#N/A</v>
      </c>
    </row>
    <row r="138" spans="3:21" x14ac:dyDescent="0.25">
      <c r="C138" s="93">
        <v>48153</v>
      </c>
      <c r="D138" s="50">
        <v>112</v>
      </c>
      <c r="E138" s="180"/>
      <c r="F138" s="309" t="e">
        <f t="shared" si="19"/>
        <v>#N/A</v>
      </c>
      <c r="G138" s="310"/>
      <c r="H138" s="309" t="e">
        <f t="shared" si="18"/>
        <v>#N/A</v>
      </c>
      <c r="I138" s="310"/>
      <c r="J138" s="243" t="e">
        <f t="shared" si="14"/>
        <v>#N/A</v>
      </c>
      <c r="K138" s="244"/>
      <c r="L138" s="243">
        <f>'F5 - Operación '!Q110</f>
        <v>0</v>
      </c>
      <c r="M138" s="244"/>
      <c r="N138" s="179">
        <f t="shared" si="17"/>
        <v>0</v>
      </c>
      <c r="O138" s="309" t="e">
        <f t="shared" si="13"/>
        <v>#N/A</v>
      </c>
      <c r="P138" s="310"/>
      <c r="S138" s="162" t="e">
        <f t="shared" si="15"/>
        <v>#N/A</v>
      </c>
      <c r="T138" s="168" t="e">
        <f t="shared" si="12"/>
        <v>#N/A</v>
      </c>
      <c r="U138" s="168" t="e">
        <f t="shared" si="16"/>
        <v>#N/A</v>
      </c>
    </row>
    <row r="139" spans="3:21" x14ac:dyDescent="0.25">
      <c r="C139" s="93">
        <v>48183</v>
      </c>
      <c r="D139" s="50">
        <v>113</v>
      </c>
      <c r="E139" s="180"/>
      <c r="F139" s="309" t="e">
        <f t="shared" si="19"/>
        <v>#N/A</v>
      </c>
      <c r="G139" s="310"/>
      <c r="H139" s="309" t="e">
        <f t="shared" si="18"/>
        <v>#N/A</v>
      </c>
      <c r="I139" s="310"/>
      <c r="J139" s="243" t="e">
        <f t="shared" si="14"/>
        <v>#N/A</v>
      </c>
      <c r="K139" s="244"/>
      <c r="L139" s="243">
        <f>'F5 - Operación '!Q111</f>
        <v>0</v>
      </c>
      <c r="M139" s="244"/>
      <c r="N139" s="179">
        <f t="shared" si="17"/>
        <v>0</v>
      </c>
      <c r="O139" s="309" t="e">
        <f t="shared" si="13"/>
        <v>#N/A</v>
      </c>
      <c r="P139" s="310"/>
      <c r="S139" s="162" t="e">
        <f t="shared" si="15"/>
        <v>#N/A</v>
      </c>
      <c r="T139" s="168" t="e">
        <f t="shared" si="12"/>
        <v>#N/A</v>
      </c>
      <c r="U139" s="168" t="e">
        <f t="shared" si="16"/>
        <v>#N/A</v>
      </c>
    </row>
    <row r="140" spans="3:21" x14ac:dyDescent="0.25">
      <c r="C140" s="93">
        <v>48214</v>
      </c>
      <c r="D140" s="50">
        <v>114</v>
      </c>
      <c r="E140" s="180"/>
      <c r="F140" s="309" t="e">
        <f t="shared" si="19"/>
        <v>#N/A</v>
      </c>
      <c r="G140" s="310"/>
      <c r="H140" s="309" t="e">
        <f t="shared" si="18"/>
        <v>#N/A</v>
      </c>
      <c r="I140" s="310"/>
      <c r="J140" s="243" t="e">
        <f t="shared" si="14"/>
        <v>#N/A</v>
      </c>
      <c r="K140" s="244"/>
      <c r="L140" s="243">
        <f>'F5 - Operación '!Q112</f>
        <v>0</v>
      </c>
      <c r="M140" s="244"/>
      <c r="N140" s="179">
        <f t="shared" si="17"/>
        <v>0</v>
      </c>
      <c r="O140" s="309" t="e">
        <f t="shared" si="13"/>
        <v>#N/A</v>
      </c>
      <c r="P140" s="310"/>
      <c r="S140" s="162" t="e">
        <f t="shared" si="15"/>
        <v>#N/A</v>
      </c>
      <c r="T140" s="168" t="e">
        <f t="shared" si="12"/>
        <v>#N/A</v>
      </c>
      <c r="U140" s="168" t="e">
        <f t="shared" si="16"/>
        <v>#N/A</v>
      </c>
    </row>
    <row r="141" spans="3:21" x14ac:dyDescent="0.25">
      <c r="C141" s="93">
        <v>48245</v>
      </c>
      <c r="D141" s="50">
        <v>115</v>
      </c>
      <c r="E141" s="180"/>
      <c r="F141" s="309" t="e">
        <f t="shared" si="19"/>
        <v>#N/A</v>
      </c>
      <c r="G141" s="310"/>
      <c r="H141" s="309" t="e">
        <f t="shared" si="18"/>
        <v>#N/A</v>
      </c>
      <c r="I141" s="310"/>
      <c r="J141" s="243" t="e">
        <f t="shared" si="14"/>
        <v>#N/A</v>
      </c>
      <c r="K141" s="244"/>
      <c r="L141" s="243">
        <f>'F5 - Operación '!Q113</f>
        <v>0</v>
      </c>
      <c r="M141" s="244"/>
      <c r="N141" s="179">
        <f t="shared" si="17"/>
        <v>0</v>
      </c>
      <c r="O141" s="309" t="e">
        <f t="shared" si="13"/>
        <v>#N/A</v>
      </c>
      <c r="P141" s="310"/>
      <c r="S141" s="162" t="e">
        <f t="shared" si="15"/>
        <v>#N/A</v>
      </c>
      <c r="T141" s="168" t="e">
        <f t="shared" si="12"/>
        <v>#N/A</v>
      </c>
      <c r="U141" s="168" t="e">
        <f t="shared" si="16"/>
        <v>#N/A</v>
      </c>
    </row>
    <row r="142" spans="3:21" x14ac:dyDescent="0.25">
      <c r="C142" s="93">
        <v>48274</v>
      </c>
      <c r="D142" s="50">
        <v>116</v>
      </c>
      <c r="E142" s="180"/>
      <c r="F142" s="309" t="e">
        <f t="shared" si="19"/>
        <v>#N/A</v>
      </c>
      <c r="G142" s="310"/>
      <c r="H142" s="309" t="e">
        <f t="shared" si="18"/>
        <v>#N/A</v>
      </c>
      <c r="I142" s="310"/>
      <c r="J142" s="243" t="e">
        <f t="shared" si="14"/>
        <v>#N/A</v>
      </c>
      <c r="K142" s="244"/>
      <c r="L142" s="243">
        <f>'F5 - Operación '!Q114</f>
        <v>0</v>
      </c>
      <c r="M142" s="244"/>
      <c r="N142" s="179">
        <f t="shared" si="17"/>
        <v>0</v>
      </c>
      <c r="O142" s="309" t="e">
        <f t="shared" si="13"/>
        <v>#N/A</v>
      </c>
      <c r="P142" s="310"/>
      <c r="S142" s="162" t="e">
        <f t="shared" si="15"/>
        <v>#N/A</v>
      </c>
      <c r="T142" s="168" t="e">
        <f t="shared" si="12"/>
        <v>#N/A</v>
      </c>
      <c r="U142" s="168" t="e">
        <f t="shared" si="16"/>
        <v>#N/A</v>
      </c>
    </row>
    <row r="143" spans="3:21" x14ac:dyDescent="0.25">
      <c r="C143" s="93">
        <v>48305</v>
      </c>
      <c r="D143" s="50">
        <v>117</v>
      </c>
      <c r="E143" s="180"/>
      <c r="F143" s="309" t="e">
        <f t="shared" si="19"/>
        <v>#N/A</v>
      </c>
      <c r="G143" s="310"/>
      <c r="H143" s="309" t="e">
        <f t="shared" si="18"/>
        <v>#N/A</v>
      </c>
      <c r="I143" s="310"/>
      <c r="J143" s="243" t="e">
        <f t="shared" si="14"/>
        <v>#N/A</v>
      </c>
      <c r="K143" s="244"/>
      <c r="L143" s="243">
        <f>'F5 - Operación '!Q115</f>
        <v>0</v>
      </c>
      <c r="M143" s="244"/>
      <c r="N143" s="179">
        <f t="shared" si="17"/>
        <v>0</v>
      </c>
      <c r="O143" s="309" t="e">
        <f t="shared" si="13"/>
        <v>#N/A</v>
      </c>
      <c r="P143" s="310"/>
      <c r="S143" s="162" t="e">
        <f t="shared" si="15"/>
        <v>#N/A</v>
      </c>
      <c r="T143" s="168" t="e">
        <f t="shared" si="12"/>
        <v>#N/A</v>
      </c>
      <c r="U143" s="168" t="e">
        <f t="shared" si="16"/>
        <v>#N/A</v>
      </c>
    </row>
    <row r="144" spans="3:21" x14ac:dyDescent="0.25">
      <c r="C144" s="93">
        <v>48335</v>
      </c>
      <c r="D144" s="50">
        <v>118</v>
      </c>
      <c r="E144" s="180"/>
      <c r="F144" s="309" t="e">
        <f t="shared" si="19"/>
        <v>#N/A</v>
      </c>
      <c r="G144" s="310"/>
      <c r="H144" s="309" t="e">
        <f t="shared" si="18"/>
        <v>#N/A</v>
      </c>
      <c r="I144" s="310"/>
      <c r="J144" s="243" t="e">
        <f t="shared" si="14"/>
        <v>#N/A</v>
      </c>
      <c r="K144" s="244"/>
      <c r="L144" s="243">
        <f>'F5 - Operación '!Q116</f>
        <v>0</v>
      </c>
      <c r="M144" s="244"/>
      <c r="N144" s="179">
        <f t="shared" si="17"/>
        <v>0</v>
      </c>
      <c r="O144" s="309" t="e">
        <f t="shared" si="13"/>
        <v>#N/A</v>
      </c>
      <c r="P144" s="310"/>
      <c r="S144" s="162" t="e">
        <f t="shared" si="15"/>
        <v>#N/A</v>
      </c>
      <c r="T144" s="168" t="e">
        <f t="shared" si="12"/>
        <v>#N/A</v>
      </c>
      <c r="U144" s="168" t="e">
        <f t="shared" si="16"/>
        <v>#N/A</v>
      </c>
    </row>
    <row r="145" spans="3:21" x14ac:dyDescent="0.25">
      <c r="C145" s="93">
        <v>48366</v>
      </c>
      <c r="D145" s="50">
        <v>119</v>
      </c>
      <c r="E145" s="180"/>
      <c r="F145" s="309" t="e">
        <f t="shared" si="19"/>
        <v>#N/A</v>
      </c>
      <c r="G145" s="310"/>
      <c r="H145" s="309" t="e">
        <f t="shared" si="18"/>
        <v>#N/A</v>
      </c>
      <c r="I145" s="310"/>
      <c r="J145" s="243" t="e">
        <f t="shared" si="14"/>
        <v>#N/A</v>
      </c>
      <c r="K145" s="244"/>
      <c r="L145" s="243">
        <f>'F5 - Operación '!Q117</f>
        <v>0</v>
      </c>
      <c r="M145" s="244"/>
      <c r="N145" s="179">
        <f t="shared" si="17"/>
        <v>0</v>
      </c>
      <c r="O145" s="309" t="e">
        <f t="shared" si="13"/>
        <v>#N/A</v>
      </c>
      <c r="P145" s="310"/>
      <c r="S145" s="162" t="e">
        <f t="shared" si="15"/>
        <v>#N/A</v>
      </c>
      <c r="T145" s="168" t="e">
        <f t="shared" si="12"/>
        <v>#N/A</v>
      </c>
      <c r="U145" s="168" t="e">
        <f t="shared" si="16"/>
        <v>#N/A</v>
      </c>
    </row>
    <row r="146" spans="3:21" x14ac:dyDescent="0.25">
      <c r="C146" s="93">
        <v>48396</v>
      </c>
      <c r="D146" s="50">
        <v>120</v>
      </c>
      <c r="E146" s="180"/>
      <c r="F146" s="309" t="e">
        <f t="shared" si="19"/>
        <v>#N/A</v>
      </c>
      <c r="G146" s="310"/>
      <c r="H146" s="309" t="e">
        <f t="shared" si="18"/>
        <v>#N/A</v>
      </c>
      <c r="I146" s="310"/>
      <c r="J146" s="243" t="e">
        <f t="shared" si="14"/>
        <v>#N/A</v>
      </c>
      <c r="K146" s="244"/>
      <c r="L146" s="243">
        <f>'F5 - Operación '!Q118</f>
        <v>0</v>
      </c>
      <c r="M146" s="244"/>
      <c r="N146" s="179">
        <f t="shared" si="17"/>
        <v>0</v>
      </c>
      <c r="O146" s="309" t="e">
        <f t="shared" si="13"/>
        <v>#N/A</v>
      </c>
      <c r="P146" s="310"/>
      <c r="S146" s="162" t="e">
        <f t="shared" si="15"/>
        <v>#N/A</v>
      </c>
      <c r="T146" s="168" t="e">
        <f t="shared" si="12"/>
        <v>#N/A</v>
      </c>
      <c r="U146" s="168" t="e">
        <f t="shared" si="16"/>
        <v>#N/A</v>
      </c>
    </row>
    <row r="147" spans="3:21" x14ac:dyDescent="0.25">
      <c r="C147" s="93">
        <v>48427</v>
      </c>
      <c r="D147" s="50">
        <v>121</v>
      </c>
      <c r="E147" s="180"/>
      <c r="F147" s="309" t="e">
        <f t="shared" si="19"/>
        <v>#N/A</v>
      </c>
      <c r="G147" s="310"/>
      <c r="H147" s="309" t="e">
        <f t="shared" si="18"/>
        <v>#N/A</v>
      </c>
      <c r="I147" s="310"/>
      <c r="J147" s="243" t="e">
        <f t="shared" si="14"/>
        <v>#N/A</v>
      </c>
      <c r="K147" s="244"/>
      <c r="L147" s="243">
        <f>'F5 - Operación '!Q119</f>
        <v>0</v>
      </c>
      <c r="M147" s="244"/>
      <c r="N147" s="179">
        <f t="shared" si="17"/>
        <v>0</v>
      </c>
      <c r="O147" s="309" t="e">
        <f t="shared" si="13"/>
        <v>#N/A</v>
      </c>
      <c r="P147" s="310"/>
      <c r="S147" s="162" t="e">
        <f t="shared" si="15"/>
        <v>#N/A</v>
      </c>
      <c r="T147" s="168" t="e">
        <f t="shared" si="12"/>
        <v>#N/A</v>
      </c>
      <c r="U147" s="168" t="e">
        <f t="shared" si="16"/>
        <v>#N/A</v>
      </c>
    </row>
    <row r="148" spans="3:21" x14ac:dyDescent="0.25">
      <c r="C148" s="93">
        <v>48458</v>
      </c>
      <c r="D148" s="50">
        <v>122</v>
      </c>
      <c r="E148" s="180"/>
      <c r="F148" s="309" t="e">
        <f t="shared" si="19"/>
        <v>#N/A</v>
      </c>
      <c r="G148" s="310"/>
      <c r="H148" s="309" t="e">
        <f t="shared" si="18"/>
        <v>#N/A</v>
      </c>
      <c r="I148" s="310"/>
      <c r="J148" s="243" t="e">
        <f t="shared" si="14"/>
        <v>#N/A</v>
      </c>
      <c r="K148" s="244"/>
      <c r="L148" s="243">
        <f>'F5 - Operación '!Q120</f>
        <v>0</v>
      </c>
      <c r="M148" s="244"/>
      <c r="N148" s="179">
        <f t="shared" si="17"/>
        <v>0</v>
      </c>
      <c r="O148" s="309" t="e">
        <f t="shared" si="13"/>
        <v>#N/A</v>
      </c>
      <c r="P148" s="310"/>
      <c r="S148" s="162" t="e">
        <f t="shared" si="15"/>
        <v>#N/A</v>
      </c>
      <c r="T148" s="168" t="e">
        <f t="shared" si="12"/>
        <v>#N/A</v>
      </c>
      <c r="U148" s="168" t="e">
        <f t="shared" si="16"/>
        <v>#N/A</v>
      </c>
    </row>
    <row r="149" spans="3:21" x14ac:dyDescent="0.25">
      <c r="C149" s="93">
        <v>48488</v>
      </c>
      <c r="D149" s="50">
        <v>123</v>
      </c>
      <c r="E149" s="180"/>
      <c r="F149" s="309" t="e">
        <f t="shared" si="19"/>
        <v>#N/A</v>
      </c>
      <c r="G149" s="310"/>
      <c r="H149" s="309" t="e">
        <f t="shared" si="18"/>
        <v>#N/A</v>
      </c>
      <c r="I149" s="310"/>
      <c r="J149" s="243" t="e">
        <f t="shared" si="14"/>
        <v>#N/A</v>
      </c>
      <c r="K149" s="244"/>
      <c r="L149" s="243">
        <f>'F5 - Operación '!Q121</f>
        <v>0</v>
      </c>
      <c r="M149" s="244"/>
      <c r="N149" s="179">
        <f t="shared" si="17"/>
        <v>0</v>
      </c>
      <c r="O149" s="309" t="e">
        <f t="shared" si="13"/>
        <v>#N/A</v>
      </c>
      <c r="P149" s="310"/>
      <c r="S149" s="162" t="e">
        <f t="shared" si="15"/>
        <v>#N/A</v>
      </c>
      <c r="T149" s="168" t="e">
        <f t="shared" si="12"/>
        <v>#N/A</v>
      </c>
      <c r="U149" s="168" t="e">
        <f t="shared" si="16"/>
        <v>#N/A</v>
      </c>
    </row>
    <row r="150" spans="3:21" x14ac:dyDescent="0.25">
      <c r="C150" s="93">
        <v>48519</v>
      </c>
      <c r="D150" s="50">
        <v>124</v>
      </c>
      <c r="E150" s="180"/>
      <c r="F150" s="309" t="e">
        <f t="shared" si="19"/>
        <v>#N/A</v>
      </c>
      <c r="G150" s="310"/>
      <c r="H150" s="309" t="e">
        <f t="shared" si="18"/>
        <v>#N/A</v>
      </c>
      <c r="I150" s="310"/>
      <c r="J150" s="243" t="e">
        <f t="shared" si="14"/>
        <v>#N/A</v>
      </c>
      <c r="K150" s="244"/>
      <c r="L150" s="243">
        <f>'F5 - Operación '!Q122</f>
        <v>0</v>
      </c>
      <c r="M150" s="244"/>
      <c r="N150" s="179">
        <f t="shared" si="17"/>
        <v>0</v>
      </c>
      <c r="O150" s="309" t="e">
        <f t="shared" si="13"/>
        <v>#N/A</v>
      </c>
      <c r="P150" s="310"/>
      <c r="S150" s="162" t="e">
        <f t="shared" si="15"/>
        <v>#N/A</v>
      </c>
      <c r="T150" s="168" t="e">
        <f t="shared" si="12"/>
        <v>#N/A</v>
      </c>
      <c r="U150" s="168" t="e">
        <f t="shared" si="16"/>
        <v>#N/A</v>
      </c>
    </row>
    <row r="151" spans="3:21" x14ac:dyDescent="0.25">
      <c r="C151" s="93">
        <v>48549</v>
      </c>
      <c r="D151" s="50">
        <v>125</v>
      </c>
      <c r="E151" s="180"/>
      <c r="F151" s="309" t="e">
        <f t="shared" si="19"/>
        <v>#N/A</v>
      </c>
      <c r="G151" s="310"/>
      <c r="H151" s="309" t="e">
        <f t="shared" si="18"/>
        <v>#N/A</v>
      </c>
      <c r="I151" s="310"/>
      <c r="J151" s="243" t="e">
        <f t="shared" si="14"/>
        <v>#N/A</v>
      </c>
      <c r="K151" s="244"/>
      <c r="L151" s="243">
        <f>'F5 - Operación '!Q123</f>
        <v>0</v>
      </c>
      <c r="M151" s="244"/>
      <c r="N151" s="179">
        <f t="shared" si="17"/>
        <v>0</v>
      </c>
      <c r="O151" s="309" t="e">
        <f t="shared" si="13"/>
        <v>#N/A</v>
      </c>
      <c r="P151" s="310"/>
      <c r="S151" s="162" t="e">
        <f t="shared" si="15"/>
        <v>#N/A</v>
      </c>
      <c r="T151" s="168" t="e">
        <f t="shared" si="12"/>
        <v>#N/A</v>
      </c>
      <c r="U151" s="168" t="e">
        <f t="shared" si="16"/>
        <v>#N/A</v>
      </c>
    </row>
    <row r="152" spans="3:21" x14ac:dyDescent="0.25">
      <c r="C152" s="93">
        <v>48580</v>
      </c>
      <c r="D152" s="50">
        <v>126</v>
      </c>
      <c r="E152" s="180"/>
      <c r="F152" s="309" t="e">
        <f t="shared" si="19"/>
        <v>#N/A</v>
      </c>
      <c r="G152" s="310"/>
      <c r="H152" s="309" t="e">
        <f t="shared" si="18"/>
        <v>#N/A</v>
      </c>
      <c r="I152" s="310"/>
      <c r="J152" s="243" t="e">
        <f t="shared" si="14"/>
        <v>#N/A</v>
      </c>
      <c r="K152" s="244"/>
      <c r="L152" s="243">
        <f>'F5 - Operación '!Q124</f>
        <v>0</v>
      </c>
      <c r="M152" s="244"/>
      <c r="N152" s="179">
        <f t="shared" si="17"/>
        <v>0</v>
      </c>
      <c r="O152" s="309" t="e">
        <f t="shared" si="13"/>
        <v>#N/A</v>
      </c>
      <c r="P152" s="310"/>
      <c r="S152" s="162" t="e">
        <f t="shared" si="15"/>
        <v>#N/A</v>
      </c>
      <c r="T152" s="168" t="e">
        <f t="shared" si="12"/>
        <v>#N/A</v>
      </c>
      <c r="U152" s="168" t="e">
        <f t="shared" si="16"/>
        <v>#N/A</v>
      </c>
    </row>
    <row r="153" spans="3:21" x14ac:dyDescent="0.25">
      <c r="C153" s="93">
        <v>48611</v>
      </c>
      <c r="D153" s="50">
        <v>127</v>
      </c>
      <c r="E153" s="180"/>
      <c r="F153" s="309" t="e">
        <f t="shared" si="19"/>
        <v>#N/A</v>
      </c>
      <c r="G153" s="310"/>
      <c r="H153" s="309" t="e">
        <f t="shared" si="18"/>
        <v>#N/A</v>
      </c>
      <c r="I153" s="310"/>
      <c r="J153" s="243" t="e">
        <f t="shared" si="14"/>
        <v>#N/A</v>
      </c>
      <c r="K153" s="244"/>
      <c r="L153" s="243">
        <f>'F5 - Operación '!Q125</f>
        <v>0</v>
      </c>
      <c r="M153" s="244"/>
      <c r="N153" s="179">
        <f t="shared" si="17"/>
        <v>0</v>
      </c>
      <c r="O153" s="309" t="e">
        <f t="shared" si="13"/>
        <v>#N/A</v>
      </c>
      <c r="P153" s="310"/>
      <c r="S153" s="162" t="e">
        <f t="shared" si="15"/>
        <v>#N/A</v>
      </c>
      <c r="T153" s="168" t="e">
        <f t="shared" si="12"/>
        <v>#N/A</v>
      </c>
      <c r="U153" s="168" t="e">
        <f t="shared" si="16"/>
        <v>#N/A</v>
      </c>
    </row>
    <row r="154" spans="3:21" x14ac:dyDescent="0.25">
      <c r="C154" s="93">
        <v>48639</v>
      </c>
      <c r="D154" s="50">
        <v>128</v>
      </c>
      <c r="E154" s="180"/>
      <c r="F154" s="309" t="e">
        <f t="shared" si="19"/>
        <v>#N/A</v>
      </c>
      <c r="G154" s="310"/>
      <c r="H154" s="309" t="e">
        <f t="shared" si="18"/>
        <v>#N/A</v>
      </c>
      <c r="I154" s="310"/>
      <c r="J154" s="243" t="e">
        <f t="shared" si="14"/>
        <v>#N/A</v>
      </c>
      <c r="K154" s="244"/>
      <c r="L154" s="243">
        <f>'F5 - Operación '!Q126</f>
        <v>0</v>
      </c>
      <c r="M154" s="244"/>
      <c r="N154" s="179">
        <f t="shared" si="17"/>
        <v>0</v>
      </c>
      <c r="O154" s="309" t="e">
        <f t="shared" si="13"/>
        <v>#N/A</v>
      </c>
      <c r="P154" s="310"/>
      <c r="S154" s="162" t="e">
        <f t="shared" si="15"/>
        <v>#N/A</v>
      </c>
      <c r="T154" s="168" t="e">
        <f t="shared" si="12"/>
        <v>#N/A</v>
      </c>
      <c r="U154" s="168" t="e">
        <f t="shared" si="16"/>
        <v>#N/A</v>
      </c>
    </row>
    <row r="155" spans="3:21" x14ac:dyDescent="0.25">
      <c r="C155" s="93">
        <v>48670</v>
      </c>
      <c r="D155" s="50">
        <v>129</v>
      </c>
      <c r="E155" s="180"/>
      <c r="F155" s="309" t="e">
        <f t="shared" si="19"/>
        <v>#N/A</v>
      </c>
      <c r="G155" s="310"/>
      <c r="H155" s="309" t="e">
        <f t="shared" si="18"/>
        <v>#N/A</v>
      </c>
      <c r="I155" s="310"/>
      <c r="J155" s="243" t="e">
        <f t="shared" si="14"/>
        <v>#N/A</v>
      </c>
      <c r="K155" s="244"/>
      <c r="L155" s="243">
        <f>'F5 - Operación '!Q127</f>
        <v>0</v>
      </c>
      <c r="M155" s="244"/>
      <c r="N155" s="179">
        <f t="shared" si="17"/>
        <v>0</v>
      </c>
      <c r="O155" s="309" t="e">
        <f t="shared" si="13"/>
        <v>#N/A</v>
      </c>
      <c r="P155" s="310"/>
      <c r="S155" s="162" t="e">
        <f t="shared" si="15"/>
        <v>#N/A</v>
      </c>
      <c r="T155" s="168" t="e">
        <f t="shared" ref="T155:T218" si="20">IF(O155&gt;-N155,N155,0)</f>
        <v>#N/A</v>
      </c>
      <c r="U155" s="168" t="e">
        <f t="shared" si="16"/>
        <v>#N/A</v>
      </c>
    </row>
    <row r="156" spans="3:21" x14ac:dyDescent="0.25">
      <c r="C156" s="93">
        <v>48700</v>
      </c>
      <c r="D156" s="50">
        <v>130</v>
      </c>
      <c r="E156" s="180"/>
      <c r="F156" s="309" t="e">
        <f t="shared" si="19"/>
        <v>#N/A</v>
      </c>
      <c r="G156" s="310"/>
      <c r="H156" s="309" t="e">
        <f t="shared" si="18"/>
        <v>#N/A</v>
      </c>
      <c r="I156" s="310"/>
      <c r="J156" s="243" t="e">
        <f t="shared" si="14"/>
        <v>#N/A</v>
      </c>
      <c r="K156" s="244"/>
      <c r="L156" s="243">
        <f>'F5 - Operación '!Q128</f>
        <v>0</v>
      </c>
      <c r="M156" s="244"/>
      <c r="N156" s="179">
        <f t="shared" si="17"/>
        <v>0</v>
      </c>
      <c r="O156" s="309" t="e">
        <f t="shared" si="13"/>
        <v>#N/A</v>
      </c>
      <c r="P156" s="310"/>
      <c r="S156" s="162" t="e">
        <f t="shared" si="15"/>
        <v>#N/A</v>
      </c>
      <c r="T156" s="168" t="e">
        <f t="shared" si="20"/>
        <v>#N/A</v>
      </c>
      <c r="U156" s="168" t="e">
        <f t="shared" si="16"/>
        <v>#N/A</v>
      </c>
    </row>
    <row r="157" spans="3:21" x14ac:dyDescent="0.25">
      <c r="C157" s="93">
        <v>48731</v>
      </c>
      <c r="D157" s="50">
        <v>131</v>
      </c>
      <c r="E157" s="180"/>
      <c r="F157" s="309" t="e">
        <f t="shared" si="19"/>
        <v>#N/A</v>
      </c>
      <c r="G157" s="310"/>
      <c r="H157" s="309" t="e">
        <f t="shared" si="18"/>
        <v>#N/A</v>
      </c>
      <c r="I157" s="310"/>
      <c r="J157" s="243" t="e">
        <f t="shared" si="14"/>
        <v>#N/A</v>
      </c>
      <c r="K157" s="244"/>
      <c r="L157" s="243">
        <f>'F5 - Operación '!Q129</f>
        <v>0</v>
      </c>
      <c r="M157" s="244"/>
      <c r="N157" s="179">
        <f t="shared" si="17"/>
        <v>0</v>
      </c>
      <c r="O157" s="309" t="e">
        <f t="shared" si="13"/>
        <v>#N/A</v>
      </c>
      <c r="P157" s="310"/>
      <c r="S157" s="162" t="e">
        <f t="shared" si="15"/>
        <v>#N/A</v>
      </c>
      <c r="T157" s="168" t="e">
        <f t="shared" si="20"/>
        <v>#N/A</v>
      </c>
      <c r="U157" s="168" t="e">
        <f t="shared" si="16"/>
        <v>#N/A</v>
      </c>
    </row>
    <row r="158" spans="3:21" x14ac:dyDescent="0.25">
      <c r="C158" s="93">
        <v>48761</v>
      </c>
      <c r="D158" s="50">
        <v>132</v>
      </c>
      <c r="E158" s="180"/>
      <c r="F158" s="309" t="e">
        <f t="shared" si="19"/>
        <v>#N/A</v>
      </c>
      <c r="G158" s="310"/>
      <c r="H158" s="309" t="e">
        <f t="shared" si="18"/>
        <v>#N/A</v>
      </c>
      <c r="I158" s="310"/>
      <c r="J158" s="243" t="e">
        <f t="shared" si="14"/>
        <v>#N/A</v>
      </c>
      <c r="K158" s="244"/>
      <c r="L158" s="243">
        <f>'F5 - Operación '!Q130</f>
        <v>0</v>
      </c>
      <c r="M158" s="244"/>
      <c r="N158" s="179">
        <f t="shared" si="17"/>
        <v>0</v>
      </c>
      <c r="O158" s="309" t="e">
        <f t="shared" si="13"/>
        <v>#N/A</v>
      </c>
      <c r="P158" s="310"/>
      <c r="S158" s="162" t="e">
        <f t="shared" si="15"/>
        <v>#N/A</v>
      </c>
      <c r="T158" s="168" t="e">
        <f t="shared" si="20"/>
        <v>#N/A</v>
      </c>
      <c r="U158" s="168" t="e">
        <f t="shared" si="16"/>
        <v>#N/A</v>
      </c>
    </row>
    <row r="159" spans="3:21" x14ac:dyDescent="0.25">
      <c r="C159" s="93">
        <v>48792</v>
      </c>
      <c r="D159" s="50">
        <v>133</v>
      </c>
      <c r="E159" s="180"/>
      <c r="F159" s="309" t="e">
        <f t="shared" si="19"/>
        <v>#N/A</v>
      </c>
      <c r="G159" s="310"/>
      <c r="H159" s="309" t="e">
        <f t="shared" si="18"/>
        <v>#N/A</v>
      </c>
      <c r="I159" s="310"/>
      <c r="J159" s="243" t="e">
        <f t="shared" si="14"/>
        <v>#N/A</v>
      </c>
      <c r="K159" s="244"/>
      <c r="L159" s="243">
        <f>'F5 - Operación '!Q131</f>
        <v>0</v>
      </c>
      <c r="M159" s="244"/>
      <c r="N159" s="179">
        <f t="shared" si="17"/>
        <v>0</v>
      </c>
      <c r="O159" s="309" t="e">
        <f t="shared" si="13"/>
        <v>#N/A</v>
      </c>
      <c r="P159" s="310"/>
      <c r="S159" s="162" t="e">
        <f t="shared" si="15"/>
        <v>#N/A</v>
      </c>
      <c r="T159" s="168" t="e">
        <f t="shared" si="20"/>
        <v>#N/A</v>
      </c>
      <c r="U159" s="168" t="e">
        <f t="shared" si="16"/>
        <v>#N/A</v>
      </c>
    </row>
    <row r="160" spans="3:21" x14ac:dyDescent="0.25">
      <c r="C160" s="93">
        <v>48823</v>
      </c>
      <c r="D160" s="50">
        <v>134</v>
      </c>
      <c r="E160" s="180"/>
      <c r="F160" s="309" t="e">
        <f t="shared" si="19"/>
        <v>#N/A</v>
      </c>
      <c r="G160" s="310"/>
      <c r="H160" s="309" t="e">
        <f t="shared" si="18"/>
        <v>#N/A</v>
      </c>
      <c r="I160" s="310"/>
      <c r="J160" s="243" t="e">
        <f t="shared" si="14"/>
        <v>#N/A</v>
      </c>
      <c r="K160" s="244"/>
      <c r="L160" s="243">
        <f>'F5 - Operación '!Q132</f>
        <v>0</v>
      </c>
      <c r="M160" s="244"/>
      <c r="N160" s="179">
        <f t="shared" si="17"/>
        <v>0</v>
      </c>
      <c r="O160" s="309" t="e">
        <f t="shared" si="13"/>
        <v>#N/A</v>
      </c>
      <c r="P160" s="310"/>
      <c r="S160" s="162" t="e">
        <f t="shared" si="15"/>
        <v>#N/A</v>
      </c>
      <c r="T160" s="168" t="e">
        <f t="shared" si="20"/>
        <v>#N/A</v>
      </c>
      <c r="U160" s="168" t="e">
        <f t="shared" si="16"/>
        <v>#N/A</v>
      </c>
    </row>
    <row r="161" spans="3:21" x14ac:dyDescent="0.25">
      <c r="C161" s="93">
        <v>48853</v>
      </c>
      <c r="D161" s="50">
        <v>135</v>
      </c>
      <c r="E161" s="180"/>
      <c r="F161" s="309" t="e">
        <f t="shared" si="19"/>
        <v>#N/A</v>
      </c>
      <c r="G161" s="310"/>
      <c r="H161" s="309" t="e">
        <f t="shared" si="18"/>
        <v>#N/A</v>
      </c>
      <c r="I161" s="310"/>
      <c r="J161" s="243" t="e">
        <f t="shared" si="14"/>
        <v>#N/A</v>
      </c>
      <c r="K161" s="244"/>
      <c r="L161" s="243">
        <f>'F5 - Operación '!Q133</f>
        <v>0</v>
      </c>
      <c r="M161" s="244"/>
      <c r="N161" s="179">
        <f t="shared" si="17"/>
        <v>0</v>
      </c>
      <c r="O161" s="309" t="e">
        <f t="shared" si="13"/>
        <v>#N/A</v>
      </c>
      <c r="P161" s="310"/>
      <c r="S161" s="162" t="e">
        <f t="shared" si="15"/>
        <v>#N/A</v>
      </c>
      <c r="T161" s="168" t="e">
        <f t="shared" si="20"/>
        <v>#N/A</v>
      </c>
      <c r="U161" s="168" t="e">
        <f t="shared" si="16"/>
        <v>#N/A</v>
      </c>
    </row>
    <row r="162" spans="3:21" x14ac:dyDescent="0.25">
      <c r="C162" s="93">
        <v>48884</v>
      </c>
      <c r="D162" s="50">
        <v>136</v>
      </c>
      <c r="E162" s="180"/>
      <c r="F162" s="309" t="e">
        <f t="shared" si="19"/>
        <v>#N/A</v>
      </c>
      <c r="G162" s="310"/>
      <c r="H162" s="309" t="e">
        <f t="shared" si="18"/>
        <v>#N/A</v>
      </c>
      <c r="I162" s="310"/>
      <c r="J162" s="243" t="e">
        <f t="shared" si="14"/>
        <v>#N/A</v>
      </c>
      <c r="K162" s="244"/>
      <c r="L162" s="243">
        <f>'F5 - Operación '!Q134</f>
        <v>0</v>
      </c>
      <c r="M162" s="244"/>
      <c r="N162" s="179">
        <f t="shared" si="17"/>
        <v>0</v>
      </c>
      <c r="O162" s="309" t="e">
        <f t="shared" si="13"/>
        <v>#N/A</v>
      </c>
      <c r="P162" s="310"/>
      <c r="S162" s="162" t="e">
        <f t="shared" si="15"/>
        <v>#N/A</v>
      </c>
      <c r="T162" s="168" t="e">
        <f t="shared" si="20"/>
        <v>#N/A</v>
      </c>
      <c r="U162" s="168" t="e">
        <f t="shared" si="16"/>
        <v>#N/A</v>
      </c>
    </row>
    <row r="163" spans="3:21" x14ac:dyDescent="0.25">
      <c r="C163" s="93">
        <v>48914</v>
      </c>
      <c r="D163" s="50">
        <v>137</v>
      </c>
      <c r="E163" s="180"/>
      <c r="F163" s="309" t="e">
        <f t="shared" si="19"/>
        <v>#N/A</v>
      </c>
      <c r="G163" s="310"/>
      <c r="H163" s="309" t="e">
        <f t="shared" si="18"/>
        <v>#N/A</v>
      </c>
      <c r="I163" s="310"/>
      <c r="J163" s="243" t="e">
        <f t="shared" si="14"/>
        <v>#N/A</v>
      </c>
      <c r="K163" s="244"/>
      <c r="L163" s="243">
        <f>'F5 - Operación '!Q135</f>
        <v>0</v>
      </c>
      <c r="M163" s="244"/>
      <c r="N163" s="179">
        <f t="shared" si="17"/>
        <v>0</v>
      </c>
      <c r="O163" s="309" t="e">
        <f t="shared" si="13"/>
        <v>#N/A</v>
      </c>
      <c r="P163" s="310"/>
      <c r="S163" s="162" t="e">
        <f t="shared" si="15"/>
        <v>#N/A</v>
      </c>
      <c r="T163" s="168" t="e">
        <f t="shared" si="20"/>
        <v>#N/A</v>
      </c>
      <c r="U163" s="168" t="e">
        <f t="shared" si="16"/>
        <v>#N/A</v>
      </c>
    </row>
    <row r="164" spans="3:21" x14ac:dyDescent="0.25">
      <c r="C164" s="93">
        <v>48945</v>
      </c>
      <c r="D164" s="50">
        <v>138</v>
      </c>
      <c r="E164" s="180"/>
      <c r="F164" s="309" t="e">
        <f t="shared" si="19"/>
        <v>#N/A</v>
      </c>
      <c r="G164" s="310"/>
      <c r="H164" s="309" t="e">
        <f t="shared" si="18"/>
        <v>#N/A</v>
      </c>
      <c r="I164" s="310"/>
      <c r="J164" s="243" t="e">
        <f t="shared" si="14"/>
        <v>#N/A</v>
      </c>
      <c r="K164" s="244"/>
      <c r="L164" s="243">
        <f>'F5 - Operación '!Q136</f>
        <v>0</v>
      </c>
      <c r="M164" s="244"/>
      <c r="N164" s="179">
        <f t="shared" si="17"/>
        <v>0</v>
      </c>
      <c r="O164" s="309" t="e">
        <f t="shared" si="13"/>
        <v>#N/A</v>
      </c>
      <c r="P164" s="310"/>
      <c r="S164" s="162" t="e">
        <f t="shared" si="15"/>
        <v>#N/A</v>
      </c>
      <c r="T164" s="168" t="e">
        <f t="shared" si="20"/>
        <v>#N/A</v>
      </c>
      <c r="U164" s="168" t="e">
        <f t="shared" si="16"/>
        <v>#N/A</v>
      </c>
    </row>
    <row r="165" spans="3:21" x14ac:dyDescent="0.25">
      <c r="C165" s="93">
        <v>48976</v>
      </c>
      <c r="D165" s="50">
        <v>139</v>
      </c>
      <c r="E165" s="180"/>
      <c r="F165" s="309" t="e">
        <f t="shared" si="19"/>
        <v>#N/A</v>
      </c>
      <c r="G165" s="310"/>
      <c r="H165" s="309" t="e">
        <f t="shared" si="18"/>
        <v>#N/A</v>
      </c>
      <c r="I165" s="310"/>
      <c r="J165" s="243" t="e">
        <f t="shared" si="14"/>
        <v>#N/A</v>
      </c>
      <c r="K165" s="244"/>
      <c r="L165" s="243">
        <f>'F5 - Operación '!Q137</f>
        <v>0</v>
      </c>
      <c r="M165" s="244"/>
      <c r="N165" s="179">
        <f t="shared" si="17"/>
        <v>0</v>
      </c>
      <c r="O165" s="309" t="e">
        <f t="shared" si="13"/>
        <v>#N/A</v>
      </c>
      <c r="P165" s="310"/>
      <c r="S165" s="162" t="e">
        <f t="shared" si="15"/>
        <v>#N/A</v>
      </c>
      <c r="T165" s="168" t="e">
        <f t="shared" si="20"/>
        <v>#N/A</v>
      </c>
      <c r="U165" s="168" t="e">
        <f t="shared" si="16"/>
        <v>#N/A</v>
      </c>
    </row>
    <row r="166" spans="3:21" x14ac:dyDescent="0.25">
      <c r="C166" s="93">
        <v>49004</v>
      </c>
      <c r="D166" s="50">
        <v>140</v>
      </c>
      <c r="E166" s="180"/>
      <c r="F166" s="309" t="e">
        <f t="shared" si="19"/>
        <v>#N/A</v>
      </c>
      <c r="G166" s="310"/>
      <c r="H166" s="309" t="e">
        <f t="shared" si="18"/>
        <v>#N/A</v>
      </c>
      <c r="I166" s="310"/>
      <c r="J166" s="243" t="e">
        <f t="shared" si="14"/>
        <v>#N/A</v>
      </c>
      <c r="K166" s="244"/>
      <c r="L166" s="243">
        <f>'F5 - Operación '!Q138</f>
        <v>0</v>
      </c>
      <c r="M166" s="244"/>
      <c r="N166" s="179">
        <f t="shared" si="17"/>
        <v>0</v>
      </c>
      <c r="O166" s="309" t="e">
        <f t="shared" si="13"/>
        <v>#N/A</v>
      </c>
      <c r="P166" s="310"/>
      <c r="S166" s="162" t="e">
        <f t="shared" si="15"/>
        <v>#N/A</v>
      </c>
      <c r="T166" s="168" t="e">
        <f t="shared" si="20"/>
        <v>#N/A</v>
      </c>
      <c r="U166" s="168" t="e">
        <f t="shared" si="16"/>
        <v>#N/A</v>
      </c>
    </row>
    <row r="167" spans="3:21" x14ac:dyDescent="0.25">
      <c r="C167" s="93">
        <v>49035</v>
      </c>
      <c r="D167" s="50">
        <v>141</v>
      </c>
      <c r="E167" s="180"/>
      <c r="F167" s="309" t="e">
        <f t="shared" si="19"/>
        <v>#N/A</v>
      </c>
      <c r="G167" s="310"/>
      <c r="H167" s="309" t="e">
        <f t="shared" si="18"/>
        <v>#N/A</v>
      </c>
      <c r="I167" s="310"/>
      <c r="J167" s="243" t="e">
        <f t="shared" si="14"/>
        <v>#N/A</v>
      </c>
      <c r="K167" s="244"/>
      <c r="L167" s="243">
        <f>'F5 - Operación '!Q139</f>
        <v>0</v>
      </c>
      <c r="M167" s="244"/>
      <c r="N167" s="179">
        <f t="shared" si="17"/>
        <v>0</v>
      </c>
      <c r="O167" s="309" t="e">
        <f t="shared" si="13"/>
        <v>#N/A</v>
      </c>
      <c r="P167" s="310"/>
      <c r="S167" s="162" t="e">
        <f t="shared" si="15"/>
        <v>#N/A</v>
      </c>
      <c r="T167" s="168" t="e">
        <f t="shared" si="20"/>
        <v>#N/A</v>
      </c>
      <c r="U167" s="168" t="e">
        <f t="shared" si="16"/>
        <v>#N/A</v>
      </c>
    </row>
    <row r="168" spans="3:21" x14ac:dyDescent="0.25">
      <c r="C168" s="93">
        <v>49065</v>
      </c>
      <c r="D168" s="50">
        <v>142</v>
      </c>
      <c r="E168" s="180"/>
      <c r="F168" s="309" t="e">
        <f t="shared" si="19"/>
        <v>#N/A</v>
      </c>
      <c r="G168" s="310"/>
      <c r="H168" s="309" t="e">
        <f t="shared" si="18"/>
        <v>#N/A</v>
      </c>
      <c r="I168" s="310"/>
      <c r="J168" s="243" t="e">
        <f t="shared" si="14"/>
        <v>#N/A</v>
      </c>
      <c r="K168" s="244"/>
      <c r="L168" s="243">
        <f>'F5 - Operación '!Q140</f>
        <v>0</v>
      </c>
      <c r="M168" s="244"/>
      <c r="N168" s="179">
        <f t="shared" si="17"/>
        <v>0</v>
      </c>
      <c r="O168" s="309" t="e">
        <f t="shared" si="13"/>
        <v>#N/A</v>
      </c>
      <c r="P168" s="310"/>
      <c r="S168" s="162" t="e">
        <f t="shared" si="15"/>
        <v>#N/A</v>
      </c>
      <c r="T168" s="168" t="e">
        <f t="shared" si="20"/>
        <v>#N/A</v>
      </c>
      <c r="U168" s="168" t="e">
        <f t="shared" si="16"/>
        <v>#N/A</v>
      </c>
    </row>
    <row r="169" spans="3:21" x14ac:dyDescent="0.25">
      <c r="C169" s="93">
        <v>49096</v>
      </c>
      <c r="D169" s="50">
        <v>143</v>
      </c>
      <c r="E169" s="180"/>
      <c r="F169" s="309" t="e">
        <f t="shared" si="19"/>
        <v>#N/A</v>
      </c>
      <c r="G169" s="310"/>
      <c r="H169" s="309" t="e">
        <f t="shared" si="18"/>
        <v>#N/A</v>
      </c>
      <c r="I169" s="310"/>
      <c r="J169" s="243" t="e">
        <f t="shared" si="14"/>
        <v>#N/A</v>
      </c>
      <c r="K169" s="244"/>
      <c r="L169" s="243">
        <f>'F5 - Operación '!Q141</f>
        <v>0</v>
      </c>
      <c r="M169" s="244"/>
      <c r="N169" s="179">
        <f t="shared" si="17"/>
        <v>0</v>
      </c>
      <c r="O169" s="309" t="e">
        <f t="shared" si="13"/>
        <v>#N/A</v>
      </c>
      <c r="P169" s="310"/>
      <c r="S169" s="162" t="e">
        <f t="shared" si="15"/>
        <v>#N/A</v>
      </c>
      <c r="T169" s="168" t="e">
        <f t="shared" si="20"/>
        <v>#N/A</v>
      </c>
      <c r="U169" s="168" t="e">
        <f t="shared" si="16"/>
        <v>#N/A</v>
      </c>
    </row>
    <row r="170" spans="3:21" x14ac:dyDescent="0.25">
      <c r="C170" s="93">
        <v>49126</v>
      </c>
      <c r="D170" s="50">
        <v>144</v>
      </c>
      <c r="E170" s="180"/>
      <c r="F170" s="309" t="e">
        <f t="shared" si="19"/>
        <v>#N/A</v>
      </c>
      <c r="G170" s="310"/>
      <c r="H170" s="309" t="e">
        <f t="shared" si="18"/>
        <v>#N/A</v>
      </c>
      <c r="I170" s="310"/>
      <c r="J170" s="243" t="e">
        <f t="shared" si="14"/>
        <v>#N/A</v>
      </c>
      <c r="K170" s="244"/>
      <c r="L170" s="243">
        <f>'F5 - Operación '!Q142</f>
        <v>0</v>
      </c>
      <c r="M170" s="244"/>
      <c r="N170" s="179">
        <f t="shared" si="17"/>
        <v>0</v>
      </c>
      <c r="O170" s="309" t="e">
        <f t="shared" si="13"/>
        <v>#N/A</v>
      </c>
      <c r="P170" s="310"/>
      <c r="S170" s="162" t="e">
        <f t="shared" si="15"/>
        <v>#N/A</v>
      </c>
      <c r="T170" s="168" t="e">
        <f t="shared" si="20"/>
        <v>#N/A</v>
      </c>
      <c r="U170" s="168" t="e">
        <f t="shared" si="16"/>
        <v>#N/A</v>
      </c>
    </row>
    <row r="171" spans="3:21" x14ac:dyDescent="0.25">
      <c r="C171" s="93">
        <v>49157</v>
      </c>
      <c r="D171" s="50">
        <v>145</v>
      </c>
      <c r="E171" s="180"/>
      <c r="F171" s="309" t="e">
        <f t="shared" si="19"/>
        <v>#N/A</v>
      </c>
      <c r="G171" s="310"/>
      <c r="H171" s="309" t="e">
        <f t="shared" si="18"/>
        <v>#N/A</v>
      </c>
      <c r="I171" s="310"/>
      <c r="J171" s="243" t="e">
        <f t="shared" si="14"/>
        <v>#N/A</v>
      </c>
      <c r="K171" s="244"/>
      <c r="L171" s="243">
        <f>'F5 - Operación '!Q143</f>
        <v>0</v>
      </c>
      <c r="M171" s="244"/>
      <c r="N171" s="179">
        <f t="shared" si="17"/>
        <v>0</v>
      </c>
      <c r="O171" s="309" t="e">
        <f t="shared" si="13"/>
        <v>#N/A</v>
      </c>
      <c r="P171" s="310"/>
      <c r="S171" s="162" t="e">
        <f t="shared" si="15"/>
        <v>#N/A</v>
      </c>
      <c r="T171" s="168" t="e">
        <f t="shared" si="20"/>
        <v>#N/A</v>
      </c>
      <c r="U171" s="168" t="e">
        <f t="shared" si="16"/>
        <v>#N/A</v>
      </c>
    </row>
    <row r="172" spans="3:21" x14ac:dyDescent="0.25">
      <c r="C172" s="93">
        <v>49188</v>
      </c>
      <c r="D172" s="50">
        <v>146</v>
      </c>
      <c r="E172" s="180"/>
      <c r="F172" s="309" t="e">
        <f t="shared" si="19"/>
        <v>#N/A</v>
      </c>
      <c r="G172" s="310"/>
      <c r="H172" s="309" t="e">
        <f t="shared" si="18"/>
        <v>#N/A</v>
      </c>
      <c r="I172" s="310"/>
      <c r="J172" s="243" t="e">
        <f t="shared" si="14"/>
        <v>#N/A</v>
      </c>
      <c r="K172" s="244"/>
      <c r="L172" s="243">
        <f>'F5 - Operación '!Q144</f>
        <v>0</v>
      </c>
      <c r="M172" s="244"/>
      <c r="N172" s="179">
        <f t="shared" si="17"/>
        <v>0</v>
      </c>
      <c r="O172" s="309" t="e">
        <f t="shared" si="13"/>
        <v>#N/A</v>
      </c>
      <c r="P172" s="310"/>
      <c r="S172" s="162" t="e">
        <f t="shared" si="15"/>
        <v>#N/A</v>
      </c>
      <c r="T172" s="168" t="e">
        <f t="shared" si="20"/>
        <v>#N/A</v>
      </c>
      <c r="U172" s="168" t="e">
        <f t="shared" si="16"/>
        <v>#N/A</v>
      </c>
    </row>
    <row r="173" spans="3:21" x14ac:dyDescent="0.25">
      <c r="C173" s="93">
        <v>49218</v>
      </c>
      <c r="D173" s="50">
        <v>147</v>
      </c>
      <c r="E173" s="180"/>
      <c r="F173" s="309" t="e">
        <f t="shared" si="19"/>
        <v>#N/A</v>
      </c>
      <c r="G173" s="310"/>
      <c r="H173" s="309" t="e">
        <f t="shared" si="18"/>
        <v>#N/A</v>
      </c>
      <c r="I173" s="310"/>
      <c r="J173" s="243" t="e">
        <f t="shared" si="14"/>
        <v>#N/A</v>
      </c>
      <c r="K173" s="244"/>
      <c r="L173" s="243">
        <f>'F5 - Operación '!Q145</f>
        <v>0</v>
      </c>
      <c r="M173" s="244"/>
      <c r="N173" s="179">
        <f t="shared" si="17"/>
        <v>0</v>
      </c>
      <c r="O173" s="309" t="e">
        <f t="shared" si="13"/>
        <v>#N/A</v>
      </c>
      <c r="P173" s="310"/>
      <c r="S173" s="162" t="e">
        <f t="shared" si="15"/>
        <v>#N/A</v>
      </c>
      <c r="T173" s="168" t="e">
        <f t="shared" si="20"/>
        <v>#N/A</v>
      </c>
      <c r="U173" s="168" t="e">
        <f t="shared" si="16"/>
        <v>#N/A</v>
      </c>
    </row>
    <row r="174" spans="3:21" x14ac:dyDescent="0.25">
      <c r="C174" s="93">
        <v>49249</v>
      </c>
      <c r="D174" s="50">
        <v>148</v>
      </c>
      <c r="E174" s="180"/>
      <c r="F174" s="309" t="e">
        <f t="shared" si="19"/>
        <v>#N/A</v>
      </c>
      <c r="G174" s="310"/>
      <c r="H174" s="309" t="e">
        <f t="shared" si="18"/>
        <v>#N/A</v>
      </c>
      <c r="I174" s="310"/>
      <c r="J174" s="243" t="e">
        <f t="shared" si="14"/>
        <v>#N/A</v>
      </c>
      <c r="K174" s="244"/>
      <c r="L174" s="243">
        <f>'F5 - Operación '!Q146</f>
        <v>0</v>
      </c>
      <c r="M174" s="244"/>
      <c r="N174" s="179">
        <f t="shared" si="17"/>
        <v>0</v>
      </c>
      <c r="O174" s="309" t="e">
        <f t="shared" si="13"/>
        <v>#N/A</v>
      </c>
      <c r="P174" s="310"/>
      <c r="S174" s="162" t="e">
        <f t="shared" si="15"/>
        <v>#N/A</v>
      </c>
      <c r="T174" s="168" t="e">
        <f t="shared" si="20"/>
        <v>#N/A</v>
      </c>
      <c r="U174" s="168" t="e">
        <f t="shared" si="16"/>
        <v>#N/A</v>
      </c>
    </row>
    <row r="175" spans="3:21" x14ac:dyDescent="0.25">
      <c r="C175" s="93">
        <v>49279</v>
      </c>
      <c r="D175" s="50">
        <v>149</v>
      </c>
      <c r="E175" s="180"/>
      <c r="F175" s="309" t="e">
        <f t="shared" si="19"/>
        <v>#N/A</v>
      </c>
      <c r="G175" s="310"/>
      <c r="H175" s="309" t="e">
        <f t="shared" si="18"/>
        <v>#N/A</v>
      </c>
      <c r="I175" s="310"/>
      <c r="J175" s="243" t="e">
        <f t="shared" si="14"/>
        <v>#N/A</v>
      </c>
      <c r="K175" s="244"/>
      <c r="L175" s="243">
        <f>'F5 - Operación '!Q147</f>
        <v>0</v>
      </c>
      <c r="M175" s="244"/>
      <c r="N175" s="179">
        <f t="shared" si="17"/>
        <v>0</v>
      </c>
      <c r="O175" s="309" t="e">
        <f t="shared" si="13"/>
        <v>#N/A</v>
      </c>
      <c r="P175" s="310"/>
      <c r="S175" s="162" t="e">
        <f t="shared" si="15"/>
        <v>#N/A</v>
      </c>
      <c r="T175" s="168" t="e">
        <f t="shared" si="20"/>
        <v>#N/A</v>
      </c>
      <c r="U175" s="168" t="e">
        <f t="shared" si="16"/>
        <v>#N/A</v>
      </c>
    </row>
    <row r="176" spans="3:21" x14ac:dyDescent="0.25">
      <c r="C176" s="93">
        <v>49310</v>
      </c>
      <c r="D176" s="50">
        <v>150</v>
      </c>
      <c r="E176" s="180"/>
      <c r="F176" s="309" t="e">
        <f t="shared" si="19"/>
        <v>#N/A</v>
      </c>
      <c r="G176" s="310"/>
      <c r="H176" s="309" t="e">
        <f t="shared" si="18"/>
        <v>#N/A</v>
      </c>
      <c r="I176" s="310"/>
      <c r="J176" s="243" t="e">
        <f t="shared" si="14"/>
        <v>#N/A</v>
      </c>
      <c r="K176" s="244"/>
      <c r="L176" s="243">
        <f>'F5 - Operación '!Q148</f>
        <v>0</v>
      </c>
      <c r="M176" s="244"/>
      <c r="N176" s="179">
        <f t="shared" si="17"/>
        <v>0</v>
      </c>
      <c r="O176" s="309" t="e">
        <f t="shared" si="13"/>
        <v>#N/A</v>
      </c>
      <c r="P176" s="310"/>
      <c r="S176" s="162" t="e">
        <f t="shared" si="15"/>
        <v>#N/A</v>
      </c>
      <c r="T176" s="168" t="e">
        <f t="shared" si="20"/>
        <v>#N/A</v>
      </c>
      <c r="U176" s="168" t="e">
        <f t="shared" si="16"/>
        <v>#N/A</v>
      </c>
    </row>
    <row r="177" spans="3:21" x14ac:dyDescent="0.25">
      <c r="C177" s="93">
        <v>49341</v>
      </c>
      <c r="D177" s="50">
        <v>151</v>
      </c>
      <c r="E177" s="180"/>
      <c r="F177" s="309" t="e">
        <f t="shared" si="19"/>
        <v>#N/A</v>
      </c>
      <c r="G177" s="310"/>
      <c r="H177" s="309" t="e">
        <f t="shared" si="18"/>
        <v>#N/A</v>
      </c>
      <c r="I177" s="310"/>
      <c r="J177" s="243" t="e">
        <f t="shared" si="14"/>
        <v>#N/A</v>
      </c>
      <c r="K177" s="244"/>
      <c r="L177" s="243">
        <f>'F5 - Operación '!Q149</f>
        <v>0</v>
      </c>
      <c r="M177" s="244"/>
      <c r="N177" s="179">
        <f t="shared" si="17"/>
        <v>0</v>
      </c>
      <c r="O177" s="309" t="e">
        <f t="shared" si="13"/>
        <v>#N/A</v>
      </c>
      <c r="P177" s="310"/>
      <c r="S177" s="162" t="e">
        <f t="shared" si="15"/>
        <v>#N/A</v>
      </c>
      <c r="T177" s="168" t="e">
        <f t="shared" si="20"/>
        <v>#N/A</v>
      </c>
      <c r="U177" s="168" t="e">
        <f t="shared" si="16"/>
        <v>#N/A</v>
      </c>
    </row>
    <row r="178" spans="3:21" x14ac:dyDescent="0.25">
      <c r="C178" s="93">
        <v>49369</v>
      </c>
      <c r="D178" s="50">
        <v>152</v>
      </c>
      <c r="E178" s="180"/>
      <c r="F178" s="309" t="e">
        <f t="shared" si="19"/>
        <v>#N/A</v>
      </c>
      <c r="G178" s="310"/>
      <c r="H178" s="309" t="e">
        <f t="shared" si="18"/>
        <v>#N/A</v>
      </c>
      <c r="I178" s="310"/>
      <c r="J178" s="243" t="e">
        <f t="shared" si="14"/>
        <v>#N/A</v>
      </c>
      <c r="K178" s="244"/>
      <c r="L178" s="243">
        <f>'F5 - Operación '!Q150</f>
        <v>0</v>
      </c>
      <c r="M178" s="244"/>
      <c r="N178" s="179">
        <f t="shared" si="17"/>
        <v>0</v>
      </c>
      <c r="O178" s="309" t="e">
        <f t="shared" si="13"/>
        <v>#N/A</v>
      </c>
      <c r="P178" s="310"/>
      <c r="S178" s="162" t="e">
        <f t="shared" si="15"/>
        <v>#N/A</v>
      </c>
      <c r="T178" s="168" t="e">
        <f t="shared" si="20"/>
        <v>#N/A</v>
      </c>
      <c r="U178" s="168" t="e">
        <f t="shared" si="16"/>
        <v>#N/A</v>
      </c>
    </row>
    <row r="179" spans="3:21" x14ac:dyDescent="0.25">
      <c r="C179" s="93">
        <v>49400</v>
      </c>
      <c r="D179" s="50">
        <v>153</v>
      </c>
      <c r="E179" s="180"/>
      <c r="F179" s="309" t="e">
        <f t="shared" si="19"/>
        <v>#N/A</v>
      </c>
      <c r="G179" s="310"/>
      <c r="H179" s="309" t="e">
        <f t="shared" si="18"/>
        <v>#N/A</v>
      </c>
      <c r="I179" s="310"/>
      <c r="J179" s="243" t="e">
        <f t="shared" si="14"/>
        <v>#N/A</v>
      </c>
      <c r="K179" s="244"/>
      <c r="L179" s="243">
        <f>'F5 - Operación '!Q151</f>
        <v>0</v>
      </c>
      <c r="M179" s="244"/>
      <c r="N179" s="179">
        <f t="shared" si="17"/>
        <v>0</v>
      </c>
      <c r="O179" s="309" t="e">
        <f t="shared" ref="O179:O242" si="21">F179-J179</f>
        <v>#N/A</v>
      </c>
      <c r="P179" s="310"/>
      <c r="S179" s="162" t="e">
        <f t="shared" si="15"/>
        <v>#N/A</v>
      </c>
      <c r="T179" s="168" t="e">
        <f t="shared" si="20"/>
        <v>#N/A</v>
      </c>
      <c r="U179" s="168" t="e">
        <f t="shared" si="16"/>
        <v>#N/A</v>
      </c>
    </row>
    <row r="180" spans="3:21" x14ac:dyDescent="0.25">
      <c r="C180" s="93">
        <v>49430</v>
      </c>
      <c r="D180" s="50">
        <v>154</v>
      </c>
      <c r="E180" s="180"/>
      <c r="F180" s="309" t="e">
        <f t="shared" si="19"/>
        <v>#N/A</v>
      </c>
      <c r="G180" s="310"/>
      <c r="H180" s="309" t="e">
        <f t="shared" si="18"/>
        <v>#N/A</v>
      </c>
      <c r="I180" s="310"/>
      <c r="J180" s="243" t="e">
        <f t="shared" ref="J180:J243" si="22">N180-H180-L180</f>
        <v>#N/A</v>
      </c>
      <c r="K180" s="244"/>
      <c r="L180" s="243">
        <f>'F5 - Operación '!Q152</f>
        <v>0</v>
      </c>
      <c r="M180" s="244"/>
      <c r="N180" s="179">
        <f t="shared" si="17"/>
        <v>0</v>
      </c>
      <c r="O180" s="309" t="e">
        <f t="shared" si="21"/>
        <v>#N/A</v>
      </c>
      <c r="P180" s="310"/>
      <c r="S180" s="162" t="e">
        <f t="shared" ref="S180:S243" si="23">IF(H180&gt;0,H180,0)</f>
        <v>#N/A</v>
      </c>
      <c r="T180" s="168" t="e">
        <f t="shared" si="20"/>
        <v>#N/A</v>
      </c>
      <c r="U180" s="168" t="e">
        <f t="shared" ref="U180:U243" si="24">IF(O180&gt;-N180,L180,0)</f>
        <v>#N/A</v>
      </c>
    </row>
    <row r="181" spans="3:21" x14ac:dyDescent="0.25">
      <c r="C181" s="93">
        <v>49461</v>
      </c>
      <c r="D181" s="50">
        <v>155</v>
      </c>
      <c r="E181" s="180"/>
      <c r="F181" s="309" t="e">
        <f t="shared" si="19"/>
        <v>#N/A</v>
      </c>
      <c r="G181" s="310"/>
      <c r="H181" s="309" t="e">
        <f t="shared" si="18"/>
        <v>#N/A</v>
      </c>
      <c r="I181" s="310"/>
      <c r="J181" s="243" t="e">
        <f t="shared" si="22"/>
        <v>#N/A</v>
      </c>
      <c r="K181" s="244"/>
      <c r="L181" s="243">
        <f>'F5 - Operación '!Q153</f>
        <v>0</v>
      </c>
      <c r="M181" s="244"/>
      <c r="N181" s="179">
        <f t="shared" ref="N181:N244" si="25">N180</f>
        <v>0</v>
      </c>
      <c r="O181" s="309" t="e">
        <f t="shared" si="21"/>
        <v>#N/A</v>
      </c>
      <c r="P181" s="310"/>
      <c r="S181" s="162" t="e">
        <f t="shared" si="23"/>
        <v>#N/A</v>
      </c>
      <c r="T181" s="168" t="e">
        <f t="shared" si="20"/>
        <v>#N/A</v>
      </c>
      <c r="U181" s="168" t="e">
        <f t="shared" si="24"/>
        <v>#N/A</v>
      </c>
    </row>
    <row r="182" spans="3:21" x14ac:dyDescent="0.25">
      <c r="C182" s="93">
        <v>49491</v>
      </c>
      <c r="D182" s="50">
        <v>156</v>
      </c>
      <c r="E182" s="180"/>
      <c r="F182" s="309" t="e">
        <f t="shared" si="19"/>
        <v>#N/A</v>
      </c>
      <c r="G182" s="310"/>
      <c r="H182" s="309" t="e">
        <f t="shared" si="18"/>
        <v>#N/A</v>
      </c>
      <c r="I182" s="310"/>
      <c r="J182" s="243" t="e">
        <f t="shared" si="22"/>
        <v>#N/A</v>
      </c>
      <c r="K182" s="244"/>
      <c r="L182" s="243">
        <f>'F5 - Operación '!Q154</f>
        <v>0</v>
      </c>
      <c r="M182" s="244"/>
      <c r="N182" s="179">
        <f t="shared" si="25"/>
        <v>0</v>
      </c>
      <c r="O182" s="309" t="e">
        <f t="shared" si="21"/>
        <v>#N/A</v>
      </c>
      <c r="P182" s="310"/>
      <c r="S182" s="162" t="e">
        <f t="shared" si="23"/>
        <v>#N/A</v>
      </c>
      <c r="T182" s="168" t="e">
        <f t="shared" si="20"/>
        <v>#N/A</v>
      </c>
      <c r="U182" s="168" t="e">
        <f t="shared" si="24"/>
        <v>#N/A</v>
      </c>
    </row>
    <row r="183" spans="3:21" x14ac:dyDescent="0.25">
      <c r="C183" s="93">
        <v>49522</v>
      </c>
      <c r="D183" s="50">
        <v>157</v>
      </c>
      <c r="E183" s="180"/>
      <c r="F183" s="309" t="e">
        <f t="shared" si="19"/>
        <v>#N/A</v>
      </c>
      <c r="G183" s="310"/>
      <c r="H183" s="309" t="e">
        <f t="shared" si="18"/>
        <v>#N/A</v>
      </c>
      <c r="I183" s="310"/>
      <c r="J183" s="243" t="e">
        <f t="shared" si="22"/>
        <v>#N/A</v>
      </c>
      <c r="K183" s="244"/>
      <c r="L183" s="243">
        <f>'F5 - Operación '!Q155</f>
        <v>0</v>
      </c>
      <c r="M183" s="244"/>
      <c r="N183" s="179">
        <f t="shared" si="25"/>
        <v>0</v>
      </c>
      <c r="O183" s="309" t="e">
        <f t="shared" si="21"/>
        <v>#N/A</v>
      </c>
      <c r="P183" s="310"/>
      <c r="S183" s="162" t="e">
        <f t="shared" si="23"/>
        <v>#N/A</v>
      </c>
      <c r="T183" s="168" t="e">
        <f t="shared" si="20"/>
        <v>#N/A</v>
      </c>
      <c r="U183" s="168" t="e">
        <f t="shared" si="24"/>
        <v>#N/A</v>
      </c>
    </row>
    <row r="184" spans="3:21" x14ac:dyDescent="0.25">
      <c r="C184" s="93">
        <v>49553</v>
      </c>
      <c r="D184" s="50">
        <v>158</v>
      </c>
      <c r="E184" s="180"/>
      <c r="F184" s="309" t="e">
        <f t="shared" si="19"/>
        <v>#N/A</v>
      </c>
      <c r="G184" s="310"/>
      <c r="H184" s="309" t="e">
        <f t="shared" si="18"/>
        <v>#N/A</v>
      </c>
      <c r="I184" s="310"/>
      <c r="J184" s="243" t="e">
        <f t="shared" si="22"/>
        <v>#N/A</v>
      </c>
      <c r="K184" s="244"/>
      <c r="L184" s="243">
        <f>'F5 - Operación '!Q156</f>
        <v>0</v>
      </c>
      <c r="M184" s="244"/>
      <c r="N184" s="179">
        <f t="shared" si="25"/>
        <v>0</v>
      </c>
      <c r="O184" s="309" t="e">
        <f t="shared" si="21"/>
        <v>#N/A</v>
      </c>
      <c r="P184" s="310"/>
      <c r="S184" s="162" t="e">
        <f t="shared" si="23"/>
        <v>#N/A</v>
      </c>
      <c r="T184" s="168" t="e">
        <f t="shared" si="20"/>
        <v>#N/A</v>
      </c>
      <c r="U184" s="168" t="e">
        <f t="shared" si="24"/>
        <v>#N/A</v>
      </c>
    </row>
    <row r="185" spans="3:21" x14ac:dyDescent="0.25">
      <c r="C185" s="93">
        <v>49583</v>
      </c>
      <c r="D185" s="50">
        <v>159</v>
      </c>
      <c r="E185" s="180"/>
      <c r="F185" s="309" t="e">
        <f t="shared" si="19"/>
        <v>#N/A</v>
      </c>
      <c r="G185" s="310"/>
      <c r="H185" s="309" t="e">
        <f t="shared" si="18"/>
        <v>#N/A</v>
      </c>
      <c r="I185" s="310"/>
      <c r="J185" s="243" t="e">
        <f t="shared" si="22"/>
        <v>#N/A</v>
      </c>
      <c r="K185" s="244"/>
      <c r="L185" s="243">
        <f>'F5 - Operación '!Q157</f>
        <v>0</v>
      </c>
      <c r="M185" s="244"/>
      <c r="N185" s="179">
        <f t="shared" si="25"/>
        <v>0</v>
      </c>
      <c r="O185" s="309" t="e">
        <f t="shared" si="21"/>
        <v>#N/A</v>
      </c>
      <c r="P185" s="310"/>
      <c r="S185" s="162" t="e">
        <f t="shared" si="23"/>
        <v>#N/A</v>
      </c>
      <c r="T185" s="168" t="e">
        <f t="shared" si="20"/>
        <v>#N/A</v>
      </c>
      <c r="U185" s="168" t="e">
        <f t="shared" si="24"/>
        <v>#N/A</v>
      </c>
    </row>
    <row r="186" spans="3:21" x14ac:dyDescent="0.25">
      <c r="C186" s="93">
        <v>49614</v>
      </c>
      <c r="D186" s="50">
        <v>160</v>
      </c>
      <c r="E186" s="180"/>
      <c r="F186" s="309" t="e">
        <f t="shared" si="19"/>
        <v>#N/A</v>
      </c>
      <c r="G186" s="310"/>
      <c r="H186" s="309" t="e">
        <f t="shared" si="18"/>
        <v>#N/A</v>
      </c>
      <c r="I186" s="310"/>
      <c r="J186" s="243" t="e">
        <f t="shared" si="22"/>
        <v>#N/A</v>
      </c>
      <c r="K186" s="244"/>
      <c r="L186" s="243">
        <f>'F5 - Operación '!Q158</f>
        <v>0</v>
      </c>
      <c r="M186" s="244"/>
      <c r="N186" s="179">
        <f t="shared" si="25"/>
        <v>0</v>
      </c>
      <c r="O186" s="309" t="e">
        <f t="shared" si="21"/>
        <v>#N/A</v>
      </c>
      <c r="P186" s="310"/>
      <c r="S186" s="162" t="e">
        <f t="shared" si="23"/>
        <v>#N/A</v>
      </c>
      <c r="T186" s="168" t="e">
        <f t="shared" si="20"/>
        <v>#N/A</v>
      </c>
      <c r="U186" s="168" t="e">
        <f t="shared" si="24"/>
        <v>#N/A</v>
      </c>
    </row>
    <row r="187" spans="3:21" x14ac:dyDescent="0.25">
      <c r="C187" s="93">
        <v>49644</v>
      </c>
      <c r="D187" s="50">
        <v>161</v>
      </c>
      <c r="E187" s="180"/>
      <c r="F187" s="309" t="e">
        <f t="shared" si="19"/>
        <v>#N/A</v>
      </c>
      <c r="G187" s="310"/>
      <c r="H187" s="309" t="e">
        <f t="shared" si="18"/>
        <v>#N/A</v>
      </c>
      <c r="I187" s="310"/>
      <c r="J187" s="243" t="e">
        <f t="shared" si="22"/>
        <v>#N/A</v>
      </c>
      <c r="K187" s="244"/>
      <c r="L187" s="243">
        <f>'F5 - Operación '!Q159</f>
        <v>0</v>
      </c>
      <c r="M187" s="244"/>
      <c r="N187" s="179">
        <f t="shared" si="25"/>
        <v>0</v>
      </c>
      <c r="O187" s="309" t="e">
        <f t="shared" si="21"/>
        <v>#N/A</v>
      </c>
      <c r="P187" s="310"/>
      <c r="S187" s="162" t="e">
        <f t="shared" si="23"/>
        <v>#N/A</v>
      </c>
      <c r="T187" s="168" t="e">
        <f t="shared" si="20"/>
        <v>#N/A</v>
      </c>
      <c r="U187" s="168" t="e">
        <f t="shared" si="24"/>
        <v>#N/A</v>
      </c>
    </row>
    <row r="188" spans="3:21" x14ac:dyDescent="0.25">
      <c r="C188" s="93">
        <v>49675</v>
      </c>
      <c r="D188" s="50">
        <v>162</v>
      </c>
      <c r="E188" s="180"/>
      <c r="F188" s="309" t="e">
        <f t="shared" si="19"/>
        <v>#N/A</v>
      </c>
      <c r="G188" s="310"/>
      <c r="H188" s="309" t="e">
        <f t="shared" si="18"/>
        <v>#N/A</v>
      </c>
      <c r="I188" s="310"/>
      <c r="J188" s="243" t="e">
        <f t="shared" si="22"/>
        <v>#N/A</v>
      </c>
      <c r="K188" s="244"/>
      <c r="L188" s="243">
        <f>'F5 - Operación '!Q160</f>
        <v>0</v>
      </c>
      <c r="M188" s="244"/>
      <c r="N188" s="179">
        <f t="shared" si="25"/>
        <v>0</v>
      </c>
      <c r="O188" s="309" t="e">
        <f t="shared" si="21"/>
        <v>#N/A</v>
      </c>
      <c r="P188" s="310"/>
      <c r="S188" s="162" t="e">
        <f t="shared" si="23"/>
        <v>#N/A</v>
      </c>
      <c r="T188" s="168" t="e">
        <f t="shared" si="20"/>
        <v>#N/A</v>
      </c>
      <c r="U188" s="168" t="e">
        <f t="shared" si="24"/>
        <v>#N/A</v>
      </c>
    </row>
    <row r="189" spans="3:21" x14ac:dyDescent="0.25">
      <c r="C189" s="93">
        <v>49706</v>
      </c>
      <c r="D189" s="50">
        <v>163</v>
      </c>
      <c r="E189" s="180"/>
      <c r="F189" s="309" t="e">
        <f t="shared" si="19"/>
        <v>#N/A</v>
      </c>
      <c r="G189" s="310"/>
      <c r="H189" s="309" t="e">
        <f t="shared" si="18"/>
        <v>#N/A</v>
      </c>
      <c r="I189" s="310"/>
      <c r="J189" s="243" t="e">
        <f t="shared" si="22"/>
        <v>#N/A</v>
      </c>
      <c r="K189" s="244"/>
      <c r="L189" s="243">
        <f>'F5 - Operación '!Q161</f>
        <v>0</v>
      </c>
      <c r="M189" s="244"/>
      <c r="N189" s="179">
        <f t="shared" si="25"/>
        <v>0</v>
      </c>
      <c r="O189" s="309" t="e">
        <f t="shared" si="21"/>
        <v>#N/A</v>
      </c>
      <c r="P189" s="310"/>
      <c r="S189" s="162" t="e">
        <f t="shared" si="23"/>
        <v>#N/A</v>
      </c>
      <c r="T189" s="168" t="e">
        <f t="shared" si="20"/>
        <v>#N/A</v>
      </c>
      <c r="U189" s="168" t="e">
        <f t="shared" si="24"/>
        <v>#N/A</v>
      </c>
    </row>
    <row r="190" spans="3:21" x14ac:dyDescent="0.25">
      <c r="C190" s="93">
        <v>49735</v>
      </c>
      <c r="D190" s="50">
        <v>164</v>
      </c>
      <c r="E190" s="180"/>
      <c r="F190" s="309" t="e">
        <f t="shared" si="19"/>
        <v>#N/A</v>
      </c>
      <c r="G190" s="310"/>
      <c r="H190" s="309" t="e">
        <f t="shared" si="18"/>
        <v>#N/A</v>
      </c>
      <c r="I190" s="310"/>
      <c r="J190" s="243" t="e">
        <f t="shared" si="22"/>
        <v>#N/A</v>
      </c>
      <c r="K190" s="244"/>
      <c r="L190" s="243">
        <f>'F5 - Operación '!Q162</f>
        <v>0</v>
      </c>
      <c r="M190" s="244"/>
      <c r="N190" s="179">
        <f t="shared" si="25"/>
        <v>0</v>
      </c>
      <c r="O190" s="309" t="e">
        <f t="shared" si="21"/>
        <v>#N/A</v>
      </c>
      <c r="P190" s="310"/>
      <c r="S190" s="162" t="e">
        <f t="shared" si="23"/>
        <v>#N/A</v>
      </c>
      <c r="T190" s="168" t="e">
        <f t="shared" si="20"/>
        <v>#N/A</v>
      </c>
      <c r="U190" s="168" t="e">
        <f t="shared" si="24"/>
        <v>#N/A</v>
      </c>
    </row>
    <row r="191" spans="3:21" x14ac:dyDescent="0.25">
      <c r="C191" s="93">
        <v>49766</v>
      </c>
      <c r="D191" s="50">
        <v>165</v>
      </c>
      <c r="E191" s="180"/>
      <c r="F191" s="309" t="e">
        <f t="shared" si="19"/>
        <v>#N/A</v>
      </c>
      <c r="G191" s="310"/>
      <c r="H191" s="309" t="e">
        <f t="shared" si="18"/>
        <v>#N/A</v>
      </c>
      <c r="I191" s="310"/>
      <c r="J191" s="243" t="e">
        <f t="shared" si="22"/>
        <v>#N/A</v>
      </c>
      <c r="K191" s="244"/>
      <c r="L191" s="243">
        <f>'F5 - Operación '!Q163</f>
        <v>0</v>
      </c>
      <c r="M191" s="244"/>
      <c r="N191" s="179">
        <f t="shared" si="25"/>
        <v>0</v>
      </c>
      <c r="O191" s="309" t="e">
        <f t="shared" si="21"/>
        <v>#N/A</v>
      </c>
      <c r="P191" s="310"/>
      <c r="S191" s="162" t="e">
        <f t="shared" si="23"/>
        <v>#N/A</v>
      </c>
      <c r="T191" s="168" t="e">
        <f t="shared" si="20"/>
        <v>#N/A</v>
      </c>
      <c r="U191" s="168" t="e">
        <f t="shared" si="24"/>
        <v>#N/A</v>
      </c>
    </row>
    <row r="192" spans="3:21" x14ac:dyDescent="0.25">
      <c r="C192" s="93">
        <v>49796</v>
      </c>
      <c r="D192" s="50">
        <v>166</v>
      </c>
      <c r="E192" s="180"/>
      <c r="F192" s="309" t="e">
        <f t="shared" si="19"/>
        <v>#N/A</v>
      </c>
      <c r="G192" s="310"/>
      <c r="H192" s="309" t="e">
        <f t="shared" si="18"/>
        <v>#N/A</v>
      </c>
      <c r="I192" s="310"/>
      <c r="J192" s="243" t="e">
        <f t="shared" si="22"/>
        <v>#N/A</v>
      </c>
      <c r="K192" s="244"/>
      <c r="L192" s="243">
        <f>'F5 - Operación '!Q164</f>
        <v>0</v>
      </c>
      <c r="M192" s="244"/>
      <c r="N192" s="179">
        <f t="shared" si="25"/>
        <v>0</v>
      </c>
      <c r="O192" s="309" t="e">
        <f t="shared" si="21"/>
        <v>#N/A</v>
      </c>
      <c r="P192" s="310"/>
      <c r="S192" s="162" t="e">
        <f t="shared" si="23"/>
        <v>#N/A</v>
      </c>
      <c r="T192" s="168" t="e">
        <f t="shared" si="20"/>
        <v>#N/A</v>
      </c>
      <c r="U192" s="168" t="e">
        <f t="shared" si="24"/>
        <v>#N/A</v>
      </c>
    </row>
    <row r="193" spans="3:21" x14ac:dyDescent="0.25">
      <c r="C193" s="93">
        <v>49827</v>
      </c>
      <c r="D193" s="50">
        <v>167</v>
      </c>
      <c r="E193" s="180"/>
      <c r="F193" s="309" t="e">
        <f t="shared" si="19"/>
        <v>#N/A</v>
      </c>
      <c r="G193" s="310"/>
      <c r="H193" s="309" t="e">
        <f t="shared" ref="H193:H256" si="26">F193*$K$23</f>
        <v>#N/A</v>
      </c>
      <c r="I193" s="310"/>
      <c r="J193" s="243" t="e">
        <f t="shared" si="22"/>
        <v>#N/A</v>
      </c>
      <c r="K193" s="244"/>
      <c r="L193" s="243">
        <f>'F5 - Operación '!Q165</f>
        <v>0</v>
      </c>
      <c r="M193" s="244"/>
      <c r="N193" s="179">
        <f t="shared" si="25"/>
        <v>0</v>
      </c>
      <c r="O193" s="309" t="e">
        <f t="shared" si="21"/>
        <v>#N/A</v>
      </c>
      <c r="P193" s="310"/>
      <c r="S193" s="162" t="e">
        <f t="shared" si="23"/>
        <v>#N/A</v>
      </c>
      <c r="T193" s="168" t="e">
        <f t="shared" si="20"/>
        <v>#N/A</v>
      </c>
      <c r="U193" s="168" t="e">
        <f t="shared" si="24"/>
        <v>#N/A</v>
      </c>
    </row>
    <row r="194" spans="3:21" x14ac:dyDescent="0.25">
      <c r="C194" s="93">
        <v>49857</v>
      </c>
      <c r="D194" s="50">
        <v>168</v>
      </c>
      <c r="E194" s="180"/>
      <c r="F194" s="309" t="e">
        <f t="shared" ref="F194:F257" si="27">O193</f>
        <v>#N/A</v>
      </c>
      <c r="G194" s="310"/>
      <c r="H194" s="309" t="e">
        <f t="shared" si="26"/>
        <v>#N/A</v>
      </c>
      <c r="I194" s="310"/>
      <c r="J194" s="243" t="e">
        <f t="shared" si="22"/>
        <v>#N/A</v>
      </c>
      <c r="K194" s="244"/>
      <c r="L194" s="243">
        <f>'F5 - Operación '!Q166</f>
        <v>0</v>
      </c>
      <c r="M194" s="244"/>
      <c r="N194" s="179">
        <f t="shared" si="25"/>
        <v>0</v>
      </c>
      <c r="O194" s="309" t="e">
        <f t="shared" si="21"/>
        <v>#N/A</v>
      </c>
      <c r="P194" s="310"/>
      <c r="S194" s="162" t="e">
        <f t="shared" si="23"/>
        <v>#N/A</v>
      </c>
      <c r="T194" s="168" t="e">
        <f t="shared" si="20"/>
        <v>#N/A</v>
      </c>
      <c r="U194" s="168" t="e">
        <f t="shared" si="24"/>
        <v>#N/A</v>
      </c>
    </row>
    <row r="195" spans="3:21" x14ac:dyDescent="0.25">
      <c r="C195" s="93">
        <v>49888</v>
      </c>
      <c r="D195" s="50">
        <v>169</v>
      </c>
      <c r="E195" s="180"/>
      <c r="F195" s="309" t="e">
        <f t="shared" si="27"/>
        <v>#N/A</v>
      </c>
      <c r="G195" s="310"/>
      <c r="H195" s="309" t="e">
        <f t="shared" si="26"/>
        <v>#N/A</v>
      </c>
      <c r="I195" s="310"/>
      <c r="J195" s="243" t="e">
        <f t="shared" si="22"/>
        <v>#N/A</v>
      </c>
      <c r="K195" s="244"/>
      <c r="L195" s="243">
        <f>'F5 - Operación '!Q167</f>
        <v>0</v>
      </c>
      <c r="M195" s="244"/>
      <c r="N195" s="179">
        <f t="shared" si="25"/>
        <v>0</v>
      </c>
      <c r="O195" s="309" t="e">
        <f t="shared" si="21"/>
        <v>#N/A</v>
      </c>
      <c r="P195" s="310"/>
      <c r="S195" s="162" t="e">
        <f t="shared" si="23"/>
        <v>#N/A</v>
      </c>
      <c r="T195" s="168" t="e">
        <f t="shared" si="20"/>
        <v>#N/A</v>
      </c>
      <c r="U195" s="168" t="e">
        <f t="shared" si="24"/>
        <v>#N/A</v>
      </c>
    </row>
    <row r="196" spans="3:21" x14ac:dyDescent="0.25">
      <c r="C196" s="93">
        <v>49919</v>
      </c>
      <c r="D196" s="50">
        <v>170</v>
      </c>
      <c r="E196" s="180"/>
      <c r="F196" s="309" t="e">
        <f t="shared" si="27"/>
        <v>#N/A</v>
      </c>
      <c r="G196" s="310"/>
      <c r="H196" s="309" t="e">
        <f t="shared" si="26"/>
        <v>#N/A</v>
      </c>
      <c r="I196" s="310"/>
      <c r="J196" s="243" t="e">
        <f t="shared" si="22"/>
        <v>#N/A</v>
      </c>
      <c r="K196" s="244"/>
      <c r="L196" s="243">
        <f>'F5 - Operación '!Q168</f>
        <v>0</v>
      </c>
      <c r="M196" s="244"/>
      <c r="N196" s="179">
        <f t="shared" si="25"/>
        <v>0</v>
      </c>
      <c r="O196" s="309" t="e">
        <f t="shared" si="21"/>
        <v>#N/A</v>
      </c>
      <c r="P196" s="310"/>
      <c r="S196" s="162" t="e">
        <f t="shared" si="23"/>
        <v>#N/A</v>
      </c>
      <c r="T196" s="168" t="e">
        <f t="shared" si="20"/>
        <v>#N/A</v>
      </c>
      <c r="U196" s="168" t="e">
        <f t="shared" si="24"/>
        <v>#N/A</v>
      </c>
    </row>
    <row r="197" spans="3:21" x14ac:dyDescent="0.25">
      <c r="C197" s="93">
        <v>49949</v>
      </c>
      <c r="D197" s="50">
        <v>171</v>
      </c>
      <c r="E197" s="180"/>
      <c r="F197" s="309" t="e">
        <f t="shared" si="27"/>
        <v>#N/A</v>
      </c>
      <c r="G197" s="310"/>
      <c r="H197" s="309" t="e">
        <f t="shared" si="26"/>
        <v>#N/A</v>
      </c>
      <c r="I197" s="310"/>
      <c r="J197" s="243" t="e">
        <f t="shared" si="22"/>
        <v>#N/A</v>
      </c>
      <c r="K197" s="244"/>
      <c r="L197" s="243">
        <f>'F5 - Operación '!Q169</f>
        <v>0</v>
      </c>
      <c r="M197" s="244"/>
      <c r="N197" s="179">
        <f t="shared" si="25"/>
        <v>0</v>
      </c>
      <c r="O197" s="309" t="e">
        <f t="shared" si="21"/>
        <v>#N/A</v>
      </c>
      <c r="P197" s="310"/>
      <c r="S197" s="162" t="e">
        <f t="shared" si="23"/>
        <v>#N/A</v>
      </c>
      <c r="T197" s="168" t="e">
        <f t="shared" si="20"/>
        <v>#N/A</v>
      </c>
      <c r="U197" s="168" t="e">
        <f t="shared" si="24"/>
        <v>#N/A</v>
      </c>
    </row>
    <row r="198" spans="3:21" x14ac:dyDescent="0.25">
      <c r="C198" s="93">
        <v>49980</v>
      </c>
      <c r="D198" s="50">
        <v>172</v>
      </c>
      <c r="E198" s="180"/>
      <c r="F198" s="309" t="e">
        <f t="shared" si="27"/>
        <v>#N/A</v>
      </c>
      <c r="G198" s="310"/>
      <c r="H198" s="309" t="e">
        <f t="shared" si="26"/>
        <v>#N/A</v>
      </c>
      <c r="I198" s="310"/>
      <c r="J198" s="243" t="e">
        <f t="shared" si="22"/>
        <v>#N/A</v>
      </c>
      <c r="K198" s="244"/>
      <c r="L198" s="243">
        <f>'F5 - Operación '!Q170</f>
        <v>0</v>
      </c>
      <c r="M198" s="244"/>
      <c r="N198" s="179">
        <f t="shared" si="25"/>
        <v>0</v>
      </c>
      <c r="O198" s="309" t="e">
        <f t="shared" si="21"/>
        <v>#N/A</v>
      </c>
      <c r="P198" s="310"/>
      <c r="S198" s="162" t="e">
        <f t="shared" si="23"/>
        <v>#N/A</v>
      </c>
      <c r="T198" s="168" t="e">
        <f t="shared" si="20"/>
        <v>#N/A</v>
      </c>
      <c r="U198" s="168" t="e">
        <f t="shared" si="24"/>
        <v>#N/A</v>
      </c>
    </row>
    <row r="199" spans="3:21" x14ac:dyDescent="0.25">
      <c r="C199" s="93">
        <v>50010</v>
      </c>
      <c r="D199" s="50">
        <v>173</v>
      </c>
      <c r="E199" s="180"/>
      <c r="F199" s="309" t="e">
        <f t="shared" si="27"/>
        <v>#N/A</v>
      </c>
      <c r="G199" s="310"/>
      <c r="H199" s="309" t="e">
        <f t="shared" si="26"/>
        <v>#N/A</v>
      </c>
      <c r="I199" s="310"/>
      <c r="J199" s="243" t="e">
        <f t="shared" si="22"/>
        <v>#N/A</v>
      </c>
      <c r="K199" s="244"/>
      <c r="L199" s="243">
        <f>'F5 - Operación '!Q171</f>
        <v>0</v>
      </c>
      <c r="M199" s="244"/>
      <c r="N199" s="179">
        <f t="shared" si="25"/>
        <v>0</v>
      </c>
      <c r="O199" s="309" t="e">
        <f t="shared" si="21"/>
        <v>#N/A</v>
      </c>
      <c r="P199" s="310"/>
      <c r="S199" s="162" t="e">
        <f t="shared" si="23"/>
        <v>#N/A</v>
      </c>
      <c r="T199" s="168" t="e">
        <f t="shared" si="20"/>
        <v>#N/A</v>
      </c>
      <c r="U199" s="168" t="e">
        <f t="shared" si="24"/>
        <v>#N/A</v>
      </c>
    </row>
    <row r="200" spans="3:21" x14ac:dyDescent="0.25">
      <c r="C200" s="93">
        <v>50041</v>
      </c>
      <c r="D200" s="50">
        <v>174</v>
      </c>
      <c r="E200" s="180"/>
      <c r="F200" s="309" t="e">
        <f t="shared" si="27"/>
        <v>#N/A</v>
      </c>
      <c r="G200" s="310"/>
      <c r="H200" s="309" t="e">
        <f t="shared" si="26"/>
        <v>#N/A</v>
      </c>
      <c r="I200" s="310"/>
      <c r="J200" s="243" t="e">
        <f t="shared" si="22"/>
        <v>#N/A</v>
      </c>
      <c r="K200" s="244"/>
      <c r="L200" s="243">
        <f>'F5 - Operación '!Q172</f>
        <v>0</v>
      </c>
      <c r="M200" s="244"/>
      <c r="N200" s="179">
        <f t="shared" si="25"/>
        <v>0</v>
      </c>
      <c r="O200" s="309" t="e">
        <f t="shared" si="21"/>
        <v>#N/A</v>
      </c>
      <c r="P200" s="310"/>
      <c r="S200" s="162" t="e">
        <f t="shared" si="23"/>
        <v>#N/A</v>
      </c>
      <c r="T200" s="168" t="e">
        <f t="shared" si="20"/>
        <v>#N/A</v>
      </c>
      <c r="U200" s="168" t="e">
        <f t="shared" si="24"/>
        <v>#N/A</v>
      </c>
    </row>
    <row r="201" spans="3:21" x14ac:dyDescent="0.25">
      <c r="C201" s="93">
        <v>50072</v>
      </c>
      <c r="D201" s="50">
        <v>175</v>
      </c>
      <c r="E201" s="180"/>
      <c r="F201" s="309" t="e">
        <f t="shared" si="27"/>
        <v>#N/A</v>
      </c>
      <c r="G201" s="310"/>
      <c r="H201" s="309" t="e">
        <f t="shared" si="26"/>
        <v>#N/A</v>
      </c>
      <c r="I201" s="310"/>
      <c r="J201" s="243" t="e">
        <f t="shared" si="22"/>
        <v>#N/A</v>
      </c>
      <c r="K201" s="244"/>
      <c r="L201" s="243">
        <f>'F5 - Operación '!Q173</f>
        <v>0</v>
      </c>
      <c r="M201" s="244"/>
      <c r="N201" s="179">
        <f t="shared" si="25"/>
        <v>0</v>
      </c>
      <c r="O201" s="309" t="e">
        <f t="shared" si="21"/>
        <v>#N/A</v>
      </c>
      <c r="P201" s="310"/>
      <c r="S201" s="162" t="e">
        <f t="shared" si="23"/>
        <v>#N/A</v>
      </c>
      <c r="T201" s="168" t="e">
        <f t="shared" si="20"/>
        <v>#N/A</v>
      </c>
      <c r="U201" s="168" t="e">
        <f t="shared" si="24"/>
        <v>#N/A</v>
      </c>
    </row>
    <row r="202" spans="3:21" x14ac:dyDescent="0.25">
      <c r="C202" s="93">
        <v>50100</v>
      </c>
      <c r="D202" s="50">
        <v>176</v>
      </c>
      <c r="E202" s="180"/>
      <c r="F202" s="309" t="e">
        <f t="shared" si="27"/>
        <v>#N/A</v>
      </c>
      <c r="G202" s="310"/>
      <c r="H202" s="309" t="e">
        <f t="shared" si="26"/>
        <v>#N/A</v>
      </c>
      <c r="I202" s="310"/>
      <c r="J202" s="243" t="e">
        <f t="shared" si="22"/>
        <v>#N/A</v>
      </c>
      <c r="K202" s="244"/>
      <c r="L202" s="243">
        <f>'F5 - Operación '!Q174</f>
        <v>0</v>
      </c>
      <c r="M202" s="244"/>
      <c r="N202" s="179">
        <f t="shared" si="25"/>
        <v>0</v>
      </c>
      <c r="O202" s="309" t="e">
        <f t="shared" si="21"/>
        <v>#N/A</v>
      </c>
      <c r="P202" s="310"/>
      <c r="S202" s="162" t="e">
        <f t="shared" si="23"/>
        <v>#N/A</v>
      </c>
      <c r="T202" s="168" t="e">
        <f t="shared" si="20"/>
        <v>#N/A</v>
      </c>
      <c r="U202" s="168" t="e">
        <f t="shared" si="24"/>
        <v>#N/A</v>
      </c>
    </row>
    <row r="203" spans="3:21" x14ac:dyDescent="0.25">
      <c r="C203" s="93">
        <v>50131</v>
      </c>
      <c r="D203" s="50">
        <v>177</v>
      </c>
      <c r="E203" s="180"/>
      <c r="F203" s="309" t="e">
        <f t="shared" si="27"/>
        <v>#N/A</v>
      </c>
      <c r="G203" s="310"/>
      <c r="H203" s="309" t="e">
        <f t="shared" si="26"/>
        <v>#N/A</v>
      </c>
      <c r="I203" s="310"/>
      <c r="J203" s="243" t="e">
        <f t="shared" si="22"/>
        <v>#N/A</v>
      </c>
      <c r="K203" s="244"/>
      <c r="L203" s="243">
        <f>'F5 - Operación '!Q175</f>
        <v>0</v>
      </c>
      <c r="M203" s="244"/>
      <c r="N203" s="179">
        <f t="shared" si="25"/>
        <v>0</v>
      </c>
      <c r="O203" s="309" t="e">
        <f t="shared" si="21"/>
        <v>#N/A</v>
      </c>
      <c r="P203" s="310"/>
      <c r="S203" s="162" t="e">
        <f t="shared" si="23"/>
        <v>#N/A</v>
      </c>
      <c r="T203" s="168" t="e">
        <f t="shared" si="20"/>
        <v>#N/A</v>
      </c>
      <c r="U203" s="168" t="e">
        <f t="shared" si="24"/>
        <v>#N/A</v>
      </c>
    </row>
    <row r="204" spans="3:21" x14ac:dyDescent="0.25">
      <c r="C204" s="93">
        <v>50161</v>
      </c>
      <c r="D204" s="50">
        <v>178</v>
      </c>
      <c r="E204" s="180"/>
      <c r="F204" s="309" t="e">
        <f t="shared" si="27"/>
        <v>#N/A</v>
      </c>
      <c r="G204" s="310"/>
      <c r="H204" s="309" t="e">
        <f t="shared" si="26"/>
        <v>#N/A</v>
      </c>
      <c r="I204" s="310"/>
      <c r="J204" s="243" t="e">
        <f t="shared" si="22"/>
        <v>#N/A</v>
      </c>
      <c r="K204" s="244"/>
      <c r="L204" s="243">
        <f>'F5 - Operación '!Q176</f>
        <v>0</v>
      </c>
      <c r="M204" s="244"/>
      <c r="N204" s="179">
        <f t="shared" si="25"/>
        <v>0</v>
      </c>
      <c r="O204" s="309" t="e">
        <f t="shared" si="21"/>
        <v>#N/A</v>
      </c>
      <c r="P204" s="310"/>
      <c r="S204" s="162" t="e">
        <f t="shared" si="23"/>
        <v>#N/A</v>
      </c>
      <c r="T204" s="168" t="e">
        <f t="shared" si="20"/>
        <v>#N/A</v>
      </c>
      <c r="U204" s="168" t="e">
        <f t="shared" si="24"/>
        <v>#N/A</v>
      </c>
    </row>
    <row r="205" spans="3:21" x14ac:dyDescent="0.25">
      <c r="C205" s="93">
        <v>50192</v>
      </c>
      <c r="D205" s="50">
        <v>179</v>
      </c>
      <c r="E205" s="180"/>
      <c r="F205" s="309" t="e">
        <f t="shared" si="27"/>
        <v>#N/A</v>
      </c>
      <c r="G205" s="310"/>
      <c r="H205" s="309" t="e">
        <f t="shared" si="26"/>
        <v>#N/A</v>
      </c>
      <c r="I205" s="310"/>
      <c r="J205" s="243" t="e">
        <f t="shared" si="22"/>
        <v>#N/A</v>
      </c>
      <c r="K205" s="244"/>
      <c r="L205" s="243">
        <f>'F5 - Operación '!Q177</f>
        <v>0</v>
      </c>
      <c r="M205" s="244"/>
      <c r="N205" s="179">
        <f t="shared" si="25"/>
        <v>0</v>
      </c>
      <c r="O205" s="309" t="e">
        <f t="shared" si="21"/>
        <v>#N/A</v>
      </c>
      <c r="P205" s="310"/>
      <c r="S205" s="162" t="e">
        <f t="shared" si="23"/>
        <v>#N/A</v>
      </c>
      <c r="T205" s="168" t="e">
        <f t="shared" si="20"/>
        <v>#N/A</v>
      </c>
      <c r="U205" s="168" t="e">
        <f t="shared" si="24"/>
        <v>#N/A</v>
      </c>
    </row>
    <row r="206" spans="3:21" x14ac:dyDescent="0.25">
      <c r="C206" s="93">
        <v>50222</v>
      </c>
      <c r="D206" s="50">
        <v>180</v>
      </c>
      <c r="E206" s="180"/>
      <c r="F206" s="309" t="e">
        <f t="shared" si="27"/>
        <v>#N/A</v>
      </c>
      <c r="G206" s="310"/>
      <c r="H206" s="309" t="e">
        <f t="shared" si="26"/>
        <v>#N/A</v>
      </c>
      <c r="I206" s="310"/>
      <c r="J206" s="243" t="e">
        <f t="shared" si="22"/>
        <v>#N/A</v>
      </c>
      <c r="K206" s="244"/>
      <c r="L206" s="243">
        <f>'F5 - Operación '!Q178</f>
        <v>0</v>
      </c>
      <c r="M206" s="244"/>
      <c r="N206" s="179">
        <f t="shared" si="25"/>
        <v>0</v>
      </c>
      <c r="O206" s="309" t="e">
        <f t="shared" si="21"/>
        <v>#N/A</v>
      </c>
      <c r="P206" s="310"/>
      <c r="S206" s="162" t="e">
        <f t="shared" si="23"/>
        <v>#N/A</v>
      </c>
      <c r="T206" s="168" t="e">
        <f t="shared" si="20"/>
        <v>#N/A</v>
      </c>
      <c r="U206" s="168" t="e">
        <f t="shared" si="24"/>
        <v>#N/A</v>
      </c>
    </row>
    <row r="207" spans="3:21" x14ac:dyDescent="0.25">
      <c r="C207" s="93">
        <v>50253</v>
      </c>
      <c r="D207" s="50">
        <v>181</v>
      </c>
      <c r="E207" s="180"/>
      <c r="F207" s="309" t="e">
        <f t="shared" si="27"/>
        <v>#N/A</v>
      </c>
      <c r="G207" s="310"/>
      <c r="H207" s="309" t="e">
        <f t="shared" si="26"/>
        <v>#N/A</v>
      </c>
      <c r="I207" s="310"/>
      <c r="J207" s="243" t="e">
        <f t="shared" si="22"/>
        <v>#N/A</v>
      </c>
      <c r="K207" s="244"/>
      <c r="L207" s="243">
        <f>'F5 - Operación '!Q179</f>
        <v>0</v>
      </c>
      <c r="M207" s="244"/>
      <c r="N207" s="179">
        <f t="shared" si="25"/>
        <v>0</v>
      </c>
      <c r="O207" s="309" t="e">
        <f t="shared" si="21"/>
        <v>#N/A</v>
      </c>
      <c r="P207" s="310"/>
      <c r="S207" s="162" t="e">
        <f t="shared" si="23"/>
        <v>#N/A</v>
      </c>
      <c r="T207" s="168" t="e">
        <f t="shared" si="20"/>
        <v>#N/A</v>
      </c>
      <c r="U207" s="168" t="e">
        <f t="shared" si="24"/>
        <v>#N/A</v>
      </c>
    </row>
    <row r="208" spans="3:21" x14ac:dyDescent="0.25">
      <c r="C208" s="93">
        <v>50284</v>
      </c>
      <c r="D208" s="50">
        <v>182</v>
      </c>
      <c r="E208" s="180"/>
      <c r="F208" s="309" t="e">
        <f t="shared" si="27"/>
        <v>#N/A</v>
      </c>
      <c r="G208" s="310"/>
      <c r="H208" s="309" t="e">
        <f t="shared" si="26"/>
        <v>#N/A</v>
      </c>
      <c r="I208" s="310"/>
      <c r="J208" s="243" t="e">
        <f t="shared" si="22"/>
        <v>#N/A</v>
      </c>
      <c r="K208" s="244"/>
      <c r="L208" s="243">
        <f>'F5 - Operación '!Q180</f>
        <v>0</v>
      </c>
      <c r="M208" s="244"/>
      <c r="N208" s="179">
        <f t="shared" si="25"/>
        <v>0</v>
      </c>
      <c r="O208" s="309" t="e">
        <f t="shared" si="21"/>
        <v>#N/A</v>
      </c>
      <c r="P208" s="310"/>
      <c r="S208" s="162" t="e">
        <f t="shared" si="23"/>
        <v>#N/A</v>
      </c>
      <c r="T208" s="168" t="e">
        <f t="shared" si="20"/>
        <v>#N/A</v>
      </c>
      <c r="U208" s="168" t="e">
        <f t="shared" si="24"/>
        <v>#N/A</v>
      </c>
    </row>
    <row r="209" spans="3:21" x14ac:dyDescent="0.25">
      <c r="C209" s="93">
        <v>50314</v>
      </c>
      <c r="D209" s="50">
        <v>183</v>
      </c>
      <c r="E209" s="180"/>
      <c r="F209" s="309" t="e">
        <f t="shared" si="27"/>
        <v>#N/A</v>
      </c>
      <c r="G209" s="310"/>
      <c r="H209" s="309" t="e">
        <f t="shared" si="26"/>
        <v>#N/A</v>
      </c>
      <c r="I209" s="310"/>
      <c r="J209" s="243" t="e">
        <f t="shared" si="22"/>
        <v>#N/A</v>
      </c>
      <c r="K209" s="244"/>
      <c r="L209" s="243">
        <f>'F5 - Operación '!Q181</f>
        <v>0</v>
      </c>
      <c r="M209" s="244"/>
      <c r="N209" s="179">
        <f t="shared" si="25"/>
        <v>0</v>
      </c>
      <c r="O209" s="309" t="e">
        <f t="shared" si="21"/>
        <v>#N/A</v>
      </c>
      <c r="P209" s="310"/>
      <c r="S209" s="162" t="e">
        <f t="shared" si="23"/>
        <v>#N/A</v>
      </c>
      <c r="T209" s="168" t="e">
        <f t="shared" si="20"/>
        <v>#N/A</v>
      </c>
      <c r="U209" s="168" t="e">
        <f t="shared" si="24"/>
        <v>#N/A</v>
      </c>
    </row>
    <row r="210" spans="3:21" x14ac:dyDescent="0.25">
      <c r="C210" s="93">
        <v>50345</v>
      </c>
      <c r="D210" s="50">
        <v>184</v>
      </c>
      <c r="E210" s="180"/>
      <c r="F210" s="309" t="e">
        <f t="shared" si="27"/>
        <v>#N/A</v>
      </c>
      <c r="G210" s="310"/>
      <c r="H210" s="309" t="e">
        <f t="shared" si="26"/>
        <v>#N/A</v>
      </c>
      <c r="I210" s="310"/>
      <c r="J210" s="243" t="e">
        <f t="shared" si="22"/>
        <v>#N/A</v>
      </c>
      <c r="K210" s="244"/>
      <c r="L210" s="243">
        <f>'F5 - Operación '!Q182</f>
        <v>0</v>
      </c>
      <c r="M210" s="244"/>
      <c r="N210" s="179">
        <f t="shared" si="25"/>
        <v>0</v>
      </c>
      <c r="O210" s="309" t="e">
        <f t="shared" si="21"/>
        <v>#N/A</v>
      </c>
      <c r="P210" s="310"/>
      <c r="S210" s="162" t="e">
        <f t="shared" si="23"/>
        <v>#N/A</v>
      </c>
      <c r="T210" s="168" t="e">
        <f t="shared" si="20"/>
        <v>#N/A</v>
      </c>
      <c r="U210" s="168" t="e">
        <f t="shared" si="24"/>
        <v>#N/A</v>
      </c>
    </row>
    <row r="211" spans="3:21" x14ac:dyDescent="0.25">
      <c r="C211" s="93">
        <v>50375</v>
      </c>
      <c r="D211" s="50">
        <v>185</v>
      </c>
      <c r="E211" s="180"/>
      <c r="F211" s="309" t="e">
        <f t="shared" si="27"/>
        <v>#N/A</v>
      </c>
      <c r="G211" s="310"/>
      <c r="H211" s="309" t="e">
        <f t="shared" si="26"/>
        <v>#N/A</v>
      </c>
      <c r="I211" s="310"/>
      <c r="J211" s="243" t="e">
        <f t="shared" si="22"/>
        <v>#N/A</v>
      </c>
      <c r="K211" s="244"/>
      <c r="L211" s="243">
        <f>'F5 - Operación '!Q183</f>
        <v>0</v>
      </c>
      <c r="M211" s="244"/>
      <c r="N211" s="179">
        <f t="shared" si="25"/>
        <v>0</v>
      </c>
      <c r="O211" s="309" t="e">
        <f t="shared" si="21"/>
        <v>#N/A</v>
      </c>
      <c r="P211" s="310"/>
      <c r="S211" s="162" t="e">
        <f t="shared" si="23"/>
        <v>#N/A</v>
      </c>
      <c r="T211" s="168" t="e">
        <f t="shared" si="20"/>
        <v>#N/A</v>
      </c>
      <c r="U211" s="168" t="e">
        <f t="shared" si="24"/>
        <v>#N/A</v>
      </c>
    </row>
    <row r="212" spans="3:21" x14ac:dyDescent="0.25">
      <c r="C212" s="93">
        <v>50406</v>
      </c>
      <c r="D212" s="50">
        <v>186</v>
      </c>
      <c r="E212" s="180"/>
      <c r="F212" s="309" t="e">
        <f t="shared" si="27"/>
        <v>#N/A</v>
      </c>
      <c r="G212" s="310"/>
      <c r="H212" s="309" t="e">
        <f t="shared" si="26"/>
        <v>#N/A</v>
      </c>
      <c r="I212" s="310"/>
      <c r="J212" s="243" t="e">
        <f t="shared" si="22"/>
        <v>#N/A</v>
      </c>
      <c r="K212" s="244"/>
      <c r="L212" s="243">
        <f>'F5 - Operación '!Q184</f>
        <v>0</v>
      </c>
      <c r="M212" s="244"/>
      <c r="N212" s="179">
        <f t="shared" si="25"/>
        <v>0</v>
      </c>
      <c r="O212" s="309" t="e">
        <f t="shared" si="21"/>
        <v>#N/A</v>
      </c>
      <c r="P212" s="310"/>
      <c r="S212" s="162" t="e">
        <f t="shared" si="23"/>
        <v>#N/A</v>
      </c>
      <c r="T212" s="168" t="e">
        <f t="shared" si="20"/>
        <v>#N/A</v>
      </c>
      <c r="U212" s="168" t="e">
        <f t="shared" si="24"/>
        <v>#N/A</v>
      </c>
    </row>
    <row r="213" spans="3:21" x14ac:dyDescent="0.25">
      <c r="C213" s="93">
        <v>50437</v>
      </c>
      <c r="D213" s="50">
        <v>187</v>
      </c>
      <c r="E213" s="180"/>
      <c r="F213" s="309" t="e">
        <f t="shared" si="27"/>
        <v>#N/A</v>
      </c>
      <c r="G213" s="310"/>
      <c r="H213" s="309" t="e">
        <f t="shared" si="26"/>
        <v>#N/A</v>
      </c>
      <c r="I213" s="310"/>
      <c r="J213" s="243" t="e">
        <f t="shared" si="22"/>
        <v>#N/A</v>
      </c>
      <c r="K213" s="244"/>
      <c r="L213" s="243">
        <f>'F5 - Operación '!Q185</f>
        <v>0</v>
      </c>
      <c r="M213" s="244"/>
      <c r="N213" s="179">
        <f t="shared" si="25"/>
        <v>0</v>
      </c>
      <c r="O213" s="309" t="e">
        <f t="shared" si="21"/>
        <v>#N/A</v>
      </c>
      <c r="P213" s="310"/>
      <c r="S213" s="162" t="e">
        <f t="shared" si="23"/>
        <v>#N/A</v>
      </c>
      <c r="T213" s="168" t="e">
        <f t="shared" si="20"/>
        <v>#N/A</v>
      </c>
      <c r="U213" s="168" t="e">
        <f t="shared" si="24"/>
        <v>#N/A</v>
      </c>
    </row>
    <row r="214" spans="3:21" x14ac:dyDescent="0.25">
      <c r="C214" s="93">
        <v>50465</v>
      </c>
      <c r="D214" s="50">
        <v>188</v>
      </c>
      <c r="E214" s="180"/>
      <c r="F214" s="309" t="e">
        <f t="shared" si="27"/>
        <v>#N/A</v>
      </c>
      <c r="G214" s="310"/>
      <c r="H214" s="309" t="e">
        <f t="shared" si="26"/>
        <v>#N/A</v>
      </c>
      <c r="I214" s="310"/>
      <c r="J214" s="243" t="e">
        <f t="shared" si="22"/>
        <v>#N/A</v>
      </c>
      <c r="K214" s="244"/>
      <c r="L214" s="243">
        <f>'F5 - Operación '!Q186</f>
        <v>0</v>
      </c>
      <c r="M214" s="244"/>
      <c r="N214" s="179">
        <f t="shared" si="25"/>
        <v>0</v>
      </c>
      <c r="O214" s="309" t="e">
        <f t="shared" si="21"/>
        <v>#N/A</v>
      </c>
      <c r="P214" s="310"/>
      <c r="S214" s="162" t="e">
        <f t="shared" si="23"/>
        <v>#N/A</v>
      </c>
      <c r="T214" s="168" t="e">
        <f t="shared" si="20"/>
        <v>#N/A</v>
      </c>
      <c r="U214" s="168" t="e">
        <f t="shared" si="24"/>
        <v>#N/A</v>
      </c>
    </row>
    <row r="215" spans="3:21" x14ac:dyDescent="0.25">
      <c r="C215" s="93">
        <v>50496</v>
      </c>
      <c r="D215" s="50">
        <v>189</v>
      </c>
      <c r="E215" s="180"/>
      <c r="F215" s="309" t="e">
        <f t="shared" si="27"/>
        <v>#N/A</v>
      </c>
      <c r="G215" s="310"/>
      <c r="H215" s="309" t="e">
        <f t="shared" si="26"/>
        <v>#N/A</v>
      </c>
      <c r="I215" s="310"/>
      <c r="J215" s="243" t="e">
        <f t="shared" si="22"/>
        <v>#N/A</v>
      </c>
      <c r="K215" s="244"/>
      <c r="L215" s="243">
        <f>'F5 - Operación '!Q187</f>
        <v>0</v>
      </c>
      <c r="M215" s="244"/>
      <c r="N215" s="179">
        <f t="shared" si="25"/>
        <v>0</v>
      </c>
      <c r="O215" s="309" t="e">
        <f t="shared" si="21"/>
        <v>#N/A</v>
      </c>
      <c r="P215" s="310"/>
      <c r="S215" s="162" t="e">
        <f t="shared" si="23"/>
        <v>#N/A</v>
      </c>
      <c r="T215" s="168" t="e">
        <f t="shared" si="20"/>
        <v>#N/A</v>
      </c>
      <c r="U215" s="168" t="e">
        <f t="shared" si="24"/>
        <v>#N/A</v>
      </c>
    </row>
    <row r="216" spans="3:21" x14ac:dyDescent="0.25">
      <c r="C216" s="93">
        <v>50526</v>
      </c>
      <c r="D216" s="50">
        <v>190</v>
      </c>
      <c r="E216" s="180"/>
      <c r="F216" s="309" t="e">
        <f t="shared" si="27"/>
        <v>#N/A</v>
      </c>
      <c r="G216" s="310"/>
      <c r="H216" s="309" t="e">
        <f t="shared" si="26"/>
        <v>#N/A</v>
      </c>
      <c r="I216" s="310"/>
      <c r="J216" s="243" t="e">
        <f t="shared" si="22"/>
        <v>#N/A</v>
      </c>
      <c r="K216" s="244"/>
      <c r="L216" s="243">
        <f>'F5 - Operación '!Q188</f>
        <v>0</v>
      </c>
      <c r="M216" s="244"/>
      <c r="N216" s="179">
        <f t="shared" si="25"/>
        <v>0</v>
      </c>
      <c r="O216" s="309" t="e">
        <f t="shared" si="21"/>
        <v>#N/A</v>
      </c>
      <c r="P216" s="310"/>
      <c r="S216" s="162" t="e">
        <f t="shared" si="23"/>
        <v>#N/A</v>
      </c>
      <c r="T216" s="168" t="e">
        <f t="shared" si="20"/>
        <v>#N/A</v>
      </c>
      <c r="U216" s="168" t="e">
        <f t="shared" si="24"/>
        <v>#N/A</v>
      </c>
    </row>
    <row r="217" spans="3:21" x14ac:dyDescent="0.25">
      <c r="C217" s="93">
        <v>50557</v>
      </c>
      <c r="D217" s="50">
        <v>191</v>
      </c>
      <c r="E217" s="180"/>
      <c r="F217" s="309" t="e">
        <f t="shared" si="27"/>
        <v>#N/A</v>
      </c>
      <c r="G217" s="310"/>
      <c r="H217" s="309" t="e">
        <f t="shared" si="26"/>
        <v>#N/A</v>
      </c>
      <c r="I217" s="310"/>
      <c r="J217" s="243" t="e">
        <f t="shared" si="22"/>
        <v>#N/A</v>
      </c>
      <c r="K217" s="244"/>
      <c r="L217" s="243">
        <f>'F5 - Operación '!Q189</f>
        <v>0</v>
      </c>
      <c r="M217" s="244"/>
      <c r="N217" s="179">
        <f t="shared" si="25"/>
        <v>0</v>
      </c>
      <c r="O217" s="309" t="e">
        <f t="shared" si="21"/>
        <v>#N/A</v>
      </c>
      <c r="P217" s="310"/>
      <c r="S217" s="162" t="e">
        <f t="shared" si="23"/>
        <v>#N/A</v>
      </c>
      <c r="T217" s="168" t="e">
        <f t="shared" si="20"/>
        <v>#N/A</v>
      </c>
      <c r="U217" s="168" t="e">
        <f t="shared" si="24"/>
        <v>#N/A</v>
      </c>
    </row>
    <row r="218" spans="3:21" x14ac:dyDescent="0.25">
      <c r="C218" s="93">
        <v>50587</v>
      </c>
      <c r="D218" s="50">
        <v>192</v>
      </c>
      <c r="E218" s="180"/>
      <c r="F218" s="309" t="e">
        <f t="shared" si="27"/>
        <v>#N/A</v>
      </c>
      <c r="G218" s="310"/>
      <c r="H218" s="309" t="e">
        <f t="shared" si="26"/>
        <v>#N/A</v>
      </c>
      <c r="I218" s="310"/>
      <c r="J218" s="243" t="e">
        <f t="shared" si="22"/>
        <v>#N/A</v>
      </c>
      <c r="K218" s="244"/>
      <c r="L218" s="243">
        <f>'F5 - Operación '!Q190</f>
        <v>0</v>
      </c>
      <c r="M218" s="244"/>
      <c r="N218" s="179">
        <f t="shared" si="25"/>
        <v>0</v>
      </c>
      <c r="O218" s="309" t="e">
        <f t="shared" si="21"/>
        <v>#N/A</v>
      </c>
      <c r="P218" s="310"/>
      <c r="S218" s="162" t="e">
        <f t="shared" si="23"/>
        <v>#N/A</v>
      </c>
      <c r="T218" s="168" t="e">
        <f t="shared" si="20"/>
        <v>#N/A</v>
      </c>
      <c r="U218" s="168" t="e">
        <f t="shared" si="24"/>
        <v>#N/A</v>
      </c>
    </row>
    <row r="219" spans="3:21" x14ac:dyDescent="0.25">
      <c r="C219" s="93">
        <v>50618</v>
      </c>
      <c r="D219" s="50">
        <v>193</v>
      </c>
      <c r="E219" s="180"/>
      <c r="F219" s="309" t="e">
        <f t="shared" si="27"/>
        <v>#N/A</v>
      </c>
      <c r="G219" s="310"/>
      <c r="H219" s="309" t="e">
        <f t="shared" si="26"/>
        <v>#N/A</v>
      </c>
      <c r="I219" s="310"/>
      <c r="J219" s="243" t="e">
        <f t="shared" si="22"/>
        <v>#N/A</v>
      </c>
      <c r="K219" s="244"/>
      <c r="L219" s="243">
        <f>'F5 - Operación '!Q191</f>
        <v>0</v>
      </c>
      <c r="M219" s="244"/>
      <c r="N219" s="179">
        <f t="shared" si="25"/>
        <v>0</v>
      </c>
      <c r="O219" s="309" t="e">
        <f t="shared" si="21"/>
        <v>#N/A</v>
      </c>
      <c r="P219" s="310"/>
      <c r="S219" s="162" t="e">
        <f t="shared" si="23"/>
        <v>#N/A</v>
      </c>
      <c r="T219" s="168" t="e">
        <f t="shared" ref="T219:T282" si="28">IF(O219&gt;-N219,N219,0)</f>
        <v>#N/A</v>
      </c>
      <c r="U219" s="168" t="e">
        <f t="shared" si="24"/>
        <v>#N/A</v>
      </c>
    </row>
    <row r="220" spans="3:21" x14ac:dyDescent="0.25">
      <c r="C220" s="93">
        <v>50649</v>
      </c>
      <c r="D220" s="50">
        <v>194</v>
      </c>
      <c r="E220" s="180"/>
      <c r="F220" s="309" t="e">
        <f t="shared" si="27"/>
        <v>#N/A</v>
      </c>
      <c r="G220" s="310"/>
      <c r="H220" s="309" t="e">
        <f t="shared" si="26"/>
        <v>#N/A</v>
      </c>
      <c r="I220" s="310"/>
      <c r="J220" s="243" t="e">
        <f t="shared" si="22"/>
        <v>#N/A</v>
      </c>
      <c r="K220" s="244"/>
      <c r="L220" s="243">
        <f>'F5 - Operación '!Q192</f>
        <v>0</v>
      </c>
      <c r="M220" s="244"/>
      <c r="N220" s="179">
        <f t="shared" si="25"/>
        <v>0</v>
      </c>
      <c r="O220" s="309" t="e">
        <f t="shared" si="21"/>
        <v>#N/A</v>
      </c>
      <c r="P220" s="310"/>
      <c r="S220" s="162" t="e">
        <f t="shared" si="23"/>
        <v>#N/A</v>
      </c>
      <c r="T220" s="168" t="e">
        <f t="shared" si="28"/>
        <v>#N/A</v>
      </c>
      <c r="U220" s="168" t="e">
        <f t="shared" si="24"/>
        <v>#N/A</v>
      </c>
    </row>
    <row r="221" spans="3:21" x14ac:dyDescent="0.25">
      <c r="C221" s="93">
        <v>50679</v>
      </c>
      <c r="D221" s="50">
        <v>195</v>
      </c>
      <c r="E221" s="180"/>
      <c r="F221" s="309" t="e">
        <f t="shared" si="27"/>
        <v>#N/A</v>
      </c>
      <c r="G221" s="310"/>
      <c r="H221" s="309" t="e">
        <f t="shared" si="26"/>
        <v>#N/A</v>
      </c>
      <c r="I221" s="310"/>
      <c r="J221" s="243" t="e">
        <f t="shared" si="22"/>
        <v>#N/A</v>
      </c>
      <c r="K221" s="244"/>
      <c r="L221" s="243">
        <f>'F5 - Operación '!Q193</f>
        <v>0</v>
      </c>
      <c r="M221" s="244"/>
      <c r="N221" s="179">
        <f t="shared" si="25"/>
        <v>0</v>
      </c>
      <c r="O221" s="309" t="e">
        <f t="shared" si="21"/>
        <v>#N/A</v>
      </c>
      <c r="P221" s="310"/>
      <c r="S221" s="162" t="e">
        <f t="shared" si="23"/>
        <v>#N/A</v>
      </c>
      <c r="T221" s="168" t="e">
        <f t="shared" si="28"/>
        <v>#N/A</v>
      </c>
      <c r="U221" s="168" t="e">
        <f t="shared" si="24"/>
        <v>#N/A</v>
      </c>
    </row>
    <row r="222" spans="3:21" x14ac:dyDescent="0.25">
      <c r="C222" s="93">
        <v>50710</v>
      </c>
      <c r="D222" s="50">
        <v>196</v>
      </c>
      <c r="E222" s="180"/>
      <c r="F222" s="309" t="e">
        <f t="shared" si="27"/>
        <v>#N/A</v>
      </c>
      <c r="G222" s="310"/>
      <c r="H222" s="309" t="e">
        <f t="shared" si="26"/>
        <v>#N/A</v>
      </c>
      <c r="I222" s="310"/>
      <c r="J222" s="243" t="e">
        <f t="shared" si="22"/>
        <v>#N/A</v>
      </c>
      <c r="K222" s="244"/>
      <c r="L222" s="243">
        <f>'F5 - Operación '!Q194</f>
        <v>0</v>
      </c>
      <c r="M222" s="244"/>
      <c r="N222" s="179">
        <f t="shared" si="25"/>
        <v>0</v>
      </c>
      <c r="O222" s="309" t="e">
        <f t="shared" si="21"/>
        <v>#N/A</v>
      </c>
      <c r="P222" s="310"/>
      <c r="S222" s="162" t="e">
        <f t="shared" si="23"/>
        <v>#N/A</v>
      </c>
      <c r="T222" s="168" t="e">
        <f t="shared" si="28"/>
        <v>#N/A</v>
      </c>
      <c r="U222" s="168" t="e">
        <f t="shared" si="24"/>
        <v>#N/A</v>
      </c>
    </row>
    <row r="223" spans="3:21" x14ac:dyDescent="0.25">
      <c r="C223" s="93">
        <v>50740</v>
      </c>
      <c r="D223" s="50">
        <v>197</v>
      </c>
      <c r="E223" s="180"/>
      <c r="F223" s="309" t="e">
        <f t="shared" si="27"/>
        <v>#N/A</v>
      </c>
      <c r="G223" s="310"/>
      <c r="H223" s="309" t="e">
        <f t="shared" si="26"/>
        <v>#N/A</v>
      </c>
      <c r="I223" s="310"/>
      <c r="J223" s="243" t="e">
        <f t="shared" si="22"/>
        <v>#N/A</v>
      </c>
      <c r="K223" s="244"/>
      <c r="L223" s="243">
        <f>'F5 - Operación '!Q195</f>
        <v>0</v>
      </c>
      <c r="M223" s="244"/>
      <c r="N223" s="179">
        <f t="shared" si="25"/>
        <v>0</v>
      </c>
      <c r="O223" s="309" t="e">
        <f t="shared" si="21"/>
        <v>#N/A</v>
      </c>
      <c r="P223" s="310"/>
      <c r="S223" s="162" t="e">
        <f t="shared" si="23"/>
        <v>#N/A</v>
      </c>
      <c r="T223" s="168" t="e">
        <f t="shared" si="28"/>
        <v>#N/A</v>
      </c>
      <c r="U223" s="168" t="e">
        <f t="shared" si="24"/>
        <v>#N/A</v>
      </c>
    </row>
    <row r="224" spans="3:21" x14ac:dyDescent="0.25">
      <c r="C224" s="93">
        <v>50771</v>
      </c>
      <c r="D224" s="50">
        <v>198</v>
      </c>
      <c r="E224" s="180"/>
      <c r="F224" s="309" t="e">
        <f t="shared" si="27"/>
        <v>#N/A</v>
      </c>
      <c r="G224" s="310"/>
      <c r="H224" s="309" t="e">
        <f t="shared" si="26"/>
        <v>#N/A</v>
      </c>
      <c r="I224" s="310"/>
      <c r="J224" s="243" t="e">
        <f t="shared" si="22"/>
        <v>#N/A</v>
      </c>
      <c r="K224" s="244"/>
      <c r="L224" s="243">
        <f>'F5 - Operación '!Q196</f>
        <v>0</v>
      </c>
      <c r="M224" s="244"/>
      <c r="N224" s="179">
        <f t="shared" si="25"/>
        <v>0</v>
      </c>
      <c r="O224" s="309" t="e">
        <f t="shared" si="21"/>
        <v>#N/A</v>
      </c>
      <c r="P224" s="310"/>
      <c r="S224" s="162" t="e">
        <f t="shared" si="23"/>
        <v>#N/A</v>
      </c>
      <c r="T224" s="168" t="e">
        <f t="shared" si="28"/>
        <v>#N/A</v>
      </c>
      <c r="U224" s="168" t="e">
        <f t="shared" si="24"/>
        <v>#N/A</v>
      </c>
    </row>
    <row r="225" spans="3:21" x14ac:dyDescent="0.25">
      <c r="C225" s="93">
        <v>50802</v>
      </c>
      <c r="D225" s="50">
        <v>199</v>
      </c>
      <c r="E225" s="180"/>
      <c r="F225" s="309" t="e">
        <f t="shared" si="27"/>
        <v>#N/A</v>
      </c>
      <c r="G225" s="310"/>
      <c r="H225" s="309" t="e">
        <f t="shared" si="26"/>
        <v>#N/A</v>
      </c>
      <c r="I225" s="310"/>
      <c r="J225" s="243" t="e">
        <f t="shared" si="22"/>
        <v>#N/A</v>
      </c>
      <c r="K225" s="244"/>
      <c r="L225" s="243">
        <f>'F5 - Operación '!Q197</f>
        <v>0</v>
      </c>
      <c r="M225" s="244"/>
      <c r="N225" s="179">
        <f t="shared" si="25"/>
        <v>0</v>
      </c>
      <c r="O225" s="309" t="e">
        <f t="shared" si="21"/>
        <v>#N/A</v>
      </c>
      <c r="P225" s="310"/>
      <c r="S225" s="162" t="e">
        <f t="shared" si="23"/>
        <v>#N/A</v>
      </c>
      <c r="T225" s="168" t="e">
        <f t="shared" si="28"/>
        <v>#N/A</v>
      </c>
      <c r="U225" s="168" t="e">
        <f t="shared" si="24"/>
        <v>#N/A</v>
      </c>
    </row>
    <row r="226" spans="3:21" x14ac:dyDescent="0.25">
      <c r="C226" s="93">
        <v>50830</v>
      </c>
      <c r="D226" s="50">
        <v>200</v>
      </c>
      <c r="E226" s="180"/>
      <c r="F226" s="309" t="e">
        <f t="shared" si="27"/>
        <v>#N/A</v>
      </c>
      <c r="G226" s="310"/>
      <c r="H226" s="309" t="e">
        <f t="shared" si="26"/>
        <v>#N/A</v>
      </c>
      <c r="I226" s="310"/>
      <c r="J226" s="243" t="e">
        <f t="shared" si="22"/>
        <v>#N/A</v>
      </c>
      <c r="K226" s="244"/>
      <c r="L226" s="243">
        <f>'F5 - Operación '!Q198</f>
        <v>0</v>
      </c>
      <c r="M226" s="244"/>
      <c r="N226" s="179">
        <f t="shared" si="25"/>
        <v>0</v>
      </c>
      <c r="O226" s="309" t="e">
        <f t="shared" si="21"/>
        <v>#N/A</v>
      </c>
      <c r="P226" s="310"/>
      <c r="S226" s="162" t="e">
        <f t="shared" si="23"/>
        <v>#N/A</v>
      </c>
      <c r="T226" s="168" t="e">
        <f t="shared" si="28"/>
        <v>#N/A</v>
      </c>
      <c r="U226" s="168" t="e">
        <f t="shared" si="24"/>
        <v>#N/A</v>
      </c>
    </row>
    <row r="227" spans="3:21" x14ac:dyDescent="0.25">
      <c r="C227" s="93">
        <v>50861</v>
      </c>
      <c r="D227" s="50">
        <v>201</v>
      </c>
      <c r="E227" s="180"/>
      <c r="F227" s="309" t="e">
        <f t="shared" si="27"/>
        <v>#N/A</v>
      </c>
      <c r="G227" s="310"/>
      <c r="H227" s="309" t="e">
        <f t="shared" si="26"/>
        <v>#N/A</v>
      </c>
      <c r="I227" s="310"/>
      <c r="J227" s="243" t="e">
        <f t="shared" si="22"/>
        <v>#N/A</v>
      </c>
      <c r="K227" s="244"/>
      <c r="L227" s="243">
        <f>'F5 - Operación '!Q199</f>
        <v>0</v>
      </c>
      <c r="M227" s="244"/>
      <c r="N227" s="179">
        <f t="shared" si="25"/>
        <v>0</v>
      </c>
      <c r="O227" s="309" t="e">
        <f t="shared" si="21"/>
        <v>#N/A</v>
      </c>
      <c r="P227" s="310"/>
      <c r="S227" s="162" t="e">
        <f t="shared" si="23"/>
        <v>#N/A</v>
      </c>
      <c r="T227" s="168" t="e">
        <f t="shared" si="28"/>
        <v>#N/A</v>
      </c>
      <c r="U227" s="168" t="e">
        <f t="shared" si="24"/>
        <v>#N/A</v>
      </c>
    </row>
    <row r="228" spans="3:21" x14ac:dyDescent="0.25">
      <c r="C228" s="93">
        <v>50891</v>
      </c>
      <c r="D228" s="50">
        <v>202</v>
      </c>
      <c r="E228" s="180"/>
      <c r="F228" s="309" t="e">
        <f t="shared" si="27"/>
        <v>#N/A</v>
      </c>
      <c r="G228" s="310"/>
      <c r="H228" s="309" t="e">
        <f t="shared" si="26"/>
        <v>#N/A</v>
      </c>
      <c r="I228" s="310"/>
      <c r="J228" s="243" t="e">
        <f t="shared" si="22"/>
        <v>#N/A</v>
      </c>
      <c r="K228" s="244"/>
      <c r="L228" s="243">
        <f>'F5 - Operación '!Q200</f>
        <v>0</v>
      </c>
      <c r="M228" s="244"/>
      <c r="N228" s="179">
        <f t="shared" si="25"/>
        <v>0</v>
      </c>
      <c r="O228" s="309" t="e">
        <f t="shared" si="21"/>
        <v>#N/A</v>
      </c>
      <c r="P228" s="310"/>
      <c r="S228" s="162" t="e">
        <f t="shared" si="23"/>
        <v>#N/A</v>
      </c>
      <c r="T228" s="168" t="e">
        <f t="shared" si="28"/>
        <v>#N/A</v>
      </c>
      <c r="U228" s="168" t="e">
        <f t="shared" si="24"/>
        <v>#N/A</v>
      </c>
    </row>
    <row r="229" spans="3:21" x14ac:dyDescent="0.25">
      <c r="C229" s="93">
        <v>50922</v>
      </c>
      <c r="D229" s="50">
        <v>203</v>
      </c>
      <c r="E229" s="180"/>
      <c r="F229" s="309" t="e">
        <f t="shared" si="27"/>
        <v>#N/A</v>
      </c>
      <c r="G229" s="310"/>
      <c r="H229" s="309" t="e">
        <f t="shared" si="26"/>
        <v>#N/A</v>
      </c>
      <c r="I229" s="310"/>
      <c r="J229" s="243" t="e">
        <f t="shared" si="22"/>
        <v>#N/A</v>
      </c>
      <c r="K229" s="244"/>
      <c r="L229" s="243">
        <f>'F5 - Operación '!Q201</f>
        <v>0</v>
      </c>
      <c r="M229" s="244"/>
      <c r="N229" s="179">
        <f t="shared" si="25"/>
        <v>0</v>
      </c>
      <c r="O229" s="309" t="e">
        <f t="shared" si="21"/>
        <v>#N/A</v>
      </c>
      <c r="P229" s="310"/>
      <c r="S229" s="162" t="e">
        <f t="shared" si="23"/>
        <v>#N/A</v>
      </c>
      <c r="T229" s="168" t="e">
        <f t="shared" si="28"/>
        <v>#N/A</v>
      </c>
      <c r="U229" s="168" t="e">
        <f t="shared" si="24"/>
        <v>#N/A</v>
      </c>
    </row>
    <row r="230" spans="3:21" x14ac:dyDescent="0.25">
      <c r="C230" s="93">
        <v>50952</v>
      </c>
      <c r="D230" s="50">
        <v>204</v>
      </c>
      <c r="E230" s="180"/>
      <c r="F230" s="309" t="e">
        <f t="shared" si="27"/>
        <v>#N/A</v>
      </c>
      <c r="G230" s="310"/>
      <c r="H230" s="309" t="e">
        <f t="shared" si="26"/>
        <v>#N/A</v>
      </c>
      <c r="I230" s="310"/>
      <c r="J230" s="243" t="e">
        <f t="shared" si="22"/>
        <v>#N/A</v>
      </c>
      <c r="K230" s="244"/>
      <c r="L230" s="243">
        <f>'F5 - Operación '!Q202</f>
        <v>0</v>
      </c>
      <c r="M230" s="244"/>
      <c r="N230" s="179">
        <f t="shared" si="25"/>
        <v>0</v>
      </c>
      <c r="O230" s="309" t="e">
        <f t="shared" si="21"/>
        <v>#N/A</v>
      </c>
      <c r="P230" s="310"/>
      <c r="S230" s="162" t="e">
        <f t="shared" si="23"/>
        <v>#N/A</v>
      </c>
      <c r="T230" s="168" t="e">
        <f t="shared" si="28"/>
        <v>#N/A</v>
      </c>
      <c r="U230" s="168" t="e">
        <f t="shared" si="24"/>
        <v>#N/A</v>
      </c>
    </row>
    <row r="231" spans="3:21" x14ac:dyDescent="0.25">
      <c r="C231" s="93">
        <v>50983</v>
      </c>
      <c r="D231" s="50">
        <v>205</v>
      </c>
      <c r="E231" s="180"/>
      <c r="F231" s="309" t="e">
        <f t="shared" si="27"/>
        <v>#N/A</v>
      </c>
      <c r="G231" s="310"/>
      <c r="H231" s="309" t="e">
        <f t="shared" si="26"/>
        <v>#N/A</v>
      </c>
      <c r="I231" s="310"/>
      <c r="J231" s="243" t="e">
        <f t="shared" si="22"/>
        <v>#N/A</v>
      </c>
      <c r="K231" s="244"/>
      <c r="L231" s="243">
        <f>'F5 - Operación '!Q203</f>
        <v>0</v>
      </c>
      <c r="M231" s="244"/>
      <c r="N231" s="179">
        <f t="shared" si="25"/>
        <v>0</v>
      </c>
      <c r="O231" s="309" t="e">
        <f t="shared" si="21"/>
        <v>#N/A</v>
      </c>
      <c r="P231" s="310"/>
      <c r="S231" s="162" t="e">
        <f t="shared" si="23"/>
        <v>#N/A</v>
      </c>
      <c r="T231" s="168" t="e">
        <f t="shared" si="28"/>
        <v>#N/A</v>
      </c>
      <c r="U231" s="168" t="e">
        <f t="shared" si="24"/>
        <v>#N/A</v>
      </c>
    </row>
    <row r="232" spans="3:21" x14ac:dyDescent="0.25">
      <c r="C232" s="93">
        <v>51014</v>
      </c>
      <c r="D232" s="50">
        <v>206</v>
      </c>
      <c r="E232" s="180"/>
      <c r="F232" s="309" t="e">
        <f t="shared" si="27"/>
        <v>#N/A</v>
      </c>
      <c r="G232" s="310"/>
      <c r="H232" s="309" t="e">
        <f t="shared" si="26"/>
        <v>#N/A</v>
      </c>
      <c r="I232" s="310"/>
      <c r="J232" s="243" t="e">
        <f t="shared" si="22"/>
        <v>#N/A</v>
      </c>
      <c r="K232" s="244"/>
      <c r="L232" s="243">
        <f>'F5 - Operación '!Q204</f>
        <v>0</v>
      </c>
      <c r="M232" s="244"/>
      <c r="N232" s="179">
        <f t="shared" si="25"/>
        <v>0</v>
      </c>
      <c r="O232" s="309" t="e">
        <f t="shared" si="21"/>
        <v>#N/A</v>
      </c>
      <c r="P232" s="310"/>
      <c r="S232" s="162" t="e">
        <f t="shared" si="23"/>
        <v>#N/A</v>
      </c>
      <c r="T232" s="168" t="e">
        <f t="shared" si="28"/>
        <v>#N/A</v>
      </c>
      <c r="U232" s="168" t="e">
        <f t="shared" si="24"/>
        <v>#N/A</v>
      </c>
    </row>
    <row r="233" spans="3:21" x14ac:dyDescent="0.25">
      <c r="C233" s="93">
        <v>51044</v>
      </c>
      <c r="D233" s="50">
        <v>207</v>
      </c>
      <c r="E233" s="180"/>
      <c r="F233" s="309" t="e">
        <f t="shared" si="27"/>
        <v>#N/A</v>
      </c>
      <c r="G233" s="310"/>
      <c r="H233" s="309" t="e">
        <f t="shared" si="26"/>
        <v>#N/A</v>
      </c>
      <c r="I233" s="310"/>
      <c r="J233" s="243" t="e">
        <f t="shared" si="22"/>
        <v>#N/A</v>
      </c>
      <c r="K233" s="244"/>
      <c r="L233" s="243">
        <f>'F5 - Operación '!Q205</f>
        <v>0</v>
      </c>
      <c r="M233" s="244"/>
      <c r="N233" s="179">
        <f t="shared" si="25"/>
        <v>0</v>
      </c>
      <c r="O233" s="309" t="e">
        <f t="shared" si="21"/>
        <v>#N/A</v>
      </c>
      <c r="P233" s="310"/>
      <c r="S233" s="162" t="e">
        <f t="shared" si="23"/>
        <v>#N/A</v>
      </c>
      <c r="T233" s="168" t="e">
        <f t="shared" si="28"/>
        <v>#N/A</v>
      </c>
      <c r="U233" s="168" t="e">
        <f t="shared" si="24"/>
        <v>#N/A</v>
      </c>
    </row>
    <row r="234" spans="3:21" x14ac:dyDescent="0.25">
      <c r="C234" s="93">
        <v>51075</v>
      </c>
      <c r="D234" s="50">
        <v>208</v>
      </c>
      <c r="E234" s="180"/>
      <c r="F234" s="309" t="e">
        <f t="shared" si="27"/>
        <v>#N/A</v>
      </c>
      <c r="G234" s="310"/>
      <c r="H234" s="309" t="e">
        <f t="shared" si="26"/>
        <v>#N/A</v>
      </c>
      <c r="I234" s="310"/>
      <c r="J234" s="243" t="e">
        <f t="shared" si="22"/>
        <v>#N/A</v>
      </c>
      <c r="K234" s="244"/>
      <c r="L234" s="243">
        <f>'F5 - Operación '!Q206</f>
        <v>0</v>
      </c>
      <c r="M234" s="244"/>
      <c r="N234" s="179">
        <f t="shared" si="25"/>
        <v>0</v>
      </c>
      <c r="O234" s="309" t="e">
        <f t="shared" si="21"/>
        <v>#N/A</v>
      </c>
      <c r="P234" s="310"/>
      <c r="S234" s="162" t="e">
        <f t="shared" si="23"/>
        <v>#N/A</v>
      </c>
      <c r="T234" s="168" t="e">
        <f t="shared" si="28"/>
        <v>#N/A</v>
      </c>
      <c r="U234" s="168" t="e">
        <f t="shared" si="24"/>
        <v>#N/A</v>
      </c>
    </row>
    <row r="235" spans="3:21" x14ac:dyDescent="0.25">
      <c r="C235" s="93">
        <v>51105</v>
      </c>
      <c r="D235" s="50">
        <v>209</v>
      </c>
      <c r="E235" s="180"/>
      <c r="F235" s="309" t="e">
        <f t="shared" si="27"/>
        <v>#N/A</v>
      </c>
      <c r="G235" s="310"/>
      <c r="H235" s="309" t="e">
        <f t="shared" si="26"/>
        <v>#N/A</v>
      </c>
      <c r="I235" s="310"/>
      <c r="J235" s="243" t="e">
        <f t="shared" si="22"/>
        <v>#N/A</v>
      </c>
      <c r="K235" s="244"/>
      <c r="L235" s="243">
        <f>'F5 - Operación '!Q207</f>
        <v>0</v>
      </c>
      <c r="M235" s="244"/>
      <c r="N235" s="179">
        <f t="shared" si="25"/>
        <v>0</v>
      </c>
      <c r="O235" s="309" t="e">
        <f t="shared" si="21"/>
        <v>#N/A</v>
      </c>
      <c r="P235" s="310"/>
      <c r="S235" s="162" t="e">
        <f t="shared" si="23"/>
        <v>#N/A</v>
      </c>
      <c r="T235" s="168" t="e">
        <f t="shared" si="28"/>
        <v>#N/A</v>
      </c>
      <c r="U235" s="168" t="e">
        <f t="shared" si="24"/>
        <v>#N/A</v>
      </c>
    </row>
    <row r="236" spans="3:21" x14ac:dyDescent="0.25">
      <c r="C236" s="93">
        <v>51136</v>
      </c>
      <c r="D236" s="50">
        <v>210</v>
      </c>
      <c r="E236" s="180"/>
      <c r="F236" s="309" t="e">
        <f t="shared" si="27"/>
        <v>#N/A</v>
      </c>
      <c r="G236" s="310"/>
      <c r="H236" s="309" t="e">
        <f t="shared" si="26"/>
        <v>#N/A</v>
      </c>
      <c r="I236" s="310"/>
      <c r="J236" s="243" t="e">
        <f t="shared" si="22"/>
        <v>#N/A</v>
      </c>
      <c r="K236" s="244"/>
      <c r="L236" s="243">
        <f>'F5 - Operación '!Q208</f>
        <v>0</v>
      </c>
      <c r="M236" s="244"/>
      <c r="N236" s="179">
        <f t="shared" si="25"/>
        <v>0</v>
      </c>
      <c r="O236" s="309" t="e">
        <f t="shared" si="21"/>
        <v>#N/A</v>
      </c>
      <c r="P236" s="310"/>
      <c r="S236" s="162" t="e">
        <f t="shared" si="23"/>
        <v>#N/A</v>
      </c>
      <c r="T236" s="168" t="e">
        <f t="shared" si="28"/>
        <v>#N/A</v>
      </c>
      <c r="U236" s="168" t="e">
        <f t="shared" si="24"/>
        <v>#N/A</v>
      </c>
    </row>
    <row r="237" spans="3:21" x14ac:dyDescent="0.25">
      <c r="C237" s="93">
        <v>51167</v>
      </c>
      <c r="D237" s="50">
        <v>211</v>
      </c>
      <c r="E237" s="180"/>
      <c r="F237" s="309" t="e">
        <f t="shared" si="27"/>
        <v>#N/A</v>
      </c>
      <c r="G237" s="310"/>
      <c r="H237" s="309" t="e">
        <f t="shared" si="26"/>
        <v>#N/A</v>
      </c>
      <c r="I237" s="310"/>
      <c r="J237" s="243" t="e">
        <f t="shared" si="22"/>
        <v>#N/A</v>
      </c>
      <c r="K237" s="244"/>
      <c r="L237" s="243">
        <f>'F5 - Operación '!Q209</f>
        <v>0</v>
      </c>
      <c r="M237" s="244"/>
      <c r="N237" s="179">
        <f t="shared" si="25"/>
        <v>0</v>
      </c>
      <c r="O237" s="309" t="e">
        <f t="shared" si="21"/>
        <v>#N/A</v>
      </c>
      <c r="P237" s="310"/>
      <c r="S237" s="162" t="e">
        <f t="shared" si="23"/>
        <v>#N/A</v>
      </c>
      <c r="T237" s="168" t="e">
        <f t="shared" si="28"/>
        <v>#N/A</v>
      </c>
      <c r="U237" s="168" t="e">
        <f t="shared" si="24"/>
        <v>#N/A</v>
      </c>
    </row>
    <row r="238" spans="3:21" x14ac:dyDescent="0.25">
      <c r="C238" s="93">
        <v>51196</v>
      </c>
      <c r="D238" s="50">
        <v>212</v>
      </c>
      <c r="E238" s="180"/>
      <c r="F238" s="309" t="e">
        <f t="shared" si="27"/>
        <v>#N/A</v>
      </c>
      <c r="G238" s="310"/>
      <c r="H238" s="309" t="e">
        <f t="shared" si="26"/>
        <v>#N/A</v>
      </c>
      <c r="I238" s="310"/>
      <c r="J238" s="243" t="e">
        <f t="shared" si="22"/>
        <v>#N/A</v>
      </c>
      <c r="K238" s="244"/>
      <c r="L238" s="243">
        <f>'F5 - Operación '!Q210</f>
        <v>0</v>
      </c>
      <c r="M238" s="244"/>
      <c r="N238" s="179">
        <f t="shared" si="25"/>
        <v>0</v>
      </c>
      <c r="O238" s="309" t="e">
        <f t="shared" si="21"/>
        <v>#N/A</v>
      </c>
      <c r="P238" s="310"/>
      <c r="S238" s="162" t="e">
        <f t="shared" si="23"/>
        <v>#N/A</v>
      </c>
      <c r="T238" s="168" t="e">
        <f t="shared" si="28"/>
        <v>#N/A</v>
      </c>
      <c r="U238" s="168" t="e">
        <f t="shared" si="24"/>
        <v>#N/A</v>
      </c>
    </row>
    <row r="239" spans="3:21" x14ac:dyDescent="0.25">
      <c r="C239" s="93">
        <v>51227</v>
      </c>
      <c r="D239" s="50">
        <v>213</v>
      </c>
      <c r="E239" s="180"/>
      <c r="F239" s="309" t="e">
        <f t="shared" si="27"/>
        <v>#N/A</v>
      </c>
      <c r="G239" s="310"/>
      <c r="H239" s="309" t="e">
        <f t="shared" si="26"/>
        <v>#N/A</v>
      </c>
      <c r="I239" s="310"/>
      <c r="J239" s="243" t="e">
        <f t="shared" si="22"/>
        <v>#N/A</v>
      </c>
      <c r="K239" s="244"/>
      <c r="L239" s="243">
        <f>'F5 - Operación '!Q211</f>
        <v>0</v>
      </c>
      <c r="M239" s="244"/>
      <c r="N239" s="179">
        <f t="shared" si="25"/>
        <v>0</v>
      </c>
      <c r="O239" s="309" t="e">
        <f t="shared" si="21"/>
        <v>#N/A</v>
      </c>
      <c r="P239" s="310"/>
      <c r="S239" s="162" t="e">
        <f t="shared" si="23"/>
        <v>#N/A</v>
      </c>
      <c r="T239" s="168" t="e">
        <f t="shared" si="28"/>
        <v>#N/A</v>
      </c>
      <c r="U239" s="168" t="e">
        <f t="shared" si="24"/>
        <v>#N/A</v>
      </c>
    </row>
    <row r="240" spans="3:21" x14ac:dyDescent="0.25">
      <c r="C240" s="93">
        <v>51257</v>
      </c>
      <c r="D240" s="50">
        <v>214</v>
      </c>
      <c r="E240" s="180"/>
      <c r="F240" s="309" t="e">
        <f t="shared" si="27"/>
        <v>#N/A</v>
      </c>
      <c r="G240" s="310"/>
      <c r="H240" s="309" t="e">
        <f t="shared" si="26"/>
        <v>#N/A</v>
      </c>
      <c r="I240" s="310"/>
      <c r="J240" s="243" t="e">
        <f t="shared" si="22"/>
        <v>#N/A</v>
      </c>
      <c r="K240" s="244"/>
      <c r="L240" s="243">
        <f>'F5 - Operación '!Q212</f>
        <v>0</v>
      </c>
      <c r="M240" s="244"/>
      <c r="N240" s="179">
        <f t="shared" si="25"/>
        <v>0</v>
      </c>
      <c r="O240" s="309" t="e">
        <f t="shared" si="21"/>
        <v>#N/A</v>
      </c>
      <c r="P240" s="310"/>
      <c r="S240" s="162" t="e">
        <f t="shared" si="23"/>
        <v>#N/A</v>
      </c>
      <c r="T240" s="168" t="e">
        <f t="shared" si="28"/>
        <v>#N/A</v>
      </c>
      <c r="U240" s="168" t="e">
        <f t="shared" si="24"/>
        <v>#N/A</v>
      </c>
    </row>
    <row r="241" spans="3:21" x14ac:dyDescent="0.25">
      <c r="C241" s="93">
        <v>51288</v>
      </c>
      <c r="D241" s="50">
        <v>215</v>
      </c>
      <c r="E241" s="180"/>
      <c r="F241" s="309" t="e">
        <f t="shared" si="27"/>
        <v>#N/A</v>
      </c>
      <c r="G241" s="310"/>
      <c r="H241" s="309" t="e">
        <f t="shared" si="26"/>
        <v>#N/A</v>
      </c>
      <c r="I241" s="310"/>
      <c r="J241" s="243" t="e">
        <f t="shared" si="22"/>
        <v>#N/A</v>
      </c>
      <c r="K241" s="244"/>
      <c r="L241" s="243">
        <f>'F5 - Operación '!Q213</f>
        <v>0</v>
      </c>
      <c r="M241" s="244"/>
      <c r="N241" s="179">
        <f t="shared" si="25"/>
        <v>0</v>
      </c>
      <c r="O241" s="309" t="e">
        <f t="shared" si="21"/>
        <v>#N/A</v>
      </c>
      <c r="P241" s="310"/>
      <c r="S241" s="162" t="e">
        <f t="shared" si="23"/>
        <v>#N/A</v>
      </c>
      <c r="T241" s="168" t="e">
        <f t="shared" si="28"/>
        <v>#N/A</v>
      </c>
      <c r="U241" s="168" t="e">
        <f t="shared" si="24"/>
        <v>#N/A</v>
      </c>
    </row>
    <row r="242" spans="3:21" x14ac:dyDescent="0.25">
      <c r="C242" s="93">
        <v>51318</v>
      </c>
      <c r="D242" s="50">
        <v>216</v>
      </c>
      <c r="E242" s="180"/>
      <c r="F242" s="309" t="e">
        <f t="shared" si="27"/>
        <v>#N/A</v>
      </c>
      <c r="G242" s="310"/>
      <c r="H242" s="309" t="e">
        <f t="shared" si="26"/>
        <v>#N/A</v>
      </c>
      <c r="I242" s="310"/>
      <c r="J242" s="243" t="e">
        <f t="shared" si="22"/>
        <v>#N/A</v>
      </c>
      <c r="K242" s="244"/>
      <c r="L242" s="243">
        <f>'F5 - Operación '!Q214</f>
        <v>0</v>
      </c>
      <c r="M242" s="244"/>
      <c r="N242" s="179">
        <f t="shared" si="25"/>
        <v>0</v>
      </c>
      <c r="O242" s="309" t="e">
        <f t="shared" si="21"/>
        <v>#N/A</v>
      </c>
      <c r="P242" s="310"/>
      <c r="S242" s="162" t="e">
        <f t="shared" si="23"/>
        <v>#N/A</v>
      </c>
      <c r="T242" s="168" t="e">
        <f t="shared" si="28"/>
        <v>#N/A</v>
      </c>
      <c r="U242" s="168" t="e">
        <f t="shared" si="24"/>
        <v>#N/A</v>
      </c>
    </row>
    <row r="243" spans="3:21" x14ac:dyDescent="0.25">
      <c r="C243" s="93">
        <v>51349</v>
      </c>
      <c r="D243" s="50">
        <v>217</v>
      </c>
      <c r="E243" s="180"/>
      <c r="F243" s="309" t="e">
        <f t="shared" si="27"/>
        <v>#N/A</v>
      </c>
      <c r="G243" s="310"/>
      <c r="H243" s="309" t="e">
        <f t="shared" si="26"/>
        <v>#N/A</v>
      </c>
      <c r="I243" s="310"/>
      <c r="J243" s="243" t="e">
        <f t="shared" si="22"/>
        <v>#N/A</v>
      </c>
      <c r="K243" s="244"/>
      <c r="L243" s="243">
        <f>'F5 - Operación '!Q215</f>
        <v>0</v>
      </c>
      <c r="M243" s="244"/>
      <c r="N243" s="179">
        <f t="shared" si="25"/>
        <v>0</v>
      </c>
      <c r="O243" s="309" t="e">
        <f t="shared" ref="O243:O306" si="29">F243-J243</f>
        <v>#N/A</v>
      </c>
      <c r="P243" s="310"/>
      <c r="S243" s="162" t="e">
        <f t="shared" si="23"/>
        <v>#N/A</v>
      </c>
      <c r="T243" s="168" t="e">
        <f t="shared" si="28"/>
        <v>#N/A</v>
      </c>
      <c r="U243" s="168" t="e">
        <f t="shared" si="24"/>
        <v>#N/A</v>
      </c>
    </row>
    <row r="244" spans="3:21" x14ac:dyDescent="0.25">
      <c r="C244" s="93">
        <v>51380</v>
      </c>
      <c r="D244" s="50">
        <v>218</v>
      </c>
      <c r="E244" s="180"/>
      <c r="F244" s="309" t="e">
        <f t="shared" si="27"/>
        <v>#N/A</v>
      </c>
      <c r="G244" s="310"/>
      <c r="H244" s="309" t="e">
        <f t="shared" si="26"/>
        <v>#N/A</v>
      </c>
      <c r="I244" s="310"/>
      <c r="J244" s="243" t="e">
        <f t="shared" ref="J244:J307" si="30">N244-H244-L244</f>
        <v>#N/A</v>
      </c>
      <c r="K244" s="244"/>
      <c r="L244" s="243">
        <f>'F5 - Operación '!Q216</f>
        <v>0</v>
      </c>
      <c r="M244" s="244"/>
      <c r="N244" s="179">
        <f t="shared" si="25"/>
        <v>0</v>
      </c>
      <c r="O244" s="309" t="e">
        <f t="shared" si="29"/>
        <v>#N/A</v>
      </c>
      <c r="P244" s="310"/>
      <c r="S244" s="162" t="e">
        <f t="shared" ref="S244:S307" si="31">IF(H244&gt;0,H244,0)</f>
        <v>#N/A</v>
      </c>
      <c r="T244" s="168" t="e">
        <f t="shared" si="28"/>
        <v>#N/A</v>
      </c>
      <c r="U244" s="168" t="e">
        <f t="shared" ref="U244:U307" si="32">IF(O244&gt;-N244,L244,0)</f>
        <v>#N/A</v>
      </c>
    </row>
    <row r="245" spans="3:21" x14ac:dyDescent="0.25">
      <c r="C245" s="93">
        <v>51410</v>
      </c>
      <c r="D245" s="50">
        <v>219</v>
      </c>
      <c r="E245" s="180"/>
      <c r="F245" s="309" t="e">
        <f t="shared" si="27"/>
        <v>#N/A</v>
      </c>
      <c r="G245" s="310"/>
      <c r="H245" s="309" t="e">
        <f t="shared" si="26"/>
        <v>#N/A</v>
      </c>
      <c r="I245" s="310"/>
      <c r="J245" s="243" t="e">
        <f t="shared" si="30"/>
        <v>#N/A</v>
      </c>
      <c r="K245" s="244"/>
      <c r="L245" s="243">
        <f>'F5 - Operación '!Q217</f>
        <v>0</v>
      </c>
      <c r="M245" s="244"/>
      <c r="N245" s="179">
        <f t="shared" ref="N245:N308" si="33">N244</f>
        <v>0</v>
      </c>
      <c r="O245" s="309" t="e">
        <f t="shared" si="29"/>
        <v>#N/A</v>
      </c>
      <c r="P245" s="310"/>
      <c r="S245" s="162" t="e">
        <f t="shared" si="31"/>
        <v>#N/A</v>
      </c>
      <c r="T245" s="168" t="e">
        <f t="shared" si="28"/>
        <v>#N/A</v>
      </c>
      <c r="U245" s="168" t="e">
        <f t="shared" si="32"/>
        <v>#N/A</v>
      </c>
    </row>
    <row r="246" spans="3:21" x14ac:dyDescent="0.25">
      <c r="C246" s="93">
        <v>51441</v>
      </c>
      <c r="D246" s="50">
        <v>220</v>
      </c>
      <c r="E246" s="180"/>
      <c r="F246" s="309" t="e">
        <f t="shared" si="27"/>
        <v>#N/A</v>
      </c>
      <c r="G246" s="310"/>
      <c r="H246" s="309" t="e">
        <f t="shared" si="26"/>
        <v>#N/A</v>
      </c>
      <c r="I246" s="310"/>
      <c r="J246" s="243" t="e">
        <f t="shared" si="30"/>
        <v>#N/A</v>
      </c>
      <c r="K246" s="244"/>
      <c r="L246" s="243">
        <f>'F5 - Operación '!Q218</f>
        <v>0</v>
      </c>
      <c r="M246" s="244"/>
      <c r="N246" s="179">
        <f t="shared" si="33"/>
        <v>0</v>
      </c>
      <c r="O246" s="309" t="e">
        <f t="shared" si="29"/>
        <v>#N/A</v>
      </c>
      <c r="P246" s="310"/>
      <c r="S246" s="162" t="e">
        <f t="shared" si="31"/>
        <v>#N/A</v>
      </c>
      <c r="T246" s="168" t="e">
        <f t="shared" si="28"/>
        <v>#N/A</v>
      </c>
      <c r="U246" s="168" t="e">
        <f t="shared" si="32"/>
        <v>#N/A</v>
      </c>
    </row>
    <row r="247" spans="3:21" x14ac:dyDescent="0.25">
      <c r="C247" s="93">
        <v>51471</v>
      </c>
      <c r="D247" s="50">
        <v>221</v>
      </c>
      <c r="E247" s="180"/>
      <c r="F247" s="309" t="e">
        <f t="shared" si="27"/>
        <v>#N/A</v>
      </c>
      <c r="G247" s="310"/>
      <c r="H247" s="309" t="e">
        <f t="shared" si="26"/>
        <v>#N/A</v>
      </c>
      <c r="I247" s="310"/>
      <c r="J247" s="243" t="e">
        <f t="shared" si="30"/>
        <v>#N/A</v>
      </c>
      <c r="K247" s="244"/>
      <c r="L247" s="243">
        <f>'F5 - Operación '!Q219</f>
        <v>0</v>
      </c>
      <c r="M247" s="244"/>
      <c r="N247" s="179">
        <f t="shared" si="33"/>
        <v>0</v>
      </c>
      <c r="O247" s="309" t="e">
        <f t="shared" si="29"/>
        <v>#N/A</v>
      </c>
      <c r="P247" s="310"/>
      <c r="S247" s="162" t="e">
        <f t="shared" si="31"/>
        <v>#N/A</v>
      </c>
      <c r="T247" s="168" t="e">
        <f t="shared" si="28"/>
        <v>#N/A</v>
      </c>
      <c r="U247" s="168" t="e">
        <f t="shared" si="32"/>
        <v>#N/A</v>
      </c>
    </row>
    <row r="248" spans="3:21" x14ac:dyDescent="0.25">
      <c r="C248" s="93">
        <v>51502</v>
      </c>
      <c r="D248" s="50">
        <v>222</v>
      </c>
      <c r="E248" s="180"/>
      <c r="F248" s="309" t="e">
        <f t="shared" si="27"/>
        <v>#N/A</v>
      </c>
      <c r="G248" s="310"/>
      <c r="H248" s="309" t="e">
        <f t="shared" si="26"/>
        <v>#N/A</v>
      </c>
      <c r="I248" s="310"/>
      <c r="J248" s="243" t="e">
        <f t="shared" si="30"/>
        <v>#N/A</v>
      </c>
      <c r="K248" s="244"/>
      <c r="L248" s="243">
        <f>'F5 - Operación '!Q220</f>
        <v>0</v>
      </c>
      <c r="M248" s="244"/>
      <c r="N248" s="179">
        <f t="shared" si="33"/>
        <v>0</v>
      </c>
      <c r="O248" s="309" t="e">
        <f t="shared" si="29"/>
        <v>#N/A</v>
      </c>
      <c r="P248" s="310"/>
      <c r="S248" s="162" t="e">
        <f t="shared" si="31"/>
        <v>#N/A</v>
      </c>
      <c r="T248" s="168" t="e">
        <f t="shared" si="28"/>
        <v>#N/A</v>
      </c>
      <c r="U248" s="168" t="e">
        <f t="shared" si="32"/>
        <v>#N/A</v>
      </c>
    </row>
    <row r="249" spans="3:21" x14ac:dyDescent="0.25">
      <c r="C249" s="93">
        <v>51533</v>
      </c>
      <c r="D249" s="50">
        <v>223</v>
      </c>
      <c r="E249" s="180"/>
      <c r="F249" s="309" t="e">
        <f t="shared" si="27"/>
        <v>#N/A</v>
      </c>
      <c r="G249" s="310"/>
      <c r="H249" s="309" t="e">
        <f t="shared" si="26"/>
        <v>#N/A</v>
      </c>
      <c r="I249" s="310"/>
      <c r="J249" s="243" t="e">
        <f t="shared" si="30"/>
        <v>#N/A</v>
      </c>
      <c r="K249" s="244"/>
      <c r="L249" s="243">
        <f>'F5 - Operación '!Q221</f>
        <v>0</v>
      </c>
      <c r="M249" s="244"/>
      <c r="N249" s="179">
        <f t="shared" si="33"/>
        <v>0</v>
      </c>
      <c r="O249" s="309" t="e">
        <f t="shared" si="29"/>
        <v>#N/A</v>
      </c>
      <c r="P249" s="310"/>
      <c r="S249" s="162" t="e">
        <f t="shared" si="31"/>
        <v>#N/A</v>
      </c>
      <c r="T249" s="168" t="e">
        <f t="shared" si="28"/>
        <v>#N/A</v>
      </c>
      <c r="U249" s="168" t="e">
        <f t="shared" si="32"/>
        <v>#N/A</v>
      </c>
    </row>
    <row r="250" spans="3:21" x14ac:dyDescent="0.25">
      <c r="C250" s="93">
        <v>51561</v>
      </c>
      <c r="D250" s="50">
        <v>224</v>
      </c>
      <c r="E250" s="180"/>
      <c r="F250" s="309" t="e">
        <f t="shared" si="27"/>
        <v>#N/A</v>
      </c>
      <c r="G250" s="310"/>
      <c r="H250" s="309" t="e">
        <f t="shared" si="26"/>
        <v>#N/A</v>
      </c>
      <c r="I250" s="310"/>
      <c r="J250" s="243" t="e">
        <f t="shared" si="30"/>
        <v>#N/A</v>
      </c>
      <c r="K250" s="244"/>
      <c r="L250" s="243">
        <f>'F5 - Operación '!Q222</f>
        <v>0</v>
      </c>
      <c r="M250" s="244"/>
      <c r="N250" s="179">
        <f t="shared" si="33"/>
        <v>0</v>
      </c>
      <c r="O250" s="309" t="e">
        <f t="shared" si="29"/>
        <v>#N/A</v>
      </c>
      <c r="P250" s="310"/>
      <c r="S250" s="162" t="e">
        <f t="shared" si="31"/>
        <v>#N/A</v>
      </c>
      <c r="T250" s="168" t="e">
        <f t="shared" si="28"/>
        <v>#N/A</v>
      </c>
      <c r="U250" s="168" t="e">
        <f t="shared" si="32"/>
        <v>#N/A</v>
      </c>
    </row>
    <row r="251" spans="3:21" x14ac:dyDescent="0.25">
      <c r="C251" s="93">
        <v>51592</v>
      </c>
      <c r="D251" s="50">
        <v>225</v>
      </c>
      <c r="E251" s="180"/>
      <c r="F251" s="309" t="e">
        <f t="shared" si="27"/>
        <v>#N/A</v>
      </c>
      <c r="G251" s="310"/>
      <c r="H251" s="309" t="e">
        <f t="shared" si="26"/>
        <v>#N/A</v>
      </c>
      <c r="I251" s="310"/>
      <c r="J251" s="243" t="e">
        <f t="shared" si="30"/>
        <v>#N/A</v>
      </c>
      <c r="K251" s="244"/>
      <c r="L251" s="243">
        <f>'F5 - Operación '!Q223</f>
        <v>0</v>
      </c>
      <c r="M251" s="244"/>
      <c r="N251" s="179">
        <f t="shared" si="33"/>
        <v>0</v>
      </c>
      <c r="O251" s="309" t="e">
        <f t="shared" si="29"/>
        <v>#N/A</v>
      </c>
      <c r="P251" s="310"/>
      <c r="S251" s="162" t="e">
        <f t="shared" si="31"/>
        <v>#N/A</v>
      </c>
      <c r="T251" s="168" t="e">
        <f t="shared" si="28"/>
        <v>#N/A</v>
      </c>
      <c r="U251" s="168" t="e">
        <f t="shared" si="32"/>
        <v>#N/A</v>
      </c>
    </row>
    <row r="252" spans="3:21" x14ac:dyDescent="0.25">
      <c r="C252" s="93">
        <v>51622</v>
      </c>
      <c r="D252" s="50">
        <v>226</v>
      </c>
      <c r="E252" s="180"/>
      <c r="F252" s="309" t="e">
        <f t="shared" si="27"/>
        <v>#N/A</v>
      </c>
      <c r="G252" s="310"/>
      <c r="H252" s="309" t="e">
        <f t="shared" si="26"/>
        <v>#N/A</v>
      </c>
      <c r="I252" s="310"/>
      <c r="J252" s="243" t="e">
        <f t="shared" si="30"/>
        <v>#N/A</v>
      </c>
      <c r="K252" s="244"/>
      <c r="L252" s="243">
        <f>'F5 - Operación '!Q224</f>
        <v>0</v>
      </c>
      <c r="M252" s="244"/>
      <c r="N252" s="179">
        <f t="shared" si="33"/>
        <v>0</v>
      </c>
      <c r="O252" s="309" t="e">
        <f t="shared" si="29"/>
        <v>#N/A</v>
      </c>
      <c r="P252" s="310"/>
      <c r="S252" s="162" t="e">
        <f t="shared" si="31"/>
        <v>#N/A</v>
      </c>
      <c r="T252" s="168" t="e">
        <f t="shared" si="28"/>
        <v>#N/A</v>
      </c>
      <c r="U252" s="168" t="e">
        <f t="shared" si="32"/>
        <v>#N/A</v>
      </c>
    </row>
    <row r="253" spans="3:21" x14ac:dyDescent="0.25">
      <c r="C253" s="93">
        <v>51653</v>
      </c>
      <c r="D253" s="50">
        <v>227</v>
      </c>
      <c r="E253" s="180"/>
      <c r="F253" s="309" t="e">
        <f t="shared" si="27"/>
        <v>#N/A</v>
      </c>
      <c r="G253" s="310"/>
      <c r="H253" s="309" t="e">
        <f t="shared" si="26"/>
        <v>#N/A</v>
      </c>
      <c r="I253" s="310"/>
      <c r="J253" s="243" t="e">
        <f t="shared" si="30"/>
        <v>#N/A</v>
      </c>
      <c r="K253" s="244"/>
      <c r="L253" s="243">
        <f>'F5 - Operación '!Q225</f>
        <v>0</v>
      </c>
      <c r="M253" s="244"/>
      <c r="N253" s="179">
        <f t="shared" si="33"/>
        <v>0</v>
      </c>
      <c r="O253" s="309" t="e">
        <f t="shared" si="29"/>
        <v>#N/A</v>
      </c>
      <c r="P253" s="310"/>
      <c r="S253" s="162" t="e">
        <f t="shared" si="31"/>
        <v>#N/A</v>
      </c>
      <c r="T253" s="168" t="e">
        <f t="shared" si="28"/>
        <v>#N/A</v>
      </c>
      <c r="U253" s="168" t="e">
        <f t="shared" si="32"/>
        <v>#N/A</v>
      </c>
    </row>
    <row r="254" spans="3:21" x14ac:dyDescent="0.25">
      <c r="C254" s="93">
        <v>51683</v>
      </c>
      <c r="D254" s="50">
        <v>228</v>
      </c>
      <c r="E254" s="180"/>
      <c r="F254" s="309" t="e">
        <f t="shared" si="27"/>
        <v>#N/A</v>
      </c>
      <c r="G254" s="310"/>
      <c r="H254" s="309" t="e">
        <f t="shared" si="26"/>
        <v>#N/A</v>
      </c>
      <c r="I254" s="310"/>
      <c r="J254" s="243" t="e">
        <f t="shared" si="30"/>
        <v>#N/A</v>
      </c>
      <c r="K254" s="244"/>
      <c r="L254" s="243">
        <f>'F5 - Operación '!Q226</f>
        <v>0</v>
      </c>
      <c r="M254" s="244"/>
      <c r="N254" s="179">
        <f t="shared" si="33"/>
        <v>0</v>
      </c>
      <c r="O254" s="309" t="e">
        <f t="shared" si="29"/>
        <v>#N/A</v>
      </c>
      <c r="P254" s="310"/>
      <c r="S254" s="162" t="e">
        <f t="shared" si="31"/>
        <v>#N/A</v>
      </c>
      <c r="T254" s="168" t="e">
        <f t="shared" si="28"/>
        <v>#N/A</v>
      </c>
      <c r="U254" s="168" t="e">
        <f t="shared" si="32"/>
        <v>#N/A</v>
      </c>
    </row>
    <row r="255" spans="3:21" x14ac:dyDescent="0.25">
      <c r="C255" s="93">
        <v>51714</v>
      </c>
      <c r="D255" s="50">
        <v>229</v>
      </c>
      <c r="E255" s="180"/>
      <c r="F255" s="309" t="e">
        <f t="shared" si="27"/>
        <v>#N/A</v>
      </c>
      <c r="G255" s="310"/>
      <c r="H255" s="309" t="e">
        <f t="shared" si="26"/>
        <v>#N/A</v>
      </c>
      <c r="I255" s="310"/>
      <c r="J255" s="243" t="e">
        <f t="shared" si="30"/>
        <v>#N/A</v>
      </c>
      <c r="K255" s="244"/>
      <c r="L255" s="243">
        <f>'F5 - Operación '!Q227</f>
        <v>0</v>
      </c>
      <c r="M255" s="244"/>
      <c r="N255" s="179">
        <f t="shared" si="33"/>
        <v>0</v>
      </c>
      <c r="O255" s="309" t="e">
        <f t="shared" si="29"/>
        <v>#N/A</v>
      </c>
      <c r="P255" s="310"/>
      <c r="S255" s="162" t="e">
        <f t="shared" si="31"/>
        <v>#N/A</v>
      </c>
      <c r="T255" s="168" t="e">
        <f t="shared" si="28"/>
        <v>#N/A</v>
      </c>
      <c r="U255" s="168" t="e">
        <f t="shared" si="32"/>
        <v>#N/A</v>
      </c>
    </row>
    <row r="256" spans="3:21" x14ac:dyDescent="0.25">
      <c r="C256" s="93">
        <v>51745</v>
      </c>
      <c r="D256" s="50">
        <v>230</v>
      </c>
      <c r="E256" s="180"/>
      <c r="F256" s="309" t="e">
        <f t="shared" si="27"/>
        <v>#N/A</v>
      </c>
      <c r="G256" s="310"/>
      <c r="H256" s="309" t="e">
        <f t="shared" si="26"/>
        <v>#N/A</v>
      </c>
      <c r="I256" s="310"/>
      <c r="J256" s="243" t="e">
        <f t="shared" si="30"/>
        <v>#N/A</v>
      </c>
      <c r="K256" s="244"/>
      <c r="L256" s="243">
        <f>'F5 - Operación '!Q228</f>
        <v>0</v>
      </c>
      <c r="M256" s="244"/>
      <c r="N256" s="179">
        <f t="shared" si="33"/>
        <v>0</v>
      </c>
      <c r="O256" s="309" t="e">
        <f t="shared" si="29"/>
        <v>#N/A</v>
      </c>
      <c r="P256" s="310"/>
      <c r="S256" s="162" t="e">
        <f t="shared" si="31"/>
        <v>#N/A</v>
      </c>
      <c r="T256" s="168" t="e">
        <f t="shared" si="28"/>
        <v>#N/A</v>
      </c>
      <c r="U256" s="168" t="e">
        <f t="shared" si="32"/>
        <v>#N/A</v>
      </c>
    </row>
    <row r="257" spans="3:21" x14ac:dyDescent="0.25">
      <c r="C257" s="93">
        <v>51775</v>
      </c>
      <c r="D257" s="50">
        <v>231</v>
      </c>
      <c r="E257" s="180"/>
      <c r="F257" s="309" t="e">
        <f t="shared" si="27"/>
        <v>#N/A</v>
      </c>
      <c r="G257" s="310"/>
      <c r="H257" s="309" t="e">
        <f t="shared" ref="H257:H320" si="34">F257*$K$23</f>
        <v>#N/A</v>
      </c>
      <c r="I257" s="310"/>
      <c r="J257" s="243" t="e">
        <f t="shared" si="30"/>
        <v>#N/A</v>
      </c>
      <c r="K257" s="244"/>
      <c r="L257" s="243">
        <f>'F5 - Operación '!Q229</f>
        <v>0</v>
      </c>
      <c r="M257" s="244"/>
      <c r="N257" s="179">
        <f t="shared" si="33"/>
        <v>0</v>
      </c>
      <c r="O257" s="309" t="e">
        <f t="shared" si="29"/>
        <v>#N/A</v>
      </c>
      <c r="P257" s="310"/>
      <c r="S257" s="162" t="e">
        <f t="shared" si="31"/>
        <v>#N/A</v>
      </c>
      <c r="T257" s="168" t="e">
        <f t="shared" si="28"/>
        <v>#N/A</v>
      </c>
      <c r="U257" s="168" t="e">
        <f t="shared" si="32"/>
        <v>#N/A</v>
      </c>
    </row>
    <row r="258" spans="3:21" x14ac:dyDescent="0.25">
      <c r="C258" s="93">
        <v>51806</v>
      </c>
      <c r="D258" s="50">
        <v>232</v>
      </c>
      <c r="E258" s="180"/>
      <c r="F258" s="309" t="e">
        <f t="shared" ref="F258:F321" si="35">O257</f>
        <v>#N/A</v>
      </c>
      <c r="G258" s="310"/>
      <c r="H258" s="309" t="e">
        <f t="shared" si="34"/>
        <v>#N/A</v>
      </c>
      <c r="I258" s="310"/>
      <c r="J258" s="243" t="e">
        <f t="shared" si="30"/>
        <v>#N/A</v>
      </c>
      <c r="K258" s="244"/>
      <c r="L258" s="243">
        <f>'F5 - Operación '!Q230</f>
        <v>0</v>
      </c>
      <c r="M258" s="244"/>
      <c r="N258" s="179">
        <f t="shared" si="33"/>
        <v>0</v>
      </c>
      <c r="O258" s="309" t="e">
        <f t="shared" si="29"/>
        <v>#N/A</v>
      </c>
      <c r="P258" s="310"/>
      <c r="S258" s="162" t="e">
        <f t="shared" si="31"/>
        <v>#N/A</v>
      </c>
      <c r="T258" s="168" t="e">
        <f t="shared" si="28"/>
        <v>#N/A</v>
      </c>
      <c r="U258" s="168" t="e">
        <f t="shared" si="32"/>
        <v>#N/A</v>
      </c>
    </row>
    <row r="259" spans="3:21" x14ac:dyDescent="0.25">
      <c r="C259" s="93">
        <v>51836</v>
      </c>
      <c r="D259" s="50">
        <v>233</v>
      </c>
      <c r="E259" s="180"/>
      <c r="F259" s="309" t="e">
        <f t="shared" si="35"/>
        <v>#N/A</v>
      </c>
      <c r="G259" s="310"/>
      <c r="H259" s="309" t="e">
        <f t="shared" si="34"/>
        <v>#N/A</v>
      </c>
      <c r="I259" s="310"/>
      <c r="J259" s="243" t="e">
        <f t="shared" si="30"/>
        <v>#N/A</v>
      </c>
      <c r="K259" s="244"/>
      <c r="L259" s="243">
        <f>'F5 - Operación '!Q231</f>
        <v>0</v>
      </c>
      <c r="M259" s="244"/>
      <c r="N259" s="179">
        <f t="shared" si="33"/>
        <v>0</v>
      </c>
      <c r="O259" s="309" t="e">
        <f t="shared" si="29"/>
        <v>#N/A</v>
      </c>
      <c r="P259" s="310"/>
      <c r="S259" s="162" t="e">
        <f t="shared" si="31"/>
        <v>#N/A</v>
      </c>
      <c r="T259" s="168" t="e">
        <f t="shared" si="28"/>
        <v>#N/A</v>
      </c>
      <c r="U259" s="168" t="e">
        <f t="shared" si="32"/>
        <v>#N/A</v>
      </c>
    </row>
    <row r="260" spans="3:21" x14ac:dyDescent="0.25">
      <c r="C260" s="93">
        <v>51867</v>
      </c>
      <c r="D260" s="50">
        <v>234</v>
      </c>
      <c r="E260" s="180"/>
      <c r="F260" s="309" t="e">
        <f t="shared" si="35"/>
        <v>#N/A</v>
      </c>
      <c r="G260" s="310"/>
      <c r="H260" s="309" t="e">
        <f t="shared" si="34"/>
        <v>#N/A</v>
      </c>
      <c r="I260" s="310"/>
      <c r="J260" s="243" t="e">
        <f t="shared" si="30"/>
        <v>#N/A</v>
      </c>
      <c r="K260" s="244"/>
      <c r="L260" s="243">
        <f>'F5 - Operación '!Q232</f>
        <v>0</v>
      </c>
      <c r="M260" s="244"/>
      <c r="N260" s="179">
        <f t="shared" si="33"/>
        <v>0</v>
      </c>
      <c r="O260" s="309" t="e">
        <f t="shared" si="29"/>
        <v>#N/A</v>
      </c>
      <c r="P260" s="310"/>
      <c r="S260" s="162" t="e">
        <f t="shared" si="31"/>
        <v>#N/A</v>
      </c>
      <c r="T260" s="168" t="e">
        <f t="shared" si="28"/>
        <v>#N/A</v>
      </c>
      <c r="U260" s="168" t="e">
        <f t="shared" si="32"/>
        <v>#N/A</v>
      </c>
    </row>
    <row r="261" spans="3:21" x14ac:dyDescent="0.25">
      <c r="C261" s="93">
        <v>51898</v>
      </c>
      <c r="D261" s="50">
        <v>235</v>
      </c>
      <c r="E261" s="180"/>
      <c r="F261" s="309" t="e">
        <f t="shared" si="35"/>
        <v>#N/A</v>
      </c>
      <c r="G261" s="310"/>
      <c r="H261" s="309" t="e">
        <f>F261*$K$23</f>
        <v>#N/A</v>
      </c>
      <c r="I261" s="310"/>
      <c r="J261" s="243" t="e">
        <f t="shared" si="30"/>
        <v>#N/A</v>
      </c>
      <c r="K261" s="244"/>
      <c r="L261" s="243">
        <f>'F5 - Operación '!Q233</f>
        <v>0</v>
      </c>
      <c r="M261" s="244"/>
      <c r="N261" s="179">
        <f t="shared" si="33"/>
        <v>0</v>
      </c>
      <c r="O261" s="309" t="e">
        <f t="shared" si="29"/>
        <v>#N/A</v>
      </c>
      <c r="P261" s="310"/>
      <c r="S261" s="162" t="e">
        <f t="shared" si="31"/>
        <v>#N/A</v>
      </c>
      <c r="T261" s="168" t="e">
        <f t="shared" si="28"/>
        <v>#N/A</v>
      </c>
      <c r="U261" s="168" t="e">
        <f t="shared" si="32"/>
        <v>#N/A</v>
      </c>
    </row>
    <row r="262" spans="3:21" x14ac:dyDescent="0.25">
      <c r="C262" s="93">
        <v>51926</v>
      </c>
      <c r="D262" s="50">
        <v>236</v>
      </c>
      <c r="E262" s="180"/>
      <c r="F262" s="309" t="e">
        <f t="shared" si="35"/>
        <v>#N/A</v>
      </c>
      <c r="G262" s="310"/>
      <c r="H262" s="309" t="e">
        <f t="shared" si="34"/>
        <v>#N/A</v>
      </c>
      <c r="I262" s="310"/>
      <c r="J262" s="243" t="e">
        <f t="shared" si="30"/>
        <v>#N/A</v>
      </c>
      <c r="K262" s="244"/>
      <c r="L262" s="243">
        <f>'F5 - Operación '!Q234</f>
        <v>0</v>
      </c>
      <c r="M262" s="244"/>
      <c r="N262" s="179">
        <f t="shared" si="33"/>
        <v>0</v>
      </c>
      <c r="O262" s="309" t="e">
        <f t="shared" si="29"/>
        <v>#N/A</v>
      </c>
      <c r="P262" s="310"/>
      <c r="S262" s="162" t="e">
        <f t="shared" si="31"/>
        <v>#N/A</v>
      </c>
      <c r="T262" s="168" t="e">
        <f t="shared" si="28"/>
        <v>#N/A</v>
      </c>
      <c r="U262" s="168" t="e">
        <f t="shared" si="32"/>
        <v>#N/A</v>
      </c>
    </row>
    <row r="263" spans="3:21" x14ac:dyDescent="0.25">
      <c r="C263" s="93">
        <v>51957</v>
      </c>
      <c r="D263" s="50">
        <v>237</v>
      </c>
      <c r="E263" s="180"/>
      <c r="F263" s="309" t="e">
        <f t="shared" si="35"/>
        <v>#N/A</v>
      </c>
      <c r="G263" s="310"/>
      <c r="H263" s="309" t="e">
        <f t="shared" si="34"/>
        <v>#N/A</v>
      </c>
      <c r="I263" s="310"/>
      <c r="J263" s="243" t="e">
        <f t="shared" si="30"/>
        <v>#N/A</v>
      </c>
      <c r="K263" s="244"/>
      <c r="L263" s="243">
        <f>'F5 - Operación '!Q235</f>
        <v>0</v>
      </c>
      <c r="M263" s="244"/>
      <c r="N263" s="179">
        <f t="shared" si="33"/>
        <v>0</v>
      </c>
      <c r="O263" s="309" t="e">
        <f t="shared" si="29"/>
        <v>#N/A</v>
      </c>
      <c r="P263" s="310"/>
      <c r="S263" s="162" t="e">
        <f t="shared" si="31"/>
        <v>#N/A</v>
      </c>
      <c r="T263" s="168" t="e">
        <f t="shared" si="28"/>
        <v>#N/A</v>
      </c>
      <c r="U263" s="168" t="e">
        <f t="shared" si="32"/>
        <v>#N/A</v>
      </c>
    </row>
    <row r="264" spans="3:21" x14ac:dyDescent="0.25">
      <c r="C264" s="93">
        <v>51987</v>
      </c>
      <c r="D264" s="50">
        <v>238</v>
      </c>
      <c r="E264" s="180"/>
      <c r="F264" s="309" t="e">
        <f t="shared" si="35"/>
        <v>#N/A</v>
      </c>
      <c r="G264" s="310"/>
      <c r="H264" s="309" t="e">
        <f t="shared" si="34"/>
        <v>#N/A</v>
      </c>
      <c r="I264" s="310"/>
      <c r="J264" s="243" t="e">
        <f t="shared" si="30"/>
        <v>#N/A</v>
      </c>
      <c r="K264" s="244"/>
      <c r="L264" s="243">
        <f>'F5 - Operación '!Q236</f>
        <v>0</v>
      </c>
      <c r="M264" s="244"/>
      <c r="N264" s="179">
        <f t="shared" si="33"/>
        <v>0</v>
      </c>
      <c r="O264" s="309" t="e">
        <f t="shared" si="29"/>
        <v>#N/A</v>
      </c>
      <c r="P264" s="310"/>
      <c r="S264" s="162" t="e">
        <f t="shared" si="31"/>
        <v>#N/A</v>
      </c>
      <c r="T264" s="168" t="e">
        <f t="shared" si="28"/>
        <v>#N/A</v>
      </c>
      <c r="U264" s="168" t="e">
        <f t="shared" si="32"/>
        <v>#N/A</v>
      </c>
    </row>
    <row r="265" spans="3:21" x14ac:dyDescent="0.25">
      <c r="C265" s="93">
        <v>52018</v>
      </c>
      <c r="D265" s="50">
        <v>239</v>
      </c>
      <c r="E265" s="180"/>
      <c r="F265" s="309" t="e">
        <f t="shared" si="35"/>
        <v>#N/A</v>
      </c>
      <c r="G265" s="310"/>
      <c r="H265" s="309" t="e">
        <f t="shared" si="34"/>
        <v>#N/A</v>
      </c>
      <c r="I265" s="310"/>
      <c r="J265" s="243" t="e">
        <f t="shared" si="30"/>
        <v>#N/A</v>
      </c>
      <c r="K265" s="244"/>
      <c r="L265" s="243">
        <f>'F5 - Operación '!Q237</f>
        <v>0</v>
      </c>
      <c r="M265" s="244"/>
      <c r="N265" s="179">
        <f t="shared" si="33"/>
        <v>0</v>
      </c>
      <c r="O265" s="309" t="e">
        <f t="shared" si="29"/>
        <v>#N/A</v>
      </c>
      <c r="P265" s="310"/>
      <c r="S265" s="162" t="e">
        <f t="shared" si="31"/>
        <v>#N/A</v>
      </c>
      <c r="T265" s="168" t="e">
        <f t="shared" si="28"/>
        <v>#N/A</v>
      </c>
      <c r="U265" s="168" t="e">
        <f t="shared" si="32"/>
        <v>#N/A</v>
      </c>
    </row>
    <row r="266" spans="3:21" x14ac:dyDescent="0.25">
      <c r="C266" s="93">
        <v>52048</v>
      </c>
      <c r="D266" s="50">
        <v>240</v>
      </c>
      <c r="E266" s="180"/>
      <c r="F266" s="309" t="e">
        <f t="shared" si="35"/>
        <v>#N/A</v>
      </c>
      <c r="G266" s="310"/>
      <c r="H266" s="309" t="e">
        <f t="shared" si="34"/>
        <v>#N/A</v>
      </c>
      <c r="I266" s="310"/>
      <c r="J266" s="243" t="e">
        <f t="shared" si="30"/>
        <v>#N/A</v>
      </c>
      <c r="K266" s="244"/>
      <c r="L266" s="243">
        <f>'F5 - Operación '!Q238</f>
        <v>0</v>
      </c>
      <c r="M266" s="244"/>
      <c r="N266" s="179">
        <f t="shared" si="33"/>
        <v>0</v>
      </c>
      <c r="O266" s="309" t="e">
        <f t="shared" si="29"/>
        <v>#N/A</v>
      </c>
      <c r="P266" s="310"/>
      <c r="S266" s="162" t="e">
        <f t="shared" si="31"/>
        <v>#N/A</v>
      </c>
      <c r="T266" s="168" t="e">
        <f t="shared" si="28"/>
        <v>#N/A</v>
      </c>
      <c r="U266" s="168" t="e">
        <f t="shared" si="32"/>
        <v>#N/A</v>
      </c>
    </row>
    <row r="267" spans="3:21" x14ac:dyDescent="0.25">
      <c r="C267" s="93">
        <v>52079</v>
      </c>
      <c r="D267" s="50">
        <v>241</v>
      </c>
      <c r="E267" s="180"/>
      <c r="F267" s="309" t="e">
        <f t="shared" si="35"/>
        <v>#N/A</v>
      </c>
      <c r="G267" s="310"/>
      <c r="H267" s="309" t="e">
        <f t="shared" si="34"/>
        <v>#N/A</v>
      </c>
      <c r="I267" s="310"/>
      <c r="J267" s="243" t="e">
        <f t="shared" si="30"/>
        <v>#N/A</v>
      </c>
      <c r="K267" s="244"/>
      <c r="L267" s="243">
        <f>'F5 - Operación '!Q239</f>
        <v>0</v>
      </c>
      <c r="M267" s="244"/>
      <c r="N267" s="179">
        <f t="shared" si="33"/>
        <v>0</v>
      </c>
      <c r="O267" s="309" t="e">
        <f t="shared" si="29"/>
        <v>#N/A</v>
      </c>
      <c r="P267" s="310"/>
      <c r="S267" s="162" t="e">
        <f t="shared" si="31"/>
        <v>#N/A</v>
      </c>
      <c r="T267" s="168" t="e">
        <f t="shared" si="28"/>
        <v>#N/A</v>
      </c>
      <c r="U267" s="168" t="e">
        <f t="shared" si="32"/>
        <v>#N/A</v>
      </c>
    </row>
    <row r="268" spans="3:21" x14ac:dyDescent="0.25">
      <c r="C268" s="93">
        <v>52110</v>
      </c>
      <c r="D268" s="50">
        <v>242</v>
      </c>
      <c r="E268" s="180"/>
      <c r="F268" s="309" t="e">
        <f t="shared" si="35"/>
        <v>#N/A</v>
      </c>
      <c r="G268" s="310"/>
      <c r="H268" s="309" t="e">
        <f t="shared" si="34"/>
        <v>#N/A</v>
      </c>
      <c r="I268" s="310"/>
      <c r="J268" s="243" t="e">
        <f t="shared" si="30"/>
        <v>#N/A</v>
      </c>
      <c r="K268" s="244"/>
      <c r="L268" s="243">
        <f>'F5 - Operación '!Q240</f>
        <v>0</v>
      </c>
      <c r="M268" s="244"/>
      <c r="N268" s="179">
        <f t="shared" si="33"/>
        <v>0</v>
      </c>
      <c r="O268" s="309" t="e">
        <f t="shared" si="29"/>
        <v>#N/A</v>
      </c>
      <c r="P268" s="310"/>
      <c r="S268" s="162" t="e">
        <f t="shared" si="31"/>
        <v>#N/A</v>
      </c>
      <c r="T268" s="168" t="e">
        <f t="shared" si="28"/>
        <v>#N/A</v>
      </c>
      <c r="U268" s="168" t="e">
        <f t="shared" si="32"/>
        <v>#N/A</v>
      </c>
    </row>
    <row r="269" spans="3:21" x14ac:dyDescent="0.25">
      <c r="C269" s="93">
        <v>52140</v>
      </c>
      <c r="D269" s="50">
        <v>243</v>
      </c>
      <c r="E269" s="180"/>
      <c r="F269" s="309" t="e">
        <f t="shared" si="35"/>
        <v>#N/A</v>
      </c>
      <c r="G269" s="310"/>
      <c r="H269" s="309" t="e">
        <f t="shared" si="34"/>
        <v>#N/A</v>
      </c>
      <c r="I269" s="310"/>
      <c r="J269" s="243" t="e">
        <f t="shared" si="30"/>
        <v>#N/A</v>
      </c>
      <c r="K269" s="244"/>
      <c r="L269" s="243">
        <f>'F5 - Operación '!Q241</f>
        <v>0</v>
      </c>
      <c r="M269" s="244"/>
      <c r="N269" s="179">
        <f t="shared" si="33"/>
        <v>0</v>
      </c>
      <c r="O269" s="309" t="e">
        <f t="shared" si="29"/>
        <v>#N/A</v>
      </c>
      <c r="P269" s="310"/>
      <c r="S269" s="162" t="e">
        <f t="shared" si="31"/>
        <v>#N/A</v>
      </c>
      <c r="T269" s="168" t="e">
        <f t="shared" si="28"/>
        <v>#N/A</v>
      </c>
      <c r="U269" s="168" t="e">
        <f t="shared" si="32"/>
        <v>#N/A</v>
      </c>
    </row>
    <row r="270" spans="3:21" x14ac:dyDescent="0.25">
      <c r="C270" s="93">
        <v>52171</v>
      </c>
      <c r="D270" s="50">
        <v>244</v>
      </c>
      <c r="E270" s="180"/>
      <c r="F270" s="309" t="e">
        <f t="shared" si="35"/>
        <v>#N/A</v>
      </c>
      <c r="G270" s="310"/>
      <c r="H270" s="309" t="e">
        <f t="shared" si="34"/>
        <v>#N/A</v>
      </c>
      <c r="I270" s="310"/>
      <c r="J270" s="243" t="e">
        <f t="shared" si="30"/>
        <v>#N/A</v>
      </c>
      <c r="K270" s="244"/>
      <c r="L270" s="243">
        <f>'F5 - Operación '!Q242</f>
        <v>0</v>
      </c>
      <c r="M270" s="244"/>
      <c r="N270" s="179">
        <f t="shared" si="33"/>
        <v>0</v>
      </c>
      <c r="O270" s="309" t="e">
        <f t="shared" si="29"/>
        <v>#N/A</v>
      </c>
      <c r="P270" s="310"/>
      <c r="S270" s="162" t="e">
        <f t="shared" si="31"/>
        <v>#N/A</v>
      </c>
      <c r="T270" s="168" t="e">
        <f t="shared" si="28"/>
        <v>#N/A</v>
      </c>
      <c r="U270" s="168" t="e">
        <f t="shared" si="32"/>
        <v>#N/A</v>
      </c>
    </row>
    <row r="271" spans="3:21" x14ac:dyDescent="0.25">
      <c r="C271" s="93">
        <v>52201</v>
      </c>
      <c r="D271" s="50">
        <v>245</v>
      </c>
      <c r="E271" s="180"/>
      <c r="F271" s="309" t="e">
        <f t="shared" si="35"/>
        <v>#N/A</v>
      </c>
      <c r="G271" s="310"/>
      <c r="H271" s="309" t="e">
        <f t="shared" si="34"/>
        <v>#N/A</v>
      </c>
      <c r="I271" s="310"/>
      <c r="J271" s="243" t="e">
        <f t="shared" si="30"/>
        <v>#N/A</v>
      </c>
      <c r="K271" s="244"/>
      <c r="L271" s="243">
        <f>'F5 - Operación '!Q243</f>
        <v>0</v>
      </c>
      <c r="M271" s="244"/>
      <c r="N271" s="179">
        <f t="shared" si="33"/>
        <v>0</v>
      </c>
      <c r="O271" s="309" t="e">
        <f t="shared" si="29"/>
        <v>#N/A</v>
      </c>
      <c r="P271" s="310"/>
      <c r="S271" s="162" t="e">
        <f t="shared" si="31"/>
        <v>#N/A</v>
      </c>
      <c r="T271" s="168" t="e">
        <f t="shared" si="28"/>
        <v>#N/A</v>
      </c>
      <c r="U271" s="168" t="e">
        <f t="shared" si="32"/>
        <v>#N/A</v>
      </c>
    </row>
    <row r="272" spans="3:21" x14ac:dyDescent="0.25">
      <c r="C272" s="93">
        <v>52232</v>
      </c>
      <c r="D272" s="50">
        <v>246</v>
      </c>
      <c r="E272" s="180"/>
      <c r="F272" s="309" t="e">
        <f t="shared" si="35"/>
        <v>#N/A</v>
      </c>
      <c r="G272" s="310"/>
      <c r="H272" s="309" t="e">
        <f t="shared" si="34"/>
        <v>#N/A</v>
      </c>
      <c r="I272" s="310"/>
      <c r="J272" s="243" t="e">
        <f t="shared" si="30"/>
        <v>#N/A</v>
      </c>
      <c r="K272" s="244"/>
      <c r="L272" s="243">
        <f>'F5 - Operación '!Q244</f>
        <v>0</v>
      </c>
      <c r="M272" s="244"/>
      <c r="N272" s="179">
        <f t="shared" si="33"/>
        <v>0</v>
      </c>
      <c r="O272" s="309" t="e">
        <f t="shared" si="29"/>
        <v>#N/A</v>
      </c>
      <c r="P272" s="310"/>
      <c r="S272" s="162" t="e">
        <f t="shared" si="31"/>
        <v>#N/A</v>
      </c>
      <c r="T272" s="168" t="e">
        <f t="shared" si="28"/>
        <v>#N/A</v>
      </c>
      <c r="U272" s="168" t="e">
        <f t="shared" si="32"/>
        <v>#N/A</v>
      </c>
    </row>
    <row r="273" spans="3:21" x14ac:dyDescent="0.25">
      <c r="C273" s="93">
        <v>52263</v>
      </c>
      <c r="D273" s="50">
        <v>247</v>
      </c>
      <c r="E273" s="180"/>
      <c r="F273" s="309" t="e">
        <f t="shared" si="35"/>
        <v>#N/A</v>
      </c>
      <c r="G273" s="310"/>
      <c r="H273" s="309" t="e">
        <f t="shared" si="34"/>
        <v>#N/A</v>
      </c>
      <c r="I273" s="310"/>
      <c r="J273" s="243" t="e">
        <f t="shared" si="30"/>
        <v>#N/A</v>
      </c>
      <c r="K273" s="244"/>
      <c r="L273" s="243">
        <f>'F5 - Operación '!Q245</f>
        <v>0</v>
      </c>
      <c r="M273" s="244"/>
      <c r="N273" s="179">
        <f t="shared" si="33"/>
        <v>0</v>
      </c>
      <c r="O273" s="309" t="e">
        <f t="shared" si="29"/>
        <v>#N/A</v>
      </c>
      <c r="P273" s="310"/>
      <c r="S273" s="162" t="e">
        <f t="shared" si="31"/>
        <v>#N/A</v>
      </c>
      <c r="T273" s="168" t="e">
        <f t="shared" si="28"/>
        <v>#N/A</v>
      </c>
      <c r="U273" s="168" t="e">
        <f t="shared" si="32"/>
        <v>#N/A</v>
      </c>
    </row>
    <row r="274" spans="3:21" x14ac:dyDescent="0.25">
      <c r="C274" s="93">
        <v>52291</v>
      </c>
      <c r="D274" s="50">
        <v>248</v>
      </c>
      <c r="E274" s="180"/>
      <c r="F274" s="309" t="e">
        <f t="shared" si="35"/>
        <v>#N/A</v>
      </c>
      <c r="G274" s="310"/>
      <c r="H274" s="309" t="e">
        <f t="shared" si="34"/>
        <v>#N/A</v>
      </c>
      <c r="I274" s="310"/>
      <c r="J274" s="243" t="e">
        <f t="shared" si="30"/>
        <v>#N/A</v>
      </c>
      <c r="K274" s="244"/>
      <c r="L274" s="243">
        <f>'F5 - Operación '!Q246</f>
        <v>0</v>
      </c>
      <c r="M274" s="244"/>
      <c r="N274" s="179">
        <f t="shared" si="33"/>
        <v>0</v>
      </c>
      <c r="O274" s="309" t="e">
        <f t="shared" si="29"/>
        <v>#N/A</v>
      </c>
      <c r="P274" s="310"/>
      <c r="S274" s="162" t="e">
        <f t="shared" si="31"/>
        <v>#N/A</v>
      </c>
      <c r="T274" s="168" t="e">
        <f t="shared" si="28"/>
        <v>#N/A</v>
      </c>
      <c r="U274" s="168" t="e">
        <f t="shared" si="32"/>
        <v>#N/A</v>
      </c>
    </row>
    <row r="275" spans="3:21" x14ac:dyDescent="0.25">
      <c r="C275" s="93">
        <v>52322</v>
      </c>
      <c r="D275" s="50">
        <v>249</v>
      </c>
      <c r="E275" s="180"/>
      <c r="F275" s="309" t="e">
        <f t="shared" si="35"/>
        <v>#N/A</v>
      </c>
      <c r="G275" s="310"/>
      <c r="H275" s="309" t="e">
        <f t="shared" si="34"/>
        <v>#N/A</v>
      </c>
      <c r="I275" s="310"/>
      <c r="J275" s="243" t="e">
        <f t="shared" si="30"/>
        <v>#N/A</v>
      </c>
      <c r="K275" s="244"/>
      <c r="L275" s="243">
        <f>'F5 - Operación '!Q247</f>
        <v>0</v>
      </c>
      <c r="M275" s="244"/>
      <c r="N275" s="179">
        <f t="shared" si="33"/>
        <v>0</v>
      </c>
      <c r="O275" s="309" t="e">
        <f t="shared" si="29"/>
        <v>#N/A</v>
      </c>
      <c r="P275" s="310"/>
      <c r="S275" s="162" t="e">
        <f t="shared" si="31"/>
        <v>#N/A</v>
      </c>
      <c r="T275" s="168" t="e">
        <f t="shared" si="28"/>
        <v>#N/A</v>
      </c>
      <c r="U275" s="168" t="e">
        <f t="shared" si="32"/>
        <v>#N/A</v>
      </c>
    </row>
    <row r="276" spans="3:21" x14ac:dyDescent="0.25">
      <c r="C276" s="93">
        <v>52352</v>
      </c>
      <c r="D276" s="50">
        <v>250</v>
      </c>
      <c r="E276" s="180"/>
      <c r="F276" s="309" t="e">
        <f t="shared" si="35"/>
        <v>#N/A</v>
      </c>
      <c r="G276" s="310"/>
      <c r="H276" s="309" t="e">
        <f t="shared" si="34"/>
        <v>#N/A</v>
      </c>
      <c r="I276" s="310"/>
      <c r="J276" s="243" t="e">
        <f t="shared" si="30"/>
        <v>#N/A</v>
      </c>
      <c r="K276" s="244"/>
      <c r="L276" s="243">
        <f>'F5 - Operación '!Q248</f>
        <v>0</v>
      </c>
      <c r="M276" s="244"/>
      <c r="N276" s="179">
        <f t="shared" si="33"/>
        <v>0</v>
      </c>
      <c r="O276" s="309" t="e">
        <f t="shared" si="29"/>
        <v>#N/A</v>
      </c>
      <c r="P276" s="310"/>
      <c r="S276" s="162" t="e">
        <f t="shared" si="31"/>
        <v>#N/A</v>
      </c>
      <c r="T276" s="168" t="e">
        <f t="shared" si="28"/>
        <v>#N/A</v>
      </c>
      <c r="U276" s="168" t="e">
        <f t="shared" si="32"/>
        <v>#N/A</v>
      </c>
    </row>
    <row r="277" spans="3:21" x14ac:dyDescent="0.25">
      <c r="C277" s="93">
        <v>52383</v>
      </c>
      <c r="D277" s="50">
        <v>251</v>
      </c>
      <c r="E277" s="180"/>
      <c r="F277" s="309" t="e">
        <f t="shared" si="35"/>
        <v>#N/A</v>
      </c>
      <c r="G277" s="310"/>
      <c r="H277" s="309" t="e">
        <f t="shared" si="34"/>
        <v>#N/A</v>
      </c>
      <c r="I277" s="310"/>
      <c r="J277" s="243" t="e">
        <f t="shared" si="30"/>
        <v>#N/A</v>
      </c>
      <c r="K277" s="244"/>
      <c r="L277" s="243">
        <f>'F5 - Operación '!Q249</f>
        <v>0</v>
      </c>
      <c r="M277" s="244"/>
      <c r="N277" s="179">
        <f t="shared" si="33"/>
        <v>0</v>
      </c>
      <c r="O277" s="309" t="e">
        <f t="shared" si="29"/>
        <v>#N/A</v>
      </c>
      <c r="P277" s="310"/>
      <c r="S277" s="162" t="e">
        <f t="shared" si="31"/>
        <v>#N/A</v>
      </c>
      <c r="T277" s="168" t="e">
        <f t="shared" si="28"/>
        <v>#N/A</v>
      </c>
      <c r="U277" s="168" t="e">
        <f t="shared" si="32"/>
        <v>#N/A</v>
      </c>
    </row>
    <row r="278" spans="3:21" x14ac:dyDescent="0.25">
      <c r="C278" s="93">
        <v>52413</v>
      </c>
      <c r="D278" s="50">
        <v>252</v>
      </c>
      <c r="E278" s="180"/>
      <c r="F278" s="309" t="e">
        <f t="shared" si="35"/>
        <v>#N/A</v>
      </c>
      <c r="G278" s="310"/>
      <c r="H278" s="309" t="e">
        <f t="shared" si="34"/>
        <v>#N/A</v>
      </c>
      <c r="I278" s="310"/>
      <c r="J278" s="243" t="e">
        <f t="shared" si="30"/>
        <v>#N/A</v>
      </c>
      <c r="K278" s="244"/>
      <c r="L278" s="243">
        <f>'F5 - Operación '!Q250</f>
        <v>0</v>
      </c>
      <c r="M278" s="244"/>
      <c r="N278" s="179">
        <f t="shared" si="33"/>
        <v>0</v>
      </c>
      <c r="O278" s="309" t="e">
        <f t="shared" si="29"/>
        <v>#N/A</v>
      </c>
      <c r="P278" s="310"/>
      <c r="S278" s="162" t="e">
        <f t="shared" si="31"/>
        <v>#N/A</v>
      </c>
      <c r="T278" s="168" t="e">
        <f t="shared" si="28"/>
        <v>#N/A</v>
      </c>
      <c r="U278" s="168" t="e">
        <f t="shared" si="32"/>
        <v>#N/A</v>
      </c>
    </row>
    <row r="279" spans="3:21" x14ac:dyDescent="0.25">
      <c r="C279" s="93">
        <v>52444</v>
      </c>
      <c r="D279" s="50">
        <v>253</v>
      </c>
      <c r="E279" s="180"/>
      <c r="F279" s="309" t="e">
        <f t="shared" si="35"/>
        <v>#N/A</v>
      </c>
      <c r="G279" s="310"/>
      <c r="H279" s="309" t="e">
        <f t="shared" si="34"/>
        <v>#N/A</v>
      </c>
      <c r="I279" s="310"/>
      <c r="J279" s="243" t="e">
        <f t="shared" si="30"/>
        <v>#N/A</v>
      </c>
      <c r="K279" s="244"/>
      <c r="L279" s="243">
        <f>'F5 - Operación '!Q251</f>
        <v>0</v>
      </c>
      <c r="M279" s="244"/>
      <c r="N279" s="179">
        <f t="shared" si="33"/>
        <v>0</v>
      </c>
      <c r="O279" s="309" t="e">
        <f t="shared" si="29"/>
        <v>#N/A</v>
      </c>
      <c r="P279" s="310"/>
      <c r="S279" s="162" t="e">
        <f t="shared" si="31"/>
        <v>#N/A</v>
      </c>
      <c r="T279" s="168" t="e">
        <f t="shared" si="28"/>
        <v>#N/A</v>
      </c>
      <c r="U279" s="168" t="e">
        <f t="shared" si="32"/>
        <v>#N/A</v>
      </c>
    </row>
    <row r="280" spans="3:21" x14ac:dyDescent="0.25">
      <c r="C280" s="93">
        <v>52475</v>
      </c>
      <c r="D280" s="50">
        <v>254</v>
      </c>
      <c r="E280" s="180"/>
      <c r="F280" s="309" t="e">
        <f t="shared" si="35"/>
        <v>#N/A</v>
      </c>
      <c r="G280" s="310"/>
      <c r="H280" s="309" t="e">
        <f t="shared" si="34"/>
        <v>#N/A</v>
      </c>
      <c r="I280" s="310"/>
      <c r="J280" s="243" t="e">
        <f t="shared" si="30"/>
        <v>#N/A</v>
      </c>
      <c r="K280" s="244"/>
      <c r="L280" s="243">
        <f>'F5 - Operación '!Q252</f>
        <v>0</v>
      </c>
      <c r="M280" s="244"/>
      <c r="N280" s="179">
        <f t="shared" si="33"/>
        <v>0</v>
      </c>
      <c r="O280" s="309" t="e">
        <f t="shared" si="29"/>
        <v>#N/A</v>
      </c>
      <c r="P280" s="310"/>
      <c r="S280" s="162" t="e">
        <f t="shared" si="31"/>
        <v>#N/A</v>
      </c>
      <c r="T280" s="168" t="e">
        <f t="shared" si="28"/>
        <v>#N/A</v>
      </c>
      <c r="U280" s="168" t="e">
        <f t="shared" si="32"/>
        <v>#N/A</v>
      </c>
    </row>
    <row r="281" spans="3:21" x14ac:dyDescent="0.25">
      <c r="C281" s="93">
        <v>52505</v>
      </c>
      <c r="D281" s="50">
        <v>255</v>
      </c>
      <c r="E281" s="180"/>
      <c r="F281" s="309" t="e">
        <f t="shared" si="35"/>
        <v>#N/A</v>
      </c>
      <c r="G281" s="310"/>
      <c r="H281" s="309" t="e">
        <f t="shared" si="34"/>
        <v>#N/A</v>
      </c>
      <c r="I281" s="310"/>
      <c r="J281" s="243" t="e">
        <f t="shared" si="30"/>
        <v>#N/A</v>
      </c>
      <c r="K281" s="244"/>
      <c r="L281" s="243">
        <f>'F5 - Operación '!Q253</f>
        <v>0</v>
      </c>
      <c r="M281" s="244"/>
      <c r="N281" s="179">
        <f t="shared" si="33"/>
        <v>0</v>
      </c>
      <c r="O281" s="309" t="e">
        <f t="shared" si="29"/>
        <v>#N/A</v>
      </c>
      <c r="P281" s="310"/>
      <c r="S281" s="162" t="e">
        <f t="shared" si="31"/>
        <v>#N/A</v>
      </c>
      <c r="T281" s="168" t="e">
        <f t="shared" si="28"/>
        <v>#N/A</v>
      </c>
      <c r="U281" s="168" t="e">
        <f t="shared" si="32"/>
        <v>#N/A</v>
      </c>
    </row>
    <row r="282" spans="3:21" x14ac:dyDescent="0.25">
      <c r="C282" s="93">
        <v>52536</v>
      </c>
      <c r="D282" s="50">
        <v>256</v>
      </c>
      <c r="E282" s="180"/>
      <c r="F282" s="309" t="e">
        <f t="shared" si="35"/>
        <v>#N/A</v>
      </c>
      <c r="G282" s="310"/>
      <c r="H282" s="309" t="e">
        <f t="shared" si="34"/>
        <v>#N/A</v>
      </c>
      <c r="I282" s="310"/>
      <c r="J282" s="243" t="e">
        <f t="shared" si="30"/>
        <v>#N/A</v>
      </c>
      <c r="K282" s="244"/>
      <c r="L282" s="243">
        <f>'F5 - Operación '!Q254</f>
        <v>0</v>
      </c>
      <c r="M282" s="244"/>
      <c r="N282" s="179">
        <f t="shared" si="33"/>
        <v>0</v>
      </c>
      <c r="O282" s="309" t="e">
        <f t="shared" si="29"/>
        <v>#N/A</v>
      </c>
      <c r="P282" s="310"/>
      <c r="S282" s="162" t="e">
        <f t="shared" si="31"/>
        <v>#N/A</v>
      </c>
      <c r="T282" s="168" t="e">
        <f t="shared" si="28"/>
        <v>#N/A</v>
      </c>
      <c r="U282" s="168" t="e">
        <f t="shared" si="32"/>
        <v>#N/A</v>
      </c>
    </row>
    <row r="283" spans="3:21" x14ac:dyDescent="0.25">
      <c r="C283" s="93">
        <v>52566</v>
      </c>
      <c r="D283" s="50">
        <v>257</v>
      </c>
      <c r="E283" s="180"/>
      <c r="F283" s="309" t="e">
        <f t="shared" si="35"/>
        <v>#N/A</v>
      </c>
      <c r="G283" s="310"/>
      <c r="H283" s="309" t="e">
        <f t="shared" si="34"/>
        <v>#N/A</v>
      </c>
      <c r="I283" s="310"/>
      <c r="J283" s="243" t="e">
        <f t="shared" si="30"/>
        <v>#N/A</v>
      </c>
      <c r="K283" s="244"/>
      <c r="L283" s="243">
        <f>'F5 - Operación '!Q255</f>
        <v>0</v>
      </c>
      <c r="M283" s="244"/>
      <c r="N283" s="179">
        <f t="shared" si="33"/>
        <v>0</v>
      </c>
      <c r="O283" s="309" t="e">
        <f t="shared" si="29"/>
        <v>#N/A</v>
      </c>
      <c r="P283" s="310"/>
      <c r="S283" s="162" t="e">
        <f t="shared" si="31"/>
        <v>#N/A</v>
      </c>
      <c r="T283" s="168" t="e">
        <f t="shared" ref="T283:T284" si="36">IF(O283&gt;-N283,N283,0)</f>
        <v>#N/A</v>
      </c>
      <c r="U283" s="168" t="e">
        <f t="shared" si="32"/>
        <v>#N/A</v>
      </c>
    </row>
    <row r="284" spans="3:21" x14ac:dyDescent="0.25">
      <c r="C284" s="93">
        <v>52597</v>
      </c>
      <c r="D284" s="50">
        <v>258</v>
      </c>
      <c r="E284" s="180"/>
      <c r="F284" s="309" t="e">
        <f t="shared" si="35"/>
        <v>#N/A</v>
      </c>
      <c r="G284" s="310"/>
      <c r="H284" s="309" t="e">
        <f t="shared" si="34"/>
        <v>#N/A</v>
      </c>
      <c r="I284" s="310"/>
      <c r="J284" s="243" t="e">
        <f t="shared" si="30"/>
        <v>#N/A</v>
      </c>
      <c r="K284" s="244"/>
      <c r="L284" s="243">
        <f>'F5 - Operación '!Q256</f>
        <v>0</v>
      </c>
      <c r="M284" s="244"/>
      <c r="N284" s="179">
        <f t="shared" si="33"/>
        <v>0</v>
      </c>
      <c r="O284" s="309" t="e">
        <f t="shared" si="29"/>
        <v>#N/A</v>
      </c>
      <c r="P284" s="310"/>
      <c r="S284" s="162" t="e">
        <f t="shared" si="31"/>
        <v>#N/A</v>
      </c>
      <c r="T284" s="168" t="e">
        <f t="shared" si="36"/>
        <v>#N/A</v>
      </c>
      <c r="U284" s="168" t="e">
        <f t="shared" si="32"/>
        <v>#N/A</v>
      </c>
    </row>
    <row r="285" spans="3:21" x14ac:dyDescent="0.25">
      <c r="C285" s="93">
        <v>52628</v>
      </c>
      <c r="D285" s="50">
        <v>259</v>
      </c>
      <c r="E285" s="180"/>
      <c r="F285" s="309" t="e">
        <f t="shared" si="35"/>
        <v>#N/A</v>
      </c>
      <c r="G285" s="310"/>
      <c r="H285" s="309" t="e">
        <f t="shared" si="34"/>
        <v>#N/A</v>
      </c>
      <c r="I285" s="310"/>
      <c r="J285" s="243" t="e">
        <f t="shared" si="30"/>
        <v>#N/A</v>
      </c>
      <c r="K285" s="244"/>
      <c r="L285" s="243">
        <f>'F5 - Operación '!Q257</f>
        <v>0</v>
      </c>
      <c r="M285" s="244"/>
      <c r="N285" s="179">
        <f t="shared" si="33"/>
        <v>0</v>
      </c>
      <c r="O285" s="309" t="e">
        <f t="shared" si="29"/>
        <v>#N/A</v>
      </c>
      <c r="P285" s="310"/>
      <c r="S285" s="162" t="e">
        <f t="shared" si="31"/>
        <v>#N/A</v>
      </c>
      <c r="T285" s="168" t="e">
        <f t="shared" ref="T285:T348" si="37">IF(O285&gt;-N285,N285,0)</f>
        <v>#N/A</v>
      </c>
      <c r="U285" s="168" t="e">
        <f t="shared" si="32"/>
        <v>#N/A</v>
      </c>
    </row>
    <row r="286" spans="3:21" x14ac:dyDescent="0.25">
      <c r="C286" s="93">
        <v>52657</v>
      </c>
      <c r="D286" s="50">
        <v>260</v>
      </c>
      <c r="E286" s="180"/>
      <c r="F286" s="309" t="e">
        <f t="shared" si="35"/>
        <v>#N/A</v>
      </c>
      <c r="G286" s="310"/>
      <c r="H286" s="309" t="e">
        <f t="shared" si="34"/>
        <v>#N/A</v>
      </c>
      <c r="I286" s="310"/>
      <c r="J286" s="243" t="e">
        <f t="shared" si="30"/>
        <v>#N/A</v>
      </c>
      <c r="K286" s="244"/>
      <c r="L286" s="243">
        <f>'F5 - Operación '!Q258</f>
        <v>0</v>
      </c>
      <c r="M286" s="244"/>
      <c r="N286" s="179">
        <f t="shared" si="33"/>
        <v>0</v>
      </c>
      <c r="O286" s="309" t="e">
        <f t="shared" si="29"/>
        <v>#N/A</v>
      </c>
      <c r="P286" s="310"/>
      <c r="S286" s="162" t="e">
        <f t="shared" si="31"/>
        <v>#N/A</v>
      </c>
      <c r="T286" s="168" t="e">
        <f t="shared" si="37"/>
        <v>#N/A</v>
      </c>
      <c r="U286" s="168" t="e">
        <f t="shared" si="32"/>
        <v>#N/A</v>
      </c>
    </row>
    <row r="287" spans="3:21" x14ac:dyDescent="0.25">
      <c r="C287" s="93">
        <v>52688</v>
      </c>
      <c r="D287" s="50">
        <v>261</v>
      </c>
      <c r="E287" s="180"/>
      <c r="F287" s="309" t="e">
        <f t="shared" si="35"/>
        <v>#N/A</v>
      </c>
      <c r="G287" s="310"/>
      <c r="H287" s="309" t="e">
        <f t="shared" si="34"/>
        <v>#N/A</v>
      </c>
      <c r="I287" s="310"/>
      <c r="J287" s="243" t="e">
        <f t="shared" si="30"/>
        <v>#N/A</v>
      </c>
      <c r="K287" s="244"/>
      <c r="L287" s="243">
        <f>'F5 - Operación '!Q259</f>
        <v>0</v>
      </c>
      <c r="M287" s="244"/>
      <c r="N287" s="179">
        <f t="shared" si="33"/>
        <v>0</v>
      </c>
      <c r="O287" s="309" t="e">
        <f t="shared" si="29"/>
        <v>#N/A</v>
      </c>
      <c r="P287" s="310"/>
      <c r="S287" s="162" t="e">
        <f t="shared" si="31"/>
        <v>#N/A</v>
      </c>
      <c r="T287" s="168" t="e">
        <f t="shared" si="37"/>
        <v>#N/A</v>
      </c>
      <c r="U287" s="168" t="e">
        <f t="shared" si="32"/>
        <v>#N/A</v>
      </c>
    </row>
    <row r="288" spans="3:21" x14ac:dyDescent="0.25">
      <c r="C288" s="93">
        <v>52718</v>
      </c>
      <c r="D288" s="50">
        <v>262</v>
      </c>
      <c r="E288" s="180"/>
      <c r="F288" s="309" t="e">
        <f t="shared" si="35"/>
        <v>#N/A</v>
      </c>
      <c r="G288" s="310"/>
      <c r="H288" s="309" t="e">
        <f t="shared" si="34"/>
        <v>#N/A</v>
      </c>
      <c r="I288" s="310"/>
      <c r="J288" s="243" t="e">
        <f t="shared" si="30"/>
        <v>#N/A</v>
      </c>
      <c r="K288" s="244"/>
      <c r="L288" s="243">
        <f>'F5 - Operación '!Q260</f>
        <v>0</v>
      </c>
      <c r="M288" s="244"/>
      <c r="N288" s="179">
        <f t="shared" si="33"/>
        <v>0</v>
      </c>
      <c r="O288" s="309" t="e">
        <f t="shared" si="29"/>
        <v>#N/A</v>
      </c>
      <c r="P288" s="310"/>
      <c r="S288" s="162" t="e">
        <f t="shared" si="31"/>
        <v>#N/A</v>
      </c>
      <c r="T288" s="168" t="e">
        <f t="shared" si="37"/>
        <v>#N/A</v>
      </c>
      <c r="U288" s="168" t="e">
        <f t="shared" si="32"/>
        <v>#N/A</v>
      </c>
    </row>
    <row r="289" spans="3:21" x14ac:dyDescent="0.25">
      <c r="C289" s="93">
        <v>52749</v>
      </c>
      <c r="D289" s="50">
        <v>263</v>
      </c>
      <c r="E289" s="180"/>
      <c r="F289" s="309" t="e">
        <f t="shared" si="35"/>
        <v>#N/A</v>
      </c>
      <c r="G289" s="310"/>
      <c r="H289" s="309" t="e">
        <f t="shared" si="34"/>
        <v>#N/A</v>
      </c>
      <c r="I289" s="310"/>
      <c r="J289" s="243" t="e">
        <f t="shared" si="30"/>
        <v>#N/A</v>
      </c>
      <c r="K289" s="244"/>
      <c r="L289" s="243">
        <f>'F5 - Operación '!Q261</f>
        <v>0</v>
      </c>
      <c r="M289" s="244"/>
      <c r="N289" s="179">
        <f t="shared" si="33"/>
        <v>0</v>
      </c>
      <c r="O289" s="309" t="e">
        <f t="shared" si="29"/>
        <v>#N/A</v>
      </c>
      <c r="P289" s="310"/>
      <c r="S289" s="162" t="e">
        <f t="shared" si="31"/>
        <v>#N/A</v>
      </c>
      <c r="T289" s="168" t="e">
        <f t="shared" si="37"/>
        <v>#N/A</v>
      </c>
      <c r="U289" s="168" t="e">
        <f t="shared" si="32"/>
        <v>#N/A</v>
      </c>
    </row>
    <row r="290" spans="3:21" x14ac:dyDescent="0.25">
      <c r="C290" s="93">
        <v>52779</v>
      </c>
      <c r="D290" s="50">
        <v>264</v>
      </c>
      <c r="E290" s="180"/>
      <c r="F290" s="309" t="e">
        <f t="shared" si="35"/>
        <v>#N/A</v>
      </c>
      <c r="G290" s="310"/>
      <c r="H290" s="309" t="e">
        <f t="shared" si="34"/>
        <v>#N/A</v>
      </c>
      <c r="I290" s="310"/>
      <c r="J290" s="243" t="e">
        <f t="shared" si="30"/>
        <v>#N/A</v>
      </c>
      <c r="K290" s="244"/>
      <c r="L290" s="243">
        <f>'F5 - Operación '!Q262</f>
        <v>0</v>
      </c>
      <c r="M290" s="244"/>
      <c r="N290" s="179">
        <f t="shared" si="33"/>
        <v>0</v>
      </c>
      <c r="O290" s="309" t="e">
        <f t="shared" si="29"/>
        <v>#N/A</v>
      </c>
      <c r="P290" s="310"/>
      <c r="S290" s="162" t="e">
        <f t="shared" si="31"/>
        <v>#N/A</v>
      </c>
      <c r="T290" s="168" t="e">
        <f t="shared" si="37"/>
        <v>#N/A</v>
      </c>
      <c r="U290" s="168" t="e">
        <f t="shared" si="32"/>
        <v>#N/A</v>
      </c>
    </row>
    <row r="291" spans="3:21" x14ac:dyDescent="0.25">
      <c r="C291" s="93">
        <v>52810</v>
      </c>
      <c r="D291" s="50">
        <v>265</v>
      </c>
      <c r="E291" s="180"/>
      <c r="F291" s="309" t="e">
        <f t="shared" si="35"/>
        <v>#N/A</v>
      </c>
      <c r="G291" s="310"/>
      <c r="H291" s="309" t="e">
        <f t="shared" si="34"/>
        <v>#N/A</v>
      </c>
      <c r="I291" s="310"/>
      <c r="J291" s="243" t="e">
        <f t="shared" si="30"/>
        <v>#N/A</v>
      </c>
      <c r="K291" s="244"/>
      <c r="L291" s="243">
        <f>'F5 - Operación '!Q263</f>
        <v>0</v>
      </c>
      <c r="M291" s="244"/>
      <c r="N291" s="179">
        <f t="shared" si="33"/>
        <v>0</v>
      </c>
      <c r="O291" s="309" t="e">
        <f t="shared" si="29"/>
        <v>#N/A</v>
      </c>
      <c r="P291" s="310"/>
      <c r="S291" s="162" t="e">
        <f t="shared" si="31"/>
        <v>#N/A</v>
      </c>
      <c r="T291" s="168" t="e">
        <f t="shared" si="37"/>
        <v>#N/A</v>
      </c>
      <c r="U291" s="168" t="e">
        <f t="shared" si="32"/>
        <v>#N/A</v>
      </c>
    </row>
    <row r="292" spans="3:21" x14ac:dyDescent="0.25">
      <c r="C292" s="93">
        <v>52841</v>
      </c>
      <c r="D292" s="50">
        <v>266</v>
      </c>
      <c r="E292" s="180"/>
      <c r="F292" s="309" t="e">
        <f t="shared" si="35"/>
        <v>#N/A</v>
      </c>
      <c r="G292" s="310"/>
      <c r="H292" s="309" t="e">
        <f t="shared" si="34"/>
        <v>#N/A</v>
      </c>
      <c r="I292" s="310"/>
      <c r="J292" s="243" t="e">
        <f t="shared" si="30"/>
        <v>#N/A</v>
      </c>
      <c r="K292" s="244"/>
      <c r="L292" s="243">
        <f>'F5 - Operación '!Q264</f>
        <v>0</v>
      </c>
      <c r="M292" s="244"/>
      <c r="N292" s="179">
        <f t="shared" si="33"/>
        <v>0</v>
      </c>
      <c r="O292" s="309" t="e">
        <f t="shared" si="29"/>
        <v>#N/A</v>
      </c>
      <c r="P292" s="310"/>
      <c r="S292" s="162" t="e">
        <f t="shared" si="31"/>
        <v>#N/A</v>
      </c>
      <c r="T292" s="168" t="e">
        <f t="shared" si="37"/>
        <v>#N/A</v>
      </c>
      <c r="U292" s="168" t="e">
        <f t="shared" si="32"/>
        <v>#N/A</v>
      </c>
    </row>
    <row r="293" spans="3:21" x14ac:dyDescent="0.25">
      <c r="C293" s="93">
        <v>52871</v>
      </c>
      <c r="D293" s="50">
        <v>267</v>
      </c>
      <c r="E293" s="180"/>
      <c r="F293" s="309" t="e">
        <f t="shared" si="35"/>
        <v>#N/A</v>
      </c>
      <c r="G293" s="310"/>
      <c r="H293" s="309" t="e">
        <f t="shared" si="34"/>
        <v>#N/A</v>
      </c>
      <c r="I293" s="310"/>
      <c r="J293" s="243" t="e">
        <f t="shared" si="30"/>
        <v>#N/A</v>
      </c>
      <c r="K293" s="244"/>
      <c r="L293" s="243">
        <f>'F5 - Operación '!Q265</f>
        <v>0</v>
      </c>
      <c r="M293" s="244"/>
      <c r="N293" s="179">
        <f t="shared" si="33"/>
        <v>0</v>
      </c>
      <c r="O293" s="309" t="e">
        <f t="shared" si="29"/>
        <v>#N/A</v>
      </c>
      <c r="P293" s="310"/>
      <c r="S293" s="162" t="e">
        <f t="shared" si="31"/>
        <v>#N/A</v>
      </c>
      <c r="T293" s="168" t="e">
        <f t="shared" si="37"/>
        <v>#N/A</v>
      </c>
      <c r="U293" s="168" t="e">
        <f t="shared" si="32"/>
        <v>#N/A</v>
      </c>
    </row>
    <row r="294" spans="3:21" x14ac:dyDescent="0.25">
      <c r="C294" s="93">
        <v>52902</v>
      </c>
      <c r="D294" s="50">
        <v>268</v>
      </c>
      <c r="E294" s="180"/>
      <c r="F294" s="309" t="e">
        <f t="shared" si="35"/>
        <v>#N/A</v>
      </c>
      <c r="G294" s="310"/>
      <c r="H294" s="309" t="e">
        <f t="shared" si="34"/>
        <v>#N/A</v>
      </c>
      <c r="I294" s="310"/>
      <c r="J294" s="243" t="e">
        <f t="shared" si="30"/>
        <v>#N/A</v>
      </c>
      <c r="K294" s="244"/>
      <c r="L294" s="243">
        <f>'F5 - Operación '!Q266</f>
        <v>0</v>
      </c>
      <c r="M294" s="244"/>
      <c r="N294" s="179">
        <f t="shared" si="33"/>
        <v>0</v>
      </c>
      <c r="O294" s="309" t="e">
        <f t="shared" si="29"/>
        <v>#N/A</v>
      </c>
      <c r="P294" s="310"/>
      <c r="S294" s="162" t="e">
        <f t="shared" si="31"/>
        <v>#N/A</v>
      </c>
      <c r="T294" s="168" t="e">
        <f t="shared" si="37"/>
        <v>#N/A</v>
      </c>
      <c r="U294" s="168" t="e">
        <f t="shared" si="32"/>
        <v>#N/A</v>
      </c>
    </row>
    <row r="295" spans="3:21" x14ac:dyDescent="0.25">
      <c r="C295" s="93">
        <v>52932</v>
      </c>
      <c r="D295" s="50">
        <v>269</v>
      </c>
      <c r="E295" s="180"/>
      <c r="F295" s="309" t="e">
        <f t="shared" si="35"/>
        <v>#N/A</v>
      </c>
      <c r="G295" s="310"/>
      <c r="H295" s="309" t="e">
        <f t="shared" si="34"/>
        <v>#N/A</v>
      </c>
      <c r="I295" s="310"/>
      <c r="J295" s="243" t="e">
        <f t="shared" si="30"/>
        <v>#N/A</v>
      </c>
      <c r="K295" s="244"/>
      <c r="L295" s="243">
        <f>'F5 - Operación '!Q267</f>
        <v>0</v>
      </c>
      <c r="M295" s="244"/>
      <c r="N295" s="179">
        <f t="shared" si="33"/>
        <v>0</v>
      </c>
      <c r="O295" s="309" t="e">
        <f t="shared" si="29"/>
        <v>#N/A</v>
      </c>
      <c r="P295" s="310"/>
      <c r="S295" s="162" t="e">
        <f t="shared" si="31"/>
        <v>#N/A</v>
      </c>
      <c r="T295" s="168" t="e">
        <f t="shared" si="37"/>
        <v>#N/A</v>
      </c>
      <c r="U295" s="168" t="e">
        <f t="shared" si="32"/>
        <v>#N/A</v>
      </c>
    </row>
    <row r="296" spans="3:21" x14ac:dyDescent="0.25">
      <c r="C296" s="93">
        <v>52963</v>
      </c>
      <c r="D296" s="50">
        <v>270</v>
      </c>
      <c r="E296" s="180"/>
      <c r="F296" s="309" t="e">
        <f t="shared" si="35"/>
        <v>#N/A</v>
      </c>
      <c r="G296" s="310"/>
      <c r="H296" s="309" t="e">
        <f t="shared" si="34"/>
        <v>#N/A</v>
      </c>
      <c r="I296" s="310"/>
      <c r="J296" s="243" t="e">
        <f t="shared" si="30"/>
        <v>#N/A</v>
      </c>
      <c r="K296" s="244"/>
      <c r="L296" s="243">
        <f>'F5 - Operación '!Q268</f>
        <v>0</v>
      </c>
      <c r="M296" s="244"/>
      <c r="N296" s="179">
        <f t="shared" si="33"/>
        <v>0</v>
      </c>
      <c r="O296" s="309" t="e">
        <f t="shared" si="29"/>
        <v>#N/A</v>
      </c>
      <c r="P296" s="310"/>
      <c r="S296" s="162" t="e">
        <f t="shared" si="31"/>
        <v>#N/A</v>
      </c>
      <c r="T296" s="168" t="e">
        <f t="shared" si="37"/>
        <v>#N/A</v>
      </c>
      <c r="U296" s="168" t="e">
        <f t="shared" si="32"/>
        <v>#N/A</v>
      </c>
    </row>
    <row r="297" spans="3:21" x14ac:dyDescent="0.25">
      <c r="C297" s="93">
        <v>52994</v>
      </c>
      <c r="D297" s="50">
        <v>271</v>
      </c>
      <c r="E297" s="180"/>
      <c r="F297" s="309" t="e">
        <f t="shared" si="35"/>
        <v>#N/A</v>
      </c>
      <c r="G297" s="310"/>
      <c r="H297" s="309" t="e">
        <f t="shared" si="34"/>
        <v>#N/A</v>
      </c>
      <c r="I297" s="310"/>
      <c r="J297" s="243" t="e">
        <f t="shared" si="30"/>
        <v>#N/A</v>
      </c>
      <c r="K297" s="244"/>
      <c r="L297" s="243">
        <f>'F5 - Operación '!Q269</f>
        <v>0</v>
      </c>
      <c r="M297" s="244"/>
      <c r="N297" s="179">
        <f t="shared" si="33"/>
        <v>0</v>
      </c>
      <c r="O297" s="309" t="e">
        <f t="shared" si="29"/>
        <v>#N/A</v>
      </c>
      <c r="P297" s="310"/>
      <c r="S297" s="162" t="e">
        <f t="shared" si="31"/>
        <v>#N/A</v>
      </c>
      <c r="T297" s="168" t="e">
        <f t="shared" si="37"/>
        <v>#N/A</v>
      </c>
      <c r="U297" s="168" t="e">
        <f t="shared" si="32"/>
        <v>#N/A</v>
      </c>
    </row>
    <row r="298" spans="3:21" x14ac:dyDescent="0.25">
      <c r="C298" s="93">
        <v>53022</v>
      </c>
      <c r="D298" s="50">
        <v>272</v>
      </c>
      <c r="E298" s="180"/>
      <c r="F298" s="309" t="e">
        <f t="shared" si="35"/>
        <v>#N/A</v>
      </c>
      <c r="G298" s="310"/>
      <c r="H298" s="309" t="e">
        <f t="shared" si="34"/>
        <v>#N/A</v>
      </c>
      <c r="I298" s="310"/>
      <c r="J298" s="243" t="e">
        <f t="shared" si="30"/>
        <v>#N/A</v>
      </c>
      <c r="K298" s="244"/>
      <c r="L298" s="243">
        <f>'F5 - Operación '!Q270</f>
        <v>0</v>
      </c>
      <c r="M298" s="244"/>
      <c r="N298" s="179">
        <f t="shared" si="33"/>
        <v>0</v>
      </c>
      <c r="O298" s="309" t="e">
        <f t="shared" si="29"/>
        <v>#N/A</v>
      </c>
      <c r="P298" s="310"/>
      <c r="S298" s="162" t="e">
        <f t="shared" si="31"/>
        <v>#N/A</v>
      </c>
      <c r="T298" s="168" t="e">
        <f t="shared" si="37"/>
        <v>#N/A</v>
      </c>
      <c r="U298" s="168" t="e">
        <f t="shared" si="32"/>
        <v>#N/A</v>
      </c>
    </row>
    <row r="299" spans="3:21" x14ac:dyDescent="0.25">
      <c r="C299" s="93">
        <v>53053</v>
      </c>
      <c r="D299" s="50">
        <v>273</v>
      </c>
      <c r="E299" s="180"/>
      <c r="F299" s="309" t="e">
        <f t="shared" si="35"/>
        <v>#N/A</v>
      </c>
      <c r="G299" s="310"/>
      <c r="H299" s="309" t="e">
        <f t="shared" si="34"/>
        <v>#N/A</v>
      </c>
      <c r="I299" s="310"/>
      <c r="J299" s="243" t="e">
        <f t="shared" si="30"/>
        <v>#N/A</v>
      </c>
      <c r="K299" s="244"/>
      <c r="L299" s="243">
        <f>'F5 - Operación '!Q271</f>
        <v>0</v>
      </c>
      <c r="M299" s="244"/>
      <c r="N299" s="179">
        <f t="shared" si="33"/>
        <v>0</v>
      </c>
      <c r="O299" s="309" t="e">
        <f t="shared" si="29"/>
        <v>#N/A</v>
      </c>
      <c r="P299" s="310"/>
      <c r="S299" s="162" t="e">
        <f t="shared" si="31"/>
        <v>#N/A</v>
      </c>
      <c r="T299" s="168" t="e">
        <f t="shared" si="37"/>
        <v>#N/A</v>
      </c>
      <c r="U299" s="168" t="e">
        <f t="shared" si="32"/>
        <v>#N/A</v>
      </c>
    </row>
    <row r="300" spans="3:21" x14ac:dyDescent="0.25">
      <c r="C300" s="93">
        <v>53083</v>
      </c>
      <c r="D300" s="50">
        <v>274</v>
      </c>
      <c r="E300" s="180"/>
      <c r="F300" s="309" t="e">
        <f t="shared" si="35"/>
        <v>#N/A</v>
      </c>
      <c r="G300" s="310"/>
      <c r="H300" s="309" t="e">
        <f t="shared" si="34"/>
        <v>#N/A</v>
      </c>
      <c r="I300" s="310"/>
      <c r="J300" s="243" t="e">
        <f t="shared" si="30"/>
        <v>#N/A</v>
      </c>
      <c r="K300" s="244"/>
      <c r="L300" s="243">
        <f>'F5 - Operación '!Q272</f>
        <v>0</v>
      </c>
      <c r="M300" s="244"/>
      <c r="N300" s="179">
        <f t="shared" si="33"/>
        <v>0</v>
      </c>
      <c r="O300" s="309" t="e">
        <f t="shared" si="29"/>
        <v>#N/A</v>
      </c>
      <c r="P300" s="310"/>
      <c r="S300" s="162" t="e">
        <f t="shared" si="31"/>
        <v>#N/A</v>
      </c>
      <c r="T300" s="168" t="e">
        <f t="shared" si="37"/>
        <v>#N/A</v>
      </c>
      <c r="U300" s="168" t="e">
        <f t="shared" si="32"/>
        <v>#N/A</v>
      </c>
    </row>
    <row r="301" spans="3:21" x14ac:dyDescent="0.25">
      <c r="C301" s="93">
        <v>53114</v>
      </c>
      <c r="D301" s="50">
        <v>275</v>
      </c>
      <c r="E301" s="180"/>
      <c r="F301" s="309" t="e">
        <f t="shared" si="35"/>
        <v>#N/A</v>
      </c>
      <c r="G301" s="310"/>
      <c r="H301" s="309" t="e">
        <f t="shared" si="34"/>
        <v>#N/A</v>
      </c>
      <c r="I301" s="310"/>
      <c r="J301" s="243" t="e">
        <f t="shared" si="30"/>
        <v>#N/A</v>
      </c>
      <c r="K301" s="244"/>
      <c r="L301" s="243">
        <f>'F5 - Operación '!Q273</f>
        <v>0</v>
      </c>
      <c r="M301" s="244"/>
      <c r="N301" s="179">
        <f t="shared" si="33"/>
        <v>0</v>
      </c>
      <c r="O301" s="309" t="e">
        <f t="shared" si="29"/>
        <v>#N/A</v>
      </c>
      <c r="P301" s="310"/>
      <c r="S301" s="162" t="e">
        <f t="shared" si="31"/>
        <v>#N/A</v>
      </c>
      <c r="T301" s="168" t="e">
        <f t="shared" si="37"/>
        <v>#N/A</v>
      </c>
      <c r="U301" s="168" t="e">
        <f t="shared" si="32"/>
        <v>#N/A</v>
      </c>
    </row>
    <row r="302" spans="3:21" x14ac:dyDescent="0.25">
      <c r="C302" s="93">
        <v>53144</v>
      </c>
      <c r="D302" s="50">
        <v>276</v>
      </c>
      <c r="E302" s="180"/>
      <c r="F302" s="309" t="e">
        <f t="shared" si="35"/>
        <v>#N/A</v>
      </c>
      <c r="G302" s="310"/>
      <c r="H302" s="309" t="e">
        <f t="shared" si="34"/>
        <v>#N/A</v>
      </c>
      <c r="I302" s="310"/>
      <c r="J302" s="243" t="e">
        <f t="shared" si="30"/>
        <v>#N/A</v>
      </c>
      <c r="K302" s="244"/>
      <c r="L302" s="243">
        <f>'F5 - Operación '!Q274</f>
        <v>0</v>
      </c>
      <c r="M302" s="244"/>
      <c r="N302" s="179">
        <f t="shared" si="33"/>
        <v>0</v>
      </c>
      <c r="O302" s="309" t="e">
        <f t="shared" si="29"/>
        <v>#N/A</v>
      </c>
      <c r="P302" s="310"/>
      <c r="S302" s="162" t="e">
        <f t="shared" si="31"/>
        <v>#N/A</v>
      </c>
      <c r="T302" s="168" t="e">
        <f t="shared" si="37"/>
        <v>#N/A</v>
      </c>
      <c r="U302" s="168" t="e">
        <f t="shared" si="32"/>
        <v>#N/A</v>
      </c>
    </row>
    <row r="303" spans="3:21" x14ac:dyDescent="0.25">
      <c r="C303" s="93">
        <v>53175</v>
      </c>
      <c r="D303" s="50">
        <v>277</v>
      </c>
      <c r="E303" s="180"/>
      <c r="F303" s="309" t="e">
        <f t="shared" si="35"/>
        <v>#N/A</v>
      </c>
      <c r="G303" s="310"/>
      <c r="H303" s="309" t="e">
        <f t="shared" si="34"/>
        <v>#N/A</v>
      </c>
      <c r="I303" s="310"/>
      <c r="J303" s="243" t="e">
        <f t="shared" si="30"/>
        <v>#N/A</v>
      </c>
      <c r="K303" s="244"/>
      <c r="L303" s="243">
        <f>'F5 - Operación '!Q275</f>
        <v>0</v>
      </c>
      <c r="M303" s="244"/>
      <c r="N303" s="179">
        <f t="shared" si="33"/>
        <v>0</v>
      </c>
      <c r="O303" s="309" t="e">
        <f t="shared" si="29"/>
        <v>#N/A</v>
      </c>
      <c r="P303" s="310"/>
      <c r="S303" s="162" t="e">
        <f t="shared" si="31"/>
        <v>#N/A</v>
      </c>
      <c r="T303" s="168" t="e">
        <f t="shared" si="37"/>
        <v>#N/A</v>
      </c>
      <c r="U303" s="168" t="e">
        <f t="shared" si="32"/>
        <v>#N/A</v>
      </c>
    </row>
    <row r="304" spans="3:21" x14ac:dyDescent="0.25">
      <c r="C304" s="93">
        <v>53206</v>
      </c>
      <c r="D304" s="50">
        <v>278</v>
      </c>
      <c r="E304" s="180"/>
      <c r="F304" s="309" t="e">
        <f t="shared" si="35"/>
        <v>#N/A</v>
      </c>
      <c r="G304" s="310"/>
      <c r="H304" s="309" t="e">
        <f t="shared" si="34"/>
        <v>#N/A</v>
      </c>
      <c r="I304" s="310"/>
      <c r="J304" s="243" t="e">
        <f t="shared" si="30"/>
        <v>#N/A</v>
      </c>
      <c r="K304" s="244"/>
      <c r="L304" s="243">
        <f>'F5 - Operación '!Q276</f>
        <v>0</v>
      </c>
      <c r="M304" s="244"/>
      <c r="N304" s="179">
        <f t="shared" si="33"/>
        <v>0</v>
      </c>
      <c r="O304" s="309" t="e">
        <f t="shared" si="29"/>
        <v>#N/A</v>
      </c>
      <c r="P304" s="310"/>
      <c r="S304" s="162" t="e">
        <f t="shared" si="31"/>
        <v>#N/A</v>
      </c>
      <c r="T304" s="168" t="e">
        <f t="shared" si="37"/>
        <v>#N/A</v>
      </c>
      <c r="U304" s="168" t="e">
        <f t="shared" si="32"/>
        <v>#N/A</v>
      </c>
    </row>
    <row r="305" spans="3:21" x14ac:dyDescent="0.25">
      <c r="C305" s="93">
        <v>53236</v>
      </c>
      <c r="D305" s="50">
        <v>279</v>
      </c>
      <c r="E305" s="180"/>
      <c r="F305" s="309" t="e">
        <f t="shared" si="35"/>
        <v>#N/A</v>
      </c>
      <c r="G305" s="310"/>
      <c r="H305" s="309" t="e">
        <f t="shared" si="34"/>
        <v>#N/A</v>
      </c>
      <c r="I305" s="310"/>
      <c r="J305" s="243" t="e">
        <f t="shared" si="30"/>
        <v>#N/A</v>
      </c>
      <c r="K305" s="244"/>
      <c r="L305" s="243">
        <f>'F5 - Operación '!Q277</f>
        <v>0</v>
      </c>
      <c r="M305" s="244"/>
      <c r="N305" s="179">
        <f t="shared" si="33"/>
        <v>0</v>
      </c>
      <c r="O305" s="309" t="e">
        <f t="shared" si="29"/>
        <v>#N/A</v>
      </c>
      <c r="P305" s="310"/>
      <c r="S305" s="162" t="e">
        <f t="shared" si="31"/>
        <v>#N/A</v>
      </c>
      <c r="T305" s="168" t="e">
        <f t="shared" si="37"/>
        <v>#N/A</v>
      </c>
      <c r="U305" s="168" t="e">
        <f t="shared" si="32"/>
        <v>#N/A</v>
      </c>
    </row>
    <row r="306" spans="3:21" x14ac:dyDescent="0.25">
      <c r="C306" s="93">
        <v>53267</v>
      </c>
      <c r="D306" s="50">
        <v>280</v>
      </c>
      <c r="E306" s="180"/>
      <c r="F306" s="309" t="e">
        <f t="shared" si="35"/>
        <v>#N/A</v>
      </c>
      <c r="G306" s="310"/>
      <c r="H306" s="309" t="e">
        <f t="shared" si="34"/>
        <v>#N/A</v>
      </c>
      <c r="I306" s="310"/>
      <c r="J306" s="243" t="e">
        <f t="shared" si="30"/>
        <v>#N/A</v>
      </c>
      <c r="K306" s="244"/>
      <c r="L306" s="243">
        <f>'F5 - Operación '!Q278</f>
        <v>0</v>
      </c>
      <c r="M306" s="244"/>
      <c r="N306" s="179">
        <f t="shared" si="33"/>
        <v>0</v>
      </c>
      <c r="O306" s="309" t="e">
        <f t="shared" si="29"/>
        <v>#N/A</v>
      </c>
      <c r="P306" s="310"/>
      <c r="S306" s="162" t="e">
        <f t="shared" si="31"/>
        <v>#N/A</v>
      </c>
      <c r="T306" s="168" t="e">
        <f t="shared" si="37"/>
        <v>#N/A</v>
      </c>
      <c r="U306" s="168" t="e">
        <f t="shared" si="32"/>
        <v>#N/A</v>
      </c>
    </row>
    <row r="307" spans="3:21" x14ac:dyDescent="0.25">
      <c r="C307" s="93">
        <v>53297</v>
      </c>
      <c r="D307" s="50">
        <v>281</v>
      </c>
      <c r="E307" s="180"/>
      <c r="F307" s="309" t="e">
        <f t="shared" si="35"/>
        <v>#N/A</v>
      </c>
      <c r="G307" s="310"/>
      <c r="H307" s="309" t="e">
        <f t="shared" si="34"/>
        <v>#N/A</v>
      </c>
      <c r="I307" s="310"/>
      <c r="J307" s="243" t="e">
        <f t="shared" si="30"/>
        <v>#N/A</v>
      </c>
      <c r="K307" s="244"/>
      <c r="L307" s="243">
        <f>'F5 - Operación '!Q279</f>
        <v>0</v>
      </c>
      <c r="M307" s="244"/>
      <c r="N307" s="179">
        <f t="shared" si="33"/>
        <v>0</v>
      </c>
      <c r="O307" s="309" t="e">
        <f t="shared" ref="O307:O370" si="38">F307-J307</f>
        <v>#N/A</v>
      </c>
      <c r="P307" s="310"/>
      <c r="S307" s="162" t="e">
        <f t="shared" si="31"/>
        <v>#N/A</v>
      </c>
      <c r="T307" s="168" t="e">
        <f t="shared" si="37"/>
        <v>#N/A</v>
      </c>
      <c r="U307" s="168" t="e">
        <f t="shared" si="32"/>
        <v>#N/A</v>
      </c>
    </row>
    <row r="308" spans="3:21" x14ac:dyDescent="0.25">
      <c r="C308" s="93">
        <v>53328</v>
      </c>
      <c r="D308" s="50">
        <v>282</v>
      </c>
      <c r="E308" s="180"/>
      <c r="F308" s="309" t="e">
        <f t="shared" si="35"/>
        <v>#N/A</v>
      </c>
      <c r="G308" s="310"/>
      <c r="H308" s="309" t="e">
        <f t="shared" si="34"/>
        <v>#N/A</v>
      </c>
      <c r="I308" s="310"/>
      <c r="J308" s="243" t="e">
        <f t="shared" ref="J308:J371" si="39">N308-H308-L308</f>
        <v>#N/A</v>
      </c>
      <c r="K308" s="244"/>
      <c r="L308" s="243">
        <f>'F5 - Operación '!Q280</f>
        <v>0</v>
      </c>
      <c r="M308" s="244"/>
      <c r="N308" s="179">
        <f t="shared" si="33"/>
        <v>0</v>
      </c>
      <c r="O308" s="309" t="e">
        <f t="shared" si="38"/>
        <v>#N/A</v>
      </c>
      <c r="P308" s="310"/>
      <c r="S308" s="162" t="e">
        <f t="shared" ref="S308:S371" si="40">IF(H308&gt;0,H308,0)</f>
        <v>#N/A</v>
      </c>
      <c r="T308" s="168" t="e">
        <f t="shared" si="37"/>
        <v>#N/A</v>
      </c>
      <c r="U308" s="168" t="e">
        <f t="shared" ref="U308:U371" si="41">IF(O308&gt;-N308,L308,0)</f>
        <v>#N/A</v>
      </c>
    </row>
    <row r="309" spans="3:21" x14ac:dyDescent="0.25">
      <c r="C309" s="93">
        <v>53359</v>
      </c>
      <c r="D309" s="50">
        <v>283</v>
      </c>
      <c r="E309" s="180"/>
      <c r="F309" s="309" t="e">
        <f t="shared" si="35"/>
        <v>#N/A</v>
      </c>
      <c r="G309" s="310"/>
      <c r="H309" s="309" t="e">
        <f t="shared" si="34"/>
        <v>#N/A</v>
      </c>
      <c r="I309" s="310"/>
      <c r="J309" s="243" t="e">
        <f t="shared" si="39"/>
        <v>#N/A</v>
      </c>
      <c r="K309" s="244"/>
      <c r="L309" s="243">
        <f>'F5 - Operación '!Q281</f>
        <v>0</v>
      </c>
      <c r="M309" s="244"/>
      <c r="N309" s="179">
        <f t="shared" ref="N309:N372" si="42">N308</f>
        <v>0</v>
      </c>
      <c r="O309" s="309" t="e">
        <f t="shared" si="38"/>
        <v>#N/A</v>
      </c>
      <c r="P309" s="310"/>
      <c r="S309" s="162" t="e">
        <f t="shared" si="40"/>
        <v>#N/A</v>
      </c>
      <c r="T309" s="168" t="e">
        <f t="shared" si="37"/>
        <v>#N/A</v>
      </c>
      <c r="U309" s="168" t="e">
        <f t="shared" si="41"/>
        <v>#N/A</v>
      </c>
    </row>
    <row r="310" spans="3:21" x14ac:dyDescent="0.25">
      <c r="C310" s="93">
        <v>53387</v>
      </c>
      <c r="D310" s="50">
        <v>284</v>
      </c>
      <c r="E310" s="180"/>
      <c r="F310" s="309" t="e">
        <f t="shared" si="35"/>
        <v>#N/A</v>
      </c>
      <c r="G310" s="310"/>
      <c r="H310" s="309" t="e">
        <f t="shared" si="34"/>
        <v>#N/A</v>
      </c>
      <c r="I310" s="310"/>
      <c r="J310" s="243" t="e">
        <f t="shared" si="39"/>
        <v>#N/A</v>
      </c>
      <c r="K310" s="244"/>
      <c r="L310" s="243">
        <f>'F5 - Operación '!Q282</f>
        <v>0</v>
      </c>
      <c r="M310" s="244"/>
      <c r="N310" s="179">
        <f t="shared" si="42"/>
        <v>0</v>
      </c>
      <c r="O310" s="309" t="e">
        <f t="shared" si="38"/>
        <v>#N/A</v>
      </c>
      <c r="P310" s="310"/>
      <c r="S310" s="162" t="e">
        <f t="shared" si="40"/>
        <v>#N/A</v>
      </c>
      <c r="T310" s="168" t="e">
        <f t="shared" si="37"/>
        <v>#N/A</v>
      </c>
      <c r="U310" s="168" t="e">
        <f t="shared" si="41"/>
        <v>#N/A</v>
      </c>
    </row>
    <row r="311" spans="3:21" x14ac:dyDescent="0.25">
      <c r="C311" s="93">
        <v>53418</v>
      </c>
      <c r="D311" s="50">
        <v>285</v>
      </c>
      <c r="E311" s="180"/>
      <c r="F311" s="309" t="e">
        <f t="shared" si="35"/>
        <v>#N/A</v>
      </c>
      <c r="G311" s="310"/>
      <c r="H311" s="309" t="e">
        <f t="shared" si="34"/>
        <v>#N/A</v>
      </c>
      <c r="I311" s="310"/>
      <c r="J311" s="243" t="e">
        <f t="shared" si="39"/>
        <v>#N/A</v>
      </c>
      <c r="K311" s="244"/>
      <c r="L311" s="243">
        <f>'F5 - Operación '!Q283</f>
        <v>0</v>
      </c>
      <c r="M311" s="244"/>
      <c r="N311" s="179">
        <f t="shared" si="42"/>
        <v>0</v>
      </c>
      <c r="O311" s="309" t="e">
        <f t="shared" si="38"/>
        <v>#N/A</v>
      </c>
      <c r="P311" s="310"/>
      <c r="S311" s="162" t="e">
        <f t="shared" si="40"/>
        <v>#N/A</v>
      </c>
      <c r="T311" s="168" t="e">
        <f t="shared" si="37"/>
        <v>#N/A</v>
      </c>
      <c r="U311" s="168" t="e">
        <f t="shared" si="41"/>
        <v>#N/A</v>
      </c>
    </row>
    <row r="312" spans="3:21" x14ac:dyDescent="0.25">
      <c r="C312" s="93">
        <v>53448</v>
      </c>
      <c r="D312" s="50">
        <v>286</v>
      </c>
      <c r="E312" s="180"/>
      <c r="F312" s="309" t="e">
        <f t="shared" si="35"/>
        <v>#N/A</v>
      </c>
      <c r="G312" s="310"/>
      <c r="H312" s="309" t="e">
        <f t="shared" si="34"/>
        <v>#N/A</v>
      </c>
      <c r="I312" s="310"/>
      <c r="J312" s="243" t="e">
        <f t="shared" si="39"/>
        <v>#N/A</v>
      </c>
      <c r="K312" s="244"/>
      <c r="L312" s="243">
        <f>'F5 - Operación '!Q284</f>
        <v>0</v>
      </c>
      <c r="M312" s="244"/>
      <c r="N312" s="179">
        <f t="shared" si="42"/>
        <v>0</v>
      </c>
      <c r="O312" s="309" t="e">
        <f t="shared" si="38"/>
        <v>#N/A</v>
      </c>
      <c r="P312" s="310"/>
      <c r="S312" s="162" t="e">
        <f t="shared" si="40"/>
        <v>#N/A</v>
      </c>
      <c r="T312" s="168" t="e">
        <f t="shared" si="37"/>
        <v>#N/A</v>
      </c>
      <c r="U312" s="168" t="e">
        <f t="shared" si="41"/>
        <v>#N/A</v>
      </c>
    </row>
    <row r="313" spans="3:21" x14ac:dyDescent="0.25">
      <c r="C313" s="93">
        <v>53479</v>
      </c>
      <c r="D313" s="50">
        <v>287</v>
      </c>
      <c r="E313" s="180"/>
      <c r="F313" s="309" t="e">
        <f t="shared" si="35"/>
        <v>#N/A</v>
      </c>
      <c r="G313" s="310"/>
      <c r="H313" s="309" t="e">
        <f t="shared" si="34"/>
        <v>#N/A</v>
      </c>
      <c r="I313" s="310"/>
      <c r="J313" s="243" t="e">
        <f t="shared" si="39"/>
        <v>#N/A</v>
      </c>
      <c r="K313" s="244"/>
      <c r="L313" s="243">
        <f>'F5 - Operación '!Q285</f>
        <v>0</v>
      </c>
      <c r="M313" s="244"/>
      <c r="N313" s="179">
        <f t="shared" si="42"/>
        <v>0</v>
      </c>
      <c r="O313" s="309" t="e">
        <f t="shared" si="38"/>
        <v>#N/A</v>
      </c>
      <c r="P313" s="310"/>
      <c r="S313" s="162" t="e">
        <f t="shared" si="40"/>
        <v>#N/A</v>
      </c>
      <c r="T313" s="168" t="e">
        <f t="shared" si="37"/>
        <v>#N/A</v>
      </c>
      <c r="U313" s="168" t="e">
        <f t="shared" si="41"/>
        <v>#N/A</v>
      </c>
    </row>
    <row r="314" spans="3:21" x14ac:dyDescent="0.25">
      <c r="C314" s="93">
        <v>53509</v>
      </c>
      <c r="D314" s="50">
        <v>288</v>
      </c>
      <c r="E314" s="180"/>
      <c r="F314" s="309" t="e">
        <f t="shared" si="35"/>
        <v>#N/A</v>
      </c>
      <c r="G314" s="310"/>
      <c r="H314" s="309" t="e">
        <f t="shared" si="34"/>
        <v>#N/A</v>
      </c>
      <c r="I314" s="310"/>
      <c r="J314" s="243" t="e">
        <f t="shared" si="39"/>
        <v>#N/A</v>
      </c>
      <c r="K314" s="244"/>
      <c r="L314" s="243">
        <f>'F5 - Operación '!Q286</f>
        <v>0</v>
      </c>
      <c r="M314" s="244"/>
      <c r="N314" s="179">
        <f t="shared" si="42"/>
        <v>0</v>
      </c>
      <c r="O314" s="309" t="e">
        <f t="shared" si="38"/>
        <v>#N/A</v>
      </c>
      <c r="P314" s="310"/>
      <c r="S314" s="162" t="e">
        <f t="shared" si="40"/>
        <v>#N/A</v>
      </c>
      <c r="T314" s="168" t="e">
        <f t="shared" si="37"/>
        <v>#N/A</v>
      </c>
      <c r="U314" s="168" t="e">
        <f t="shared" si="41"/>
        <v>#N/A</v>
      </c>
    </row>
    <row r="315" spans="3:21" x14ac:dyDescent="0.25">
      <c r="C315" s="93">
        <v>53540</v>
      </c>
      <c r="D315" s="50">
        <v>289</v>
      </c>
      <c r="E315" s="180"/>
      <c r="F315" s="309" t="e">
        <f t="shared" si="35"/>
        <v>#N/A</v>
      </c>
      <c r="G315" s="310"/>
      <c r="H315" s="309" t="e">
        <f t="shared" si="34"/>
        <v>#N/A</v>
      </c>
      <c r="I315" s="310"/>
      <c r="J315" s="243" t="e">
        <f t="shared" si="39"/>
        <v>#N/A</v>
      </c>
      <c r="K315" s="244"/>
      <c r="L315" s="243">
        <f>'F5 - Operación '!Q287</f>
        <v>0</v>
      </c>
      <c r="M315" s="244"/>
      <c r="N315" s="179">
        <f t="shared" si="42"/>
        <v>0</v>
      </c>
      <c r="O315" s="309" t="e">
        <f t="shared" si="38"/>
        <v>#N/A</v>
      </c>
      <c r="P315" s="310"/>
      <c r="S315" s="162" t="e">
        <f t="shared" si="40"/>
        <v>#N/A</v>
      </c>
      <c r="T315" s="168" t="e">
        <f t="shared" si="37"/>
        <v>#N/A</v>
      </c>
      <c r="U315" s="168" t="e">
        <f t="shared" si="41"/>
        <v>#N/A</v>
      </c>
    </row>
    <row r="316" spans="3:21" x14ac:dyDescent="0.25">
      <c r="C316" s="93">
        <v>53571</v>
      </c>
      <c r="D316" s="50">
        <v>290</v>
      </c>
      <c r="E316" s="180"/>
      <c r="F316" s="309" t="e">
        <f t="shared" si="35"/>
        <v>#N/A</v>
      </c>
      <c r="G316" s="310"/>
      <c r="H316" s="309" t="e">
        <f t="shared" si="34"/>
        <v>#N/A</v>
      </c>
      <c r="I316" s="310"/>
      <c r="J316" s="243" t="e">
        <f t="shared" si="39"/>
        <v>#N/A</v>
      </c>
      <c r="K316" s="244"/>
      <c r="L316" s="243">
        <f>'F5 - Operación '!Q288</f>
        <v>0</v>
      </c>
      <c r="M316" s="244"/>
      <c r="N316" s="179">
        <f t="shared" si="42"/>
        <v>0</v>
      </c>
      <c r="O316" s="309" t="e">
        <f t="shared" si="38"/>
        <v>#N/A</v>
      </c>
      <c r="P316" s="310"/>
      <c r="S316" s="162" t="e">
        <f t="shared" si="40"/>
        <v>#N/A</v>
      </c>
      <c r="T316" s="168" t="e">
        <f t="shared" si="37"/>
        <v>#N/A</v>
      </c>
      <c r="U316" s="168" t="e">
        <f t="shared" si="41"/>
        <v>#N/A</v>
      </c>
    </row>
    <row r="317" spans="3:21" x14ac:dyDescent="0.25">
      <c r="C317" s="93">
        <v>53601</v>
      </c>
      <c r="D317" s="50">
        <v>291</v>
      </c>
      <c r="E317" s="180"/>
      <c r="F317" s="309" t="e">
        <f t="shared" si="35"/>
        <v>#N/A</v>
      </c>
      <c r="G317" s="310"/>
      <c r="H317" s="309" t="e">
        <f t="shared" si="34"/>
        <v>#N/A</v>
      </c>
      <c r="I317" s="310"/>
      <c r="J317" s="243" t="e">
        <f t="shared" si="39"/>
        <v>#N/A</v>
      </c>
      <c r="K317" s="244"/>
      <c r="L317" s="243">
        <f>'F5 - Operación '!Q289</f>
        <v>0</v>
      </c>
      <c r="M317" s="244"/>
      <c r="N317" s="179">
        <f t="shared" si="42"/>
        <v>0</v>
      </c>
      <c r="O317" s="309" t="e">
        <f t="shared" si="38"/>
        <v>#N/A</v>
      </c>
      <c r="P317" s="310"/>
      <c r="S317" s="162" t="e">
        <f t="shared" si="40"/>
        <v>#N/A</v>
      </c>
      <c r="T317" s="168" t="e">
        <f t="shared" si="37"/>
        <v>#N/A</v>
      </c>
      <c r="U317" s="168" t="e">
        <f t="shared" si="41"/>
        <v>#N/A</v>
      </c>
    </row>
    <row r="318" spans="3:21" x14ac:dyDescent="0.25">
      <c r="C318" s="93">
        <v>53632</v>
      </c>
      <c r="D318" s="50">
        <v>292</v>
      </c>
      <c r="E318" s="180"/>
      <c r="F318" s="309" t="e">
        <f t="shared" si="35"/>
        <v>#N/A</v>
      </c>
      <c r="G318" s="310"/>
      <c r="H318" s="309" t="e">
        <f t="shared" si="34"/>
        <v>#N/A</v>
      </c>
      <c r="I318" s="310"/>
      <c r="J318" s="243" t="e">
        <f t="shared" si="39"/>
        <v>#N/A</v>
      </c>
      <c r="K318" s="244"/>
      <c r="L318" s="243">
        <f>'F5 - Operación '!Q290</f>
        <v>0</v>
      </c>
      <c r="M318" s="244"/>
      <c r="N318" s="179">
        <f t="shared" si="42"/>
        <v>0</v>
      </c>
      <c r="O318" s="309" t="e">
        <f t="shared" si="38"/>
        <v>#N/A</v>
      </c>
      <c r="P318" s="310"/>
      <c r="S318" s="162" t="e">
        <f t="shared" si="40"/>
        <v>#N/A</v>
      </c>
      <c r="T318" s="168" t="e">
        <f t="shared" si="37"/>
        <v>#N/A</v>
      </c>
      <c r="U318" s="168" t="e">
        <f t="shared" si="41"/>
        <v>#N/A</v>
      </c>
    </row>
    <row r="319" spans="3:21" x14ac:dyDescent="0.25">
      <c r="C319" s="93">
        <v>53662</v>
      </c>
      <c r="D319" s="50">
        <v>293</v>
      </c>
      <c r="E319" s="180"/>
      <c r="F319" s="309" t="e">
        <f t="shared" si="35"/>
        <v>#N/A</v>
      </c>
      <c r="G319" s="310"/>
      <c r="H319" s="309" t="e">
        <f t="shared" si="34"/>
        <v>#N/A</v>
      </c>
      <c r="I319" s="310"/>
      <c r="J319" s="243" t="e">
        <f t="shared" si="39"/>
        <v>#N/A</v>
      </c>
      <c r="K319" s="244"/>
      <c r="L319" s="243">
        <f>'F5 - Operación '!Q291</f>
        <v>0</v>
      </c>
      <c r="M319" s="244"/>
      <c r="N319" s="179">
        <f t="shared" si="42"/>
        <v>0</v>
      </c>
      <c r="O319" s="309" t="e">
        <f t="shared" si="38"/>
        <v>#N/A</v>
      </c>
      <c r="P319" s="310"/>
      <c r="S319" s="162" t="e">
        <f t="shared" si="40"/>
        <v>#N/A</v>
      </c>
      <c r="T319" s="168" t="e">
        <f t="shared" si="37"/>
        <v>#N/A</v>
      </c>
      <c r="U319" s="168" t="e">
        <f t="shared" si="41"/>
        <v>#N/A</v>
      </c>
    </row>
    <row r="320" spans="3:21" x14ac:dyDescent="0.25">
      <c r="C320" s="93">
        <v>53693</v>
      </c>
      <c r="D320" s="50">
        <v>294</v>
      </c>
      <c r="E320" s="180"/>
      <c r="F320" s="309" t="e">
        <f t="shared" si="35"/>
        <v>#N/A</v>
      </c>
      <c r="G320" s="310"/>
      <c r="H320" s="309" t="e">
        <f t="shared" si="34"/>
        <v>#N/A</v>
      </c>
      <c r="I320" s="310"/>
      <c r="J320" s="243" t="e">
        <f t="shared" si="39"/>
        <v>#N/A</v>
      </c>
      <c r="K320" s="244"/>
      <c r="L320" s="243">
        <f>'F5 - Operación '!Q292</f>
        <v>0</v>
      </c>
      <c r="M320" s="244"/>
      <c r="N320" s="179">
        <f t="shared" si="42"/>
        <v>0</v>
      </c>
      <c r="O320" s="309" t="e">
        <f t="shared" si="38"/>
        <v>#N/A</v>
      </c>
      <c r="P320" s="310"/>
      <c r="S320" s="162" t="e">
        <f t="shared" si="40"/>
        <v>#N/A</v>
      </c>
      <c r="T320" s="168" t="e">
        <f t="shared" si="37"/>
        <v>#N/A</v>
      </c>
      <c r="U320" s="168" t="e">
        <f t="shared" si="41"/>
        <v>#N/A</v>
      </c>
    </row>
    <row r="321" spans="1:105" x14ac:dyDescent="0.25">
      <c r="C321" s="93">
        <v>53724</v>
      </c>
      <c r="D321" s="50">
        <v>295</v>
      </c>
      <c r="E321" s="180"/>
      <c r="F321" s="309" t="e">
        <f t="shared" si="35"/>
        <v>#N/A</v>
      </c>
      <c r="G321" s="310"/>
      <c r="H321" s="309" t="e">
        <f t="shared" ref="H321:H384" si="43">F321*$K$23</f>
        <v>#N/A</v>
      </c>
      <c r="I321" s="310"/>
      <c r="J321" s="243" t="e">
        <f t="shared" si="39"/>
        <v>#N/A</v>
      </c>
      <c r="K321" s="244"/>
      <c r="L321" s="243">
        <f>'F5 - Operación '!Q293</f>
        <v>0</v>
      </c>
      <c r="M321" s="244"/>
      <c r="N321" s="179">
        <f t="shared" si="42"/>
        <v>0</v>
      </c>
      <c r="O321" s="309" t="e">
        <f t="shared" si="38"/>
        <v>#N/A</v>
      </c>
      <c r="P321" s="310"/>
      <c r="S321" s="162" t="e">
        <f t="shared" si="40"/>
        <v>#N/A</v>
      </c>
      <c r="T321" s="168" t="e">
        <f t="shared" si="37"/>
        <v>#N/A</v>
      </c>
      <c r="U321" s="168" t="e">
        <f t="shared" si="41"/>
        <v>#N/A</v>
      </c>
    </row>
    <row r="322" spans="1:105" x14ac:dyDescent="0.25">
      <c r="C322" s="93">
        <v>53752</v>
      </c>
      <c r="D322" s="50">
        <v>296</v>
      </c>
      <c r="E322" s="180"/>
      <c r="F322" s="309" t="e">
        <f t="shared" ref="F322:F385" si="44">O321</f>
        <v>#N/A</v>
      </c>
      <c r="G322" s="310"/>
      <c r="H322" s="309" t="e">
        <f t="shared" si="43"/>
        <v>#N/A</v>
      </c>
      <c r="I322" s="310"/>
      <c r="J322" s="243" t="e">
        <f t="shared" si="39"/>
        <v>#N/A</v>
      </c>
      <c r="K322" s="244"/>
      <c r="L322" s="243">
        <f>'F5 - Operación '!Q294</f>
        <v>0</v>
      </c>
      <c r="M322" s="244"/>
      <c r="N322" s="179">
        <f t="shared" si="42"/>
        <v>0</v>
      </c>
      <c r="O322" s="309" t="e">
        <f t="shared" si="38"/>
        <v>#N/A</v>
      </c>
      <c r="P322" s="310"/>
      <c r="S322" s="162" t="e">
        <f t="shared" si="40"/>
        <v>#N/A</v>
      </c>
      <c r="T322" s="168" t="e">
        <f t="shared" si="37"/>
        <v>#N/A</v>
      </c>
      <c r="U322" s="168" t="e">
        <f t="shared" si="41"/>
        <v>#N/A</v>
      </c>
    </row>
    <row r="323" spans="1:105" x14ac:dyDescent="0.25">
      <c r="C323" s="93">
        <v>53783</v>
      </c>
      <c r="D323" s="50">
        <v>297</v>
      </c>
      <c r="E323" s="180"/>
      <c r="F323" s="309" t="e">
        <f t="shared" si="44"/>
        <v>#N/A</v>
      </c>
      <c r="G323" s="310"/>
      <c r="H323" s="309" t="e">
        <f t="shared" si="43"/>
        <v>#N/A</v>
      </c>
      <c r="I323" s="310"/>
      <c r="J323" s="243" t="e">
        <f t="shared" si="39"/>
        <v>#N/A</v>
      </c>
      <c r="K323" s="244"/>
      <c r="L323" s="243">
        <f>'F5 - Operación '!Q295</f>
        <v>0</v>
      </c>
      <c r="M323" s="244"/>
      <c r="N323" s="179">
        <f t="shared" si="42"/>
        <v>0</v>
      </c>
      <c r="O323" s="309" t="e">
        <f t="shared" si="38"/>
        <v>#N/A</v>
      </c>
      <c r="P323" s="310"/>
      <c r="S323" s="162" t="e">
        <f t="shared" si="40"/>
        <v>#N/A</v>
      </c>
      <c r="T323" s="168" t="e">
        <f t="shared" si="37"/>
        <v>#N/A</v>
      </c>
      <c r="U323" s="168" t="e">
        <f t="shared" si="41"/>
        <v>#N/A</v>
      </c>
    </row>
    <row r="324" spans="1:105" x14ac:dyDescent="0.25">
      <c r="C324" s="93">
        <v>53813</v>
      </c>
      <c r="D324" s="50">
        <v>298</v>
      </c>
      <c r="E324" s="180"/>
      <c r="F324" s="309" t="e">
        <f t="shared" si="44"/>
        <v>#N/A</v>
      </c>
      <c r="G324" s="310"/>
      <c r="H324" s="309" t="e">
        <f t="shared" si="43"/>
        <v>#N/A</v>
      </c>
      <c r="I324" s="310"/>
      <c r="J324" s="243" t="e">
        <f t="shared" si="39"/>
        <v>#N/A</v>
      </c>
      <c r="K324" s="244"/>
      <c r="L324" s="243">
        <f>'F5 - Operación '!Q296</f>
        <v>0</v>
      </c>
      <c r="M324" s="244"/>
      <c r="N324" s="179">
        <f t="shared" si="42"/>
        <v>0</v>
      </c>
      <c r="O324" s="309" t="e">
        <f t="shared" si="38"/>
        <v>#N/A</v>
      </c>
      <c r="P324" s="310"/>
      <c r="S324" s="162" t="e">
        <f t="shared" si="40"/>
        <v>#N/A</v>
      </c>
      <c r="T324" s="168" t="e">
        <f t="shared" si="37"/>
        <v>#N/A</v>
      </c>
      <c r="U324" s="168" t="e">
        <f t="shared" si="41"/>
        <v>#N/A</v>
      </c>
    </row>
    <row r="325" spans="1:105" x14ac:dyDescent="0.25">
      <c r="C325" s="93">
        <v>53844</v>
      </c>
      <c r="D325" s="50">
        <v>299</v>
      </c>
      <c r="E325" s="180"/>
      <c r="F325" s="309" t="e">
        <f t="shared" si="44"/>
        <v>#N/A</v>
      </c>
      <c r="G325" s="310"/>
      <c r="H325" s="309" t="e">
        <f t="shared" si="43"/>
        <v>#N/A</v>
      </c>
      <c r="I325" s="310"/>
      <c r="J325" s="243" t="e">
        <f t="shared" si="39"/>
        <v>#N/A</v>
      </c>
      <c r="K325" s="244"/>
      <c r="L325" s="243">
        <f>'F5 - Operación '!Q297</f>
        <v>0</v>
      </c>
      <c r="M325" s="244"/>
      <c r="N325" s="179">
        <f t="shared" si="42"/>
        <v>0</v>
      </c>
      <c r="O325" s="309" t="e">
        <f t="shared" si="38"/>
        <v>#N/A</v>
      </c>
      <c r="P325" s="310"/>
      <c r="S325" s="162" t="e">
        <f t="shared" si="40"/>
        <v>#N/A</v>
      </c>
      <c r="T325" s="168" t="e">
        <f t="shared" si="37"/>
        <v>#N/A</v>
      </c>
      <c r="U325" s="168" t="e">
        <f t="shared" si="41"/>
        <v>#N/A</v>
      </c>
    </row>
    <row r="326" spans="1:105" x14ac:dyDescent="0.25">
      <c r="C326" s="93">
        <v>53874</v>
      </c>
      <c r="D326" s="50">
        <v>300</v>
      </c>
      <c r="E326" s="180"/>
      <c r="F326" s="309" t="e">
        <f t="shared" si="44"/>
        <v>#N/A</v>
      </c>
      <c r="G326" s="310"/>
      <c r="H326" s="309" t="e">
        <f t="shared" si="43"/>
        <v>#N/A</v>
      </c>
      <c r="I326" s="310"/>
      <c r="J326" s="243" t="e">
        <f t="shared" si="39"/>
        <v>#N/A</v>
      </c>
      <c r="K326" s="244"/>
      <c r="L326" s="243">
        <f>'F5 - Operación '!Q298</f>
        <v>0</v>
      </c>
      <c r="M326" s="244"/>
      <c r="N326" s="179">
        <f t="shared" si="42"/>
        <v>0</v>
      </c>
      <c r="O326" s="309" t="e">
        <f t="shared" si="38"/>
        <v>#N/A</v>
      </c>
      <c r="P326" s="310"/>
      <c r="S326" s="162" t="e">
        <f t="shared" si="40"/>
        <v>#N/A</v>
      </c>
      <c r="T326" s="168" t="e">
        <f t="shared" si="37"/>
        <v>#N/A</v>
      </c>
      <c r="U326" s="168" t="e">
        <f t="shared" si="41"/>
        <v>#N/A</v>
      </c>
    </row>
    <row r="327" spans="1:105" x14ac:dyDescent="0.25">
      <c r="C327" s="93">
        <v>53905</v>
      </c>
      <c r="D327" s="50">
        <v>301</v>
      </c>
      <c r="E327" s="180"/>
      <c r="F327" s="309" t="e">
        <f t="shared" si="44"/>
        <v>#N/A</v>
      </c>
      <c r="G327" s="310"/>
      <c r="H327" s="309" t="e">
        <f t="shared" si="43"/>
        <v>#N/A</v>
      </c>
      <c r="I327" s="310"/>
      <c r="J327" s="243" t="e">
        <f t="shared" si="39"/>
        <v>#N/A</v>
      </c>
      <c r="K327" s="244"/>
      <c r="L327" s="243">
        <f>'F5 - Operación '!Q299</f>
        <v>0</v>
      </c>
      <c r="M327" s="244"/>
      <c r="N327" s="179">
        <f t="shared" si="42"/>
        <v>0</v>
      </c>
      <c r="O327" s="309" t="e">
        <f t="shared" si="38"/>
        <v>#N/A</v>
      </c>
      <c r="P327" s="310"/>
      <c r="S327" s="162" t="e">
        <f t="shared" si="40"/>
        <v>#N/A</v>
      </c>
      <c r="T327" s="168" t="e">
        <f t="shared" si="37"/>
        <v>#N/A</v>
      </c>
      <c r="U327" s="168" t="e">
        <f t="shared" si="41"/>
        <v>#N/A</v>
      </c>
    </row>
    <row r="328" spans="1:105" x14ac:dyDescent="0.25">
      <c r="C328" s="93">
        <v>53936</v>
      </c>
      <c r="D328" s="50">
        <v>302</v>
      </c>
      <c r="E328" s="180"/>
      <c r="F328" s="309" t="e">
        <f t="shared" si="44"/>
        <v>#N/A</v>
      </c>
      <c r="G328" s="310"/>
      <c r="H328" s="309" t="e">
        <f t="shared" si="43"/>
        <v>#N/A</v>
      </c>
      <c r="I328" s="310"/>
      <c r="J328" s="243" t="e">
        <f t="shared" si="39"/>
        <v>#N/A</v>
      </c>
      <c r="K328" s="244"/>
      <c r="L328" s="243">
        <f>'F5 - Operación '!Q300</f>
        <v>0</v>
      </c>
      <c r="M328" s="244"/>
      <c r="N328" s="179">
        <f t="shared" si="42"/>
        <v>0</v>
      </c>
      <c r="O328" s="309" t="e">
        <f t="shared" si="38"/>
        <v>#N/A</v>
      </c>
      <c r="P328" s="310"/>
      <c r="S328" s="162" t="e">
        <f t="shared" si="40"/>
        <v>#N/A</v>
      </c>
      <c r="T328" s="168" t="e">
        <f t="shared" si="37"/>
        <v>#N/A</v>
      </c>
      <c r="U328" s="168" t="e">
        <f t="shared" si="41"/>
        <v>#N/A</v>
      </c>
    </row>
    <row r="329" spans="1:105" x14ac:dyDescent="0.25">
      <c r="C329" s="93">
        <v>53966</v>
      </c>
      <c r="D329" s="50">
        <v>303</v>
      </c>
      <c r="E329" s="180"/>
      <c r="F329" s="309" t="e">
        <f t="shared" si="44"/>
        <v>#N/A</v>
      </c>
      <c r="G329" s="310"/>
      <c r="H329" s="309" t="e">
        <f t="shared" si="43"/>
        <v>#N/A</v>
      </c>
      <c r="I329" s="310"/>
      <c r="J329" s="243" t="e">
        <f t="shared" si="39"/>
        <v>#N/A</v>
      </c>
      <c r="K329" s="244"/>
      <c r="L329" s="243">
        <f>'F5 - Operación '!Q301</f>
        <v>0</v>
      </c>
      <c r="M329" s="244"/>
      <c r="N329" s="179">
        <f t="shared" si="42"/>
        <v>0</v>
      </c>
      <c r="O329" s="309" t="e">
        <f t="shared" si="38"/>
        <v>#N/A</v>
      </c>
      <c r="P329" s="310"/>
      <c r="S329" s="162" t="e">
        <f t="shared" si="40"/>
        <v>#N/A</v>
      </c>
      <c r="T329" s="168" t="e">
        <f t="shared" si="37"/>
        <v>#N/A</v>
      </c>
      <c r="U329" s="168" t="e">
        <f t="shared" si="41"/>
        <v>#N/A</v>
      </c>
    </row>
    <row r="330" spans="1:105" x14ac:dyDescent="0.25">
      <c r="C330" s="93">
        <v>53997</v>
      </c>
      <c r="D330" s="50">
        <v>304</v>
      </c>
      <c r="E330" s="180"/>
      <c r="F330" s="309" t="e">
        <f t="shared" si="44"/>
        <v>#N/A</v>
      </c>
      <c r="G330" s="310"/>
      <c r="H330" s="309" t="e">
        <f t="shared" si="43"/>
        <v>#N/A</v>
      </c>
      <c r="I330" s="310"/>
      <c r="J330" s="243" t="e">
        <f t="shared" si="39"/>
        <v>#N/A</v>
      </c>
      <c r="K330" s="244"/>
      <c r="L330" s="243">
        <f>'F5 - Operación '!Q302</f>
        <v>0</v>
      </c>
      <c r="M330" s="244"/>
      <c r="N330" s="179">
        <f t="shared" si="42"/>
        <v>0</v>
      </c>
      <c r="O330" s="309" t="e">
        <f t="shared" si="38"/>
        <v>#N/A</v>
      </c>
      <c r="P330" s="310"/>
      <c r="S330" s="162" t="e">
        <f t="shared" si="40"/>
        <v>#N/A</v>
      </c>
      <c r="T330" s="168" t="e">
        <f t="shared" si="37"/>
        <v>#N/A</v>
      </c>
      <c r="U330" s="168" t="e">
        <f t="shared" si="41"/>
        <v>#N/A</v>
      </c>
    </row>
    <row r="331" spans="1:105" x14ac:dyDescent="0.25">
      <c r="C331" s="93">
        <v>54027</v>
      </c>
      <c r="D331" s="50">
        <v>305</v>
      </c>
      <c r="E331" s="180"/>
      <c r="F331" s="309" t="e">
        <f t="shared" si="44"/>
        <v>#N/A</v>
      </c>
      <c r="G331" s="310"/>
      <c r="H331" s="309" t="e">
        <f t="shared" si="43"/>
        <v>#N/A</v>
      </c>
      <c r="I331" s="310"/>
      <c r="J331" s="243" t="e">
        <f t="shared" si="39"/>
        <v>#N/A</v>
      </c>
      <c r="K331" s="244"/>
      <c r="L331" s="243">
        <f>'F5 - Operación '!Q303</f>
        <v>0</v>
      </c>
      <c r="M331" s="244"/>
      <c r="N331" s="179">
        <f t="shared" si="42"/>
        <v>0</v>
      </c>
      <c r="O331" s="309" t="e">
        <f t="shared" si="38"/>
        <v>#N/A</v>
      </c>
      <c r="P331" s="310"/>
      <c r="S331" s="162" t="e">
        <f t="shared" si="40"/>
        <v>#N/A</v>
      </c>
      <c r="T331" s="168" t="e">
        <f t="shared" si="37"/>
        <v>#N/A</v>
      </c>
      <c r="U331" s="168" t="e">
        <f t="shared" si="41"/>
        <v>#N/A</v>
      </c>
    </row>
    <row r="332" spans="1:105" s="151" customFormat="1" x14ac:dyDescent="0.25">
      <c r="A332"/>
      <c r="B332"/>
      <c r="C332" s="159">
        <v>54058</v>
      </c>
      <c r="D332" s="160">
        <v>306</v>
      </c>
      <c r="E332" s="181"/>
      <c r="F332" s="311" t="e">
        <f t="shared" si="44"/>
        <v>#N/A</v>
      </c>
      <c r="G332" s="312"/>
      <c r="H332" s="311" t="e">
        <f t="shared" si="43"/>
        <v>#N/A</v>
      </c>
      <c r="I332" s="312"/>
      <c r="J332" s="243" t="e">
        <f t="shared" si="39"/>
        <v>#N/A</v>
      </c>
      <c r="K332" s="244"/>
      <c r="L332" s="243">
        <f>'F5 - Operación '!Q304</f>
        <v>0</v>
      </c>
      <c r="M332" s="244"/>
      <c r="N332" s="179">
        <f t="shared" si="42"/>
        <v>0</v>
      </c>
      <c r="O332" s="311" t="e">
        <f t="shared" si="38"/>
        <v>#N/A</v>
      </c>
      <c r="P332" s="312"/>
      <c r="Q332"/>
      <c r="R332"/>
      <c r="S332" s="162" t="e">
        <f t="shared" si="40"/>
        <v>#N/A</v>
      </c>
      <c r="T332" s="168" t="e">
        <f t="shared" si="37"/>
        <v>#N/A</v>
      </c>
      <c r="U332" s="168" t="e">
        <f t="shared" si="41"/>
        <v>#N/A</v>
      </c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</row>
    <row r="333" spans="1:105" x14ac:dyDescent="0.25">
      <c r="C333" s="93">
        <v>54089</v>
      </c>
      <c r="D333" s="50">
        <v>307</v>
      </c>
      <c r="E333" s="180"/>
      <c r="F333" s="309" t="e">
        <f t="shared" si="44"/>
        <v>#N/A</v>
      </c>
      <c r="G333" s="310"/>
      <c r="H333" s="309" t="e">
        <f t="shared" si="43"/>
        <v>#N/A</v>
      </c>
      <c r="I333" s="310"/>
      <c r="J333" s="243" t="e">
        <f t="shared" si="39"/>
        <v>#N/A</v>
      </c>
      <c r="K333" s="244"/>
      <c r="L333" s="243">
        <f>'F5 - Operación '!Q305</f>
        <v>0</v>
      </c>
      <c r="M333" s="244"/>
      <c r="N333" s="179">
        <f t="shared" si="42"/>
        <v>0</v>
      </c>
      <c r="O333" s="309" t="e">
        <f t="shared" si="38"/>
        <v>#N/A</v>
      </c>
      <c r="P333" s="310"/>
      <c r="S333" s="162" t="e">
        <f t="shared" si="40"/>
        <v>#N/A</v>
      </c>
      <c r="T333" s="168" t="e">
        <f t="shared" si="37"/>
        <v>#N/A</v>
      </c>
      <c r="U333" s="168" t="e">
        <f t="shared" si="41"/>
        <v>#N/A</v>
      </c>
    </row>
    <row r="334" spans="1:105" x14ac:dyDescent="0.25">
      <c r="C334" s="93">
        <v>54118</v>
      </c>
      <c r="D334" s="50">
        <v>308</v>
      </c>
      <c r="E334" s="180"/>
      <c r="F334" s="309" t="e">
        <f t="shared" si="44"/>
        <v>#N/A</v>
      </c>
      <c r="G334" s="310"/>
      <c r="H334" s="309" t="e">
        <f t="shared" si="43"/>
        <v>#N/A</v>
      </c>
      <c r="I334" s="310"/>
      <c r="J334" s="243" t="e">
        <f t="shared" si="39"/>
        <v>#N/A</v>
      </c>
      <c r="K334" s="244"/>
      <c r="L334" s="243">
        <f>'F5 - Operación '!Q306</f>
        <v>0</v>
      </c>
      <c r="M334" s="244"/>
      <c r="N334" s="179">
        <f t="shared" si="42"/>
        <v>0</v>
      </c>
      <c r="O334" s="309" t="e">
        <f t="shared" si="38"/>
        <v>#N/A</v>
      </c>
      <c r="P334" s="310"/>
      <c r="S334" s="162" t="e">
        <f t="shared" si="40"/>
        <v>#N/A</v>
      </c>
      <c r="T334" s="168" t="e">
        <f t="shared" si="37"/>
        <v>#N/A</v>
      </c>
      <c r="U334" s="168" t="e">
        <f t="shared" si="41"/>
        <v>#N/A</v>
      </c>
    </row>
    <row r="335" spans="1:105" x14ac:dyDescent="0.25">
      <c r="C335" s="93">
        <v>54149</v>
      </c>
      <c r="D335" s="50">
        <v>309</v>
      </c>
      <c r="E335" s="180"/>
      <c r="F335" s="309" t="e">
        <f t="shared" si="44"/>
        <v>#N/A</v>
      </c>
      <c r="G335" s="310"/>
      <c r="H335" s="309" t="e">
        <f t="shared" si="43"/>
        <v>#N/A</v>
      </c>
      <c r="I335" s="310"/>
      <c r="J335" s="243" t="e">
        <f t="shared" si="39"/>
        <v>#N/A</v>
      </c>
      <c r="K335" s="244"/>
      <c r="L335" s="243">
        <f>'F5 - Operación '!Q307</f>
        <v>0</v>
      </c>
      <c r="M335" s="244"/>
      <c r="N335" s="179">
        <f t="shared" si="42"/>
        <v>0</v>
      </c>
      <c r="O335" s="309" t="e">
        <f t="shared" si="38"/>
        <v>#N/A</v>
      </c>
      <c r="P335" s="310"/>
      <c r="S335" s="162" t="e">
        <f t="shared" si="40"/>
        <v>#N/A</v>
      </c>
      <c r="T335" s="168" t="e">
        <f t="shared" si="37"/>
        <v>#N/A</v>
      </c>
      <c r="U335" s="168" t="e">
        <f t="shared" si="41"/>
        <v>#N/A</v>
      </c>
    </row>
    <row r="336" spans="1:105" x14ac:dyDescent="0.25">
      <c r="C336" s="93">
        <v>54179</v>
      </c>
      <c r="D336" s="50">
        <v>310</v>
      </c>
      <c r="E336" s="180"/>
      <c r="F336" s="309" t="e">
        <f t="shared" si="44"/>
        <v>#N/A</v>
      </c>
      <c r="G336" s="310"/>
      <c r="H336" s="309" t="e">
        <f t="shared" si="43"/>
        <v>#N/A</v>
      </c>
      <c r="I336" s="310"/>
      <c r="J336" s="243" t="e">
        <f t="shared" si="39"/>
        <v>#N/A</v>
      </c>
      <c r="K336" s="244"/>
      <c r="L336" s="243">
        <f>'F5 - Operación '!Q308</f>
        <v>0</v>
      </c>
      <c r="M336" s="244"/>
      <c r="N336" s="179">
        <f t="shared" si="42"/>
        <v>0</v>
      </c>
      <c r="O336" s="309" t="e">
        <f t="shared" si="38"/>
        <v>#N/A</v>
      </c>
      <c r="P336" s="310"/>
      <c r="S336" s="162" t="e">
        <f t="shared" si="40"/>
        <v>#N/A</v>
      </c>
      <c r="T336" s="168" t="e">
        <f t="shared" si="37"/>
        <v>#N/A</v>
      </c>
      <c r="U336" s="168" t="e">
        <f t="shared" si="41"/>
        <v>#N/A</v>
      </c>
    </row>
    <row r="337" spans="3:21" x14ac:dyDescent="0.25">
      <c r="C337" s="93">
        <v>54210</v>
      </c>
      <c r="D337" s="50">
        <v>311</v>
      </c>
      <c r="E337" s="180"/>
      <c r="F337" s="309" t="e">
        <f t="shared" si="44"/>
        <v>#N/A</v>
      </c>
      <c r="G337" s="310"/>
      <c r="H337" s="309" t="e">
        <f t="shared" si="43"/>
        <v>#N/A</v>
      </c>
      <c r="I337" s="310"/>
      <c r="J337" s="243" t="e">
        <f t="shared" si="39"/>
        <v>#N/A</v>
      </c>
      <c r="K337" s="244"/>
      <c r="L337" s="243">
        <f>'F5 - Operación '!Q309</f>
        <v>0</v>
      </c>
      <c r="M337" s="244"/>
      <c r="N337" s="179">
        <f t="shared" si="42"/>
        <v>0</v>
      </c>
      <c r="O337" s="309" t="e">
        <f t="shared" si="38"/>
        <v>#N/A</v>
      </c>
      <c r="P337" s="310"/>
      <c r="S337" s="162" t="e">
        <f t="shared" si="40"/>
        <v>#N/A</v>
      </c>
      <c r="T337" s="168" t="e">
        <f t="shared" si="37"/>
        <v>#N/A</v>
      </c>
      <c r="U337" s="168" t="e">
        <f t="shared" si="41"/>
        <v>#N/A</v>
      </c>
    </row>
    <row r="338" spans="3:21" x14ac:dyDescent="0.25">
      <c r="C338" s="93">
        <v>54240</v>
      </c>
      <c r="D338" s="50">
        <v>312</v>
      </c>
      <c r="E338" s="180"/>
      <c r="F338" s="309" t="e">
        <f t="shared" si="44"/>
        <v>#N/A</v>
      </c>
      <c r="G338" s="310"/>
      <c r="H338" s="309" t="e">
        <f t="shared" si="43"/>
        <v>#N/A</v>
      </c>
      <c r="I338" s="310"/>
      <c r="J338" s="243" t="e">
        <f t="shared" si="39"/>
        <v>#N/A</v>
      </c>
      <c r="K338" s="244"/>
      <c r="L338" s="243">
        <f>'F5 - Operación '!Q310</f>
        <v>0</v>
      </c>
      <c r="M338" s="244"/>
      <c r="N338" s="179">
        <f t="shared" si="42"/>
        <v>0</v>
      </c>
      <c r="O338" s="309" t="e">
        <f t="shared" si="38"/>
        <v>#N/A</v>
      </c>
      <c r="P338" s="310"/>
      <c r="S338" s="162" t="e">
        <f t="shared" si="40"/>
        <v>#N/A</v>
      </c>
      <c r="T338" s="168" t="e">
        <f t="shared" si="37"/>
        <v>#N/A</v>
      </c>
      <c r="U338" s="168" t="e">
        <f t="shared" si="41"/>
        <v>#N/A</v>
      </c>
    </row>
    <row r="339" spans="3:21" x14ac:dyDescent="0.25">
      <c r="C339" s="93">
        <v>54271</v>
      </c>
      <c r="D339" s="50">
        <v>313</v>
      </c>
      <c r="E339" s="180"/>
      <c r="F339" s="309" t="e">
        <f t="shared" si="44"/>
        <v>#N/A</v>
      </c>
      <c r="G339" s="310"/>
      <c r="H339" s="309" t="e">
        <f t="shared" si="43"/>
        <v>#N/A</v>
      </c>
      <c r="I339" s="310"/>
      <c r="J339" s="243" t="e">
        <f t="shared" si="39"/>
        <v>#N/A</v>
      </c>
      <c r="K339" s="244"/>
      <c r="L339" s="243">
        <f>'F5 - Operación '!Q311</f>
        <v>0</v>
      </c>
      <c r="M339" s="244"/>
      <c r="N339" s="179">
        <f t="shared" si="42"/>
        <v>0</v>
      </c>
      <c r="O339" s="309" t="e">
        <f t="shared" si="38"/>
        <v>#N/A</v>
      </c>
      <c r="P339" s="310"/>
      <c r="S339" s="162" t="e">
        <f t="shared" si="40"/>
        <v>#N/A</v>
      </c>
      <c r="T339" s="168" t="e">
        <f t="shared" si="37"/>
        <v>#N/A</v>
      </c>
      <c r="U339" s="168" t="e">
        <f t="shared" si="41"/>
        <v>#N/A</v>
      </c>
    </row>
    <row r="340" spans="3:21" x14ac:dyDescent="0.25">
      <c r="C340" s="93">
        <v>54302</v>
      </c>
      <c r="D340" s="50">
        <v>314</v>
      </c>
      <c r="E340" s="180"/>
      <c r="F340" s="309" t="e">
        <f t="shared" si="44"/>
        <v>#N/A</v>
      </c>
      <c r="G340" s="310"/>
      <c r="H340" s="309" t="e">
        <f t="shared" si="43"/>
        <v>#N/A</v>
      </c>
      <c r="I340" s="310"/>
      <c r="J340" s="243" t="e">
        <f t="shared" si="39"/>
        <v>#N/A</v>
      </c>
      <c r="K340" s="244"/>
      <c r="L340" s="243">
        <f>'F5 - Operación '!Q312</f>
        <v>0</v>
      </c>
      <c r="M340" s="244"/>
      <c r="N340" s="179">
        <f t="shared" si="42"/>
        <v>0</v>
      </c>
      <c r="O340" s="309" t="e">
        <f t="shared" si="38"/>
        <v>#N/A</v>
      </c>
      <c r="P340" s="310"/>
      <c r="S340" s="162" t="e">
        <f t="shared" si="40"/>
        <v>#N/A</v>
      </c>
      <c r="T340" s="168" t="e">
        <f t="shared" si="37"/>
        <v>#N/A</v>
      </c>
      <c r="U340" s="168" t="e">
        <f t="shared" si="41"/>
        <v>#N/A</v>
      </c>
    </row>
    <row r="341" spans="3:21" x14ac:dyDescent="0.25">
      <c r="C341" s="93">
        <v>54332</v>
      </c>
      <c r="D341" s="50">
        <v>315</v>
      </c>
      <c r="E341" s="180"/>
      <c r="F341" s="309" t="e">
        <f t="shared" si="44"/>
        <v>#N/A</v>
      </c>
      <c r="G341" s="310"/>
      <c r="H341" s="309" t="e">
        <f t="shared" si="43"/>
        <v>#N/A</v>
      </c>
      <c r="I341" s="310"/>
      <c r="J341" s="243" t="e">
        <f t="shared" si="39"/>
        <v>#N/A</v>
      </c>
      <c r="K341" s="244"/>
      <c r="L341" s="243">
        <f>'F5 - Operación '!Q313</f>
        <v>0</v>
      </c>
      <c r="M341" s="244"/>
      <c r="N341" s="179">
        <f t="shared" si="42"/>
        <v>0</v>
      </c>
      <c r="O341" s="309" t="e">
        <f t="shared" si="38"/>
        <v>#N/A</v>
      </c>
      <c r="P341" s="310"/>
      <c r="S341" s="162" t="e">
        <f t="shared" si="40"/>
        <v>#N/A</v>
      </c>
      <c r="T341" s="168" t="e">
        <f t="shared" si="37"/>
        <v>#N/A</v>
      </c>
      <c r="U341" s="168" t="e">
        <f t="shared" si="41"/>
        <v>#N/A</v>
      </c>
    </row>
    <row r="342" spans="3:21" x14ac:dyDescent="0.25">
      <c r="C342" s="93">
        <v>54363</v>
      </c>
      <c r="D342" s="50">
        <v>316</v>
      </c>
      <c r="E342" s="180"/>
      <c r="F342" s="309" t="e">
        <f t="shared" si="44"/>
        <v>#N/A</v>
      </c>
      <c r="G342" s="310"/>
      <c r="H342" s="309" t="e">
        <f t="shared" si="43"/>
        <v>#N/A</v>
      </c>
      <c r="I342" s="310"/>
      <c r="J342" s="243" t="e">
        <f t="shared" si="39"/>
        <v>#N/A</v>
      </c>
      <c r="K342" s="244"/>
      <c r="L342" s="243">
        <f>'F5 - Operación '!Q314</f>
        <v>0</v>
      </c>
      <c r="M342" s="244"/>
      <c r="N342" s="179">
        <f t="shared" si="42"/>
        <v>0</v>
      </c>
      <c r="O342" s="309" t="e">
        <f t="shared" si="38"/>
        <v>#N/A</v>
      </c>
      <c r="P342" s="310"/>
      <c r="S342" s="162" t="e">
        <f t="shared" si="40"/>
        <v>#N/A</v>
      </c>
      <c r="T342" s="168" t="e">
        <f t="shared" si="37"/>
        <v>#N/A</v>
      </c>
      <c r="U342" s="168" t="e">
        <f t="shared" si="41"/>
        <v>#N/A</v>
      </c>
    </row>
    <row r="343" spans="3:21" x14ac:dyDescent="0.25">
      <c r="C343" s="93">
        <v>54393</v>
      </c>
      <c r="D343" s="50">
        <v>317</v>
      </c>
      <c r="E343" s="180"/>
      <c r="F343" s="309" t="e">
        <f t="shared" si="44"/>
        <v>#N/A</v>
      </c>
      <c r="G343" s="310"/>
      <c r="H343" s="309" t="e">
        <f t="shared" si="43"/>
        <v>#N/A</v>
      </c>
      <c r="I343" s="310"/>
      <c r="J343" s="243" t="e">
        <f t="shared" si="39"/>
        <v>#N/A</v>
      </c>
      <c r="K343" s="244"/>
      <c r="L343" s="243">
        <f>'F5 - Operación '!Q315</f>
        <v>0</v>
      </c>
      <c r="M343" s="244"/>
      <c r="N343" s="179">
        <f t="shared" si="42"/>
        <v>0</v>
      </c>
      <c r="O343" s="309" t="e">
        <f t="shared" si="38"/>
        <v>#N/A</v>
      </c>
      <c r="P343" s="310"/>
      <c r="S343" s="162" t="e">
        <f t="shared" si="40"/>
        <v>#N/A</v>
      </c>
      <c r="T343" s="168" t="e">
        <f t="shared" si="37"/>
        <v>#N/A</v>
      </c>
      <c r="U343" s="168" t="e">
        <f t="shared" si="41"/>
        <v>#N/A</v>
      </c>
    </row>
    <row r="344" spans="3:21" x14ac:dyDescent="0.25">
      <c r="C344" s="93">
        <v>54424</v>
      </c>
      <c r="D344" s="50">
        <v>318</v>
      </c>
      <c r="E344" s="180"/>
      <c r="F344" s="309" t="e">
        <f t="shared" si="44"/>
        <v>#N/A</v>
      </c>
      <c r="G344" s="310"/>
      <c r="H344" s="309" t="e">
        <f t="shared" si="43"/>
        <v>#N/A</v>
      </c>
      <c r="I344" s="310"/>
      <c r="J344" s="243" t="e">
        <f t="shared" si="39"/>
        <v>#N/A</v>
      </c>
      <c r="K344" s="244"/>
      <c r="L344" s="243">
        <f>'F5 - Operación '!Q316</f>
        <v>0</v>
      </c>
      <c r="M344" s="244"/>
      <c r="N344" s="179">
        <f t="shared" si="42"/>
        <v>0</v>
      </c>
      <c r="O344" s="309" t="e">
        <f t="shared" si="38"/>
        <v>#N/A</v>
      </c>
      <c r="P344" s="310"/>
      <c r="S344" s="162" t="e">
        <f t="shared" si="40"/>
        <v>#N/A</v>
      </c>
      <c r="T344" s="168" t="e">
        <f t="shared" si="37"/>
        <v>#N/A</v>
      </c>
      <c r="U344" s="168" t="e">
        <f t="shared" si="41"/>
        <v>#N/A</v>
      </c>
    </row>
    <row r="345" spans="3:21" x14ac:dyDescent="0.25">
      <c r="C345" s="93">
        <v>54455</v>
      </c>
      <c r="D345" s="50">
        <v>319</v>
      </c>
      <c r="E345" s="180"/>
      <c r="F345" s="309" t="e">
        <f t="shared" si="44"/>
        <v>#N/A</v>
      </c>
      <c r="G345" s="310"/>
      <c r="H345" s="309" t="e">
        <f t="shared" si="43"/>
        <v>#N/A</v>
      </c>
      <c r="I345" s="310"/>
      <c r="J345" s="243" t="e">
        <f t="shared" si="39"/>
        <v>#N/A</v>
      </c>
      <c r="K345" s="244"/>
      <c r="L345" s="243">
        <f>'F5 - Operación '!Q317</f>
        <v>0</v>
      </c>
      <c r="M345" s="244"/>
      <c r="N345" s="179">
        <f t="shared" si="42"/>
        <v>0</v>
      </c>
      <c r="O345" s="309" t="e">
        <f t="shared" si="38"/>
        <v>#N/A</v>
      </c>
      <c r="P345" s="310"/>
      <c r="S345" s="162" t="e">
        <f t="shared" si="40"/>
        <v>#N/A</v>
      </c>
      <c r="T345" s="168" t="e">
        <f t="shared" si="37"/>
        <v>#N/A</v>
      </c>
      <c r="U345" s="168" t="e">
        <f t="shared" si="41"/>
        <v>#N/A</v>
      </c>
    </row>
    <row r="346" spans="3:21" x14ac:dyDescent="0.25">
      <c r="C346" s="93">
        <v>54483</v>
      </c>
      <c r="D346" s="50">
        <v>320</v>
      </c>
      <c r="E346" s="180"/>
      <c r="F346" s="309" t="e">
        <f t="shared" si="44"/>
        <v>#N/A</v>
      </c>
      <c r="G346" s="310"/>
      <c r="H346" s="309" t="e">
        <f t="shared" si="43"/>
        <v>#N/A</v>
      </c>
      <c r="I346" s="310"/>
      <c r="J346" s="243" t="e">
        <f t="shared" si="39"/>
        <v>#N/A</v>
      </c>
      <c r="K346" s="244"/>
      <c r="L346" s="243">
        <f>'F5 - Operación '!Q318</f>
        <v>0</v>
      </c>
      <c r="M346" s="244"/>
      <c r="N346" s="179">
        <f t="shared" si="42"/>
        <v>0</v>
      </c>
      <c r="O346" s="309" t="e">
        <f t="shared" si="38"/>
        <v>#N/A</v>
      </c>
      <c r="P346" s="310"/>
      <c r="S346" s="162" t="e">
        <f t="shared" si="40"/>
        <v>#N/A</v>
      </c>
      <c r="T346" s="168" t="e">
        <f t="shared" si="37"/>
        <v>#N/A</v>
      </c>
      <c r="U346" s="168" t="e">
        <f t="shared" si="41"/>
        <v>#N/A</v>
      </c>
    </row>
    <row r="347" spans="3:21" x14ac:dyDescent="0.25">
      <c r="C347" s="93">
        <v>54514</v>
      </c>
      <c r="D347" s="50">
        <v>321</v>
      </c>
      <c r="E347" s="180"/>
      <c r="F347" s="309" t="e">
        <f t="shared" si="44"/>
        <v>#N/A</v>
      </c>
      <c r="G347" s="310"/>
      <c r="H347" s="309" t="e">
        <f t="shared" si="43"/>
        <v>#N/A</v>
      </c>
      <c r="I347" s="310"/>
      <c r="J347" s="243" t="e">
        <f t="shared" si="39"/>
        <v>#N/A</v>
      </c>
      <c r="K347" s="244"/>
      <c r="L347" s="243">
        <f>'F5 - Operación '!Q319</f>
        <v>0</v>
      </c>
      <c r="M347" s="244"/>
      <c r="N347" s="179">
        <f t="shared" si="42"/>
        <v>0</v>
      </c>
      <c r="O347" s="309" t="e">
        <f t="shared" si="38"/>
        <v>#N/A</v>
      </c>
      <c r="P347" s="310"/>
      <c r="S347" s="162" t="e">
        <f t="shared" si="40"/>
        <v>#N/A</v>
      </c>
      <c r="T347" s="168" t="e">
        <f t="shared" si="37"/>
        <v>#N/A</v>
      </c>
      <c r="U347" s="168" t="e">
        <f t="shared" si="41"/>
        <v>#N/A</v>
      </c>
    </row>
    <row r="348" spans="3:21" x14ac:dyDescent="0.25">
      <c r="C348" s="93">
        <v>54544</v>
      </c>
      <c r="D348" s="50">
        <v>322</v>
      </c>
      <c r="E348" s="180"/>
      <c r="F348" s="309" t="e">
        <f t="shared" si="44"/>
        <v>#N/A</v>
      </c>
      <c r="G348" s="310"/>
      <c r="H348" s="309" t="e">
        <f t="shared" si="43"/>
        <v>#N/A</v>
      </c>
      <c r="I348" s="310"/>
      <c r="J348" s="243" t="e">
        <f t="shared" si="39"/>
        <v>#N/A</v>
      </c>
      <c r="K348" s="244"/>
      <c r="L348" s="243">
        <f>'F5 - Operación '!Q320</f>
        <v>0</v>
      </c>
      <c r="M348" s="244"/>
      <c r="N348" s="179">
        <f t="shared" si="42"/>
        <v>0</v>
      </c>
      <c r="O348" s="309" t="e">
        <f t="shared" si="38"/>
        <v>#N/A</v>
      </c>
      <c r="P348" s="310"/>
      <c r="S348" s="162" t="e">
        <f t="shared" si="40"/>
        <v>#N/A</v>
      </c>
      <c r="T348" s="168" t="e">
        <f t="shared" si="37"/>
        <v>#N/A</v>
      </c>
      <c r="U348" s="168" t="e">
        <f t="shared" si="41"/>
        <v>#N/A</v>
      </c>
    </row>
    <row r="349" spans="3:21" x14ac:dyDescent="0.25">
      <c r="C349" s="93">
        <v>54575</v>
      </c>
      <c r="D349" s="50">
        <v>323</v>
      </c>
      <c r="E349" s="180"/>
      <c r="F349" s="309" t="e">
        <f t="shared" si="44"/>
        <v>#N/A</v>
      </c>
      <c r="G349" s="310"/>
      <c r="H349" s="309" t="e">
        <f t="shared" si="43"/>
        <v>#N/A</v>
      </c>
      <c r="I349" s="310"/>
      <c r="J349" s="243" t="e">
        <f t="shared" si="39"/>
        <v>#N/A</v>
      </c>
      <c r="K349" s="244"/>
      <c r="L349" s="243">
        <f>'F5 - Operación '!Q321</f>
        <v>0</v>
      </c>
      <c r="M349" s="244"/>
      <c r="N349" s="179">
        <f t="shared" si="42"/>
        <v>0</v>
      </c>
      <c r="O349" s="309" t="e">
        <f t="shared" si="38"/>
        <v>#N/A</v>
      </c>
      <c r="P349" s="310"/>
      <c r="S349" s="162" t="e">
        <f t="shared" si="40"/>
        <v>#N/A</v>
      </c>
      <c r="T349" s="168" t="e">
        <f t="shared" ref="T349:T386" si="45">IF(O349&gt;-N349,N349,0)</f>
        <v>#N/A</v>
      </c>
      <c r="U349" s="168" t="e">
        <f t="shared" si="41"/>
        <v>#N/A</v>
      </c>
    </row>
    <row r="350" spans="3:21" x14ac:dyDescent="0.25">
      <c r="C350" s="93">
        <v>54605</v>
      </c>
      <c r="D350" s="50">
        <v>324</v>
      </c>
      <c r="E350" s="180"/>
      <c r="F350" s="309" t="e">
        <f t="shared" si="44"/>
        <v>#N/A</v>
      </c>
      <c r="G350" s="310"/>
      <c r="H350" s="309" t="e">
        <f t="shared" si="43"/>
        <v>#N/A</v>
      </c>
      <c r="I350" s="310"/>
      <c r="J350" s="243" t="e">
        <f t="shared" si="39"/>
        <v>#N/A</v>
      </c>
      <c r="K350" s="244"/>
      <c r="L350" s="243">
        <f>'F5 - Operación '!Q322</f>
        <v>0</v>
      </c>
      <c r="M350" s="244"/>
      <c r="N350" s="179">
        <f t="shared" si="42"/>
        <v>0</v>
      </c>
      <c r="O350" s="309" t="e">
        <f t="shared" si="38"/>
        <v>#N/A</v>
      </c>
      <c r="P350" s="310"/>
      <c r="S350" s="162" t="e">
        <f t="shared" si="40"/>
        <v>#N/A</v>
      </c>
      <c r="T350" s="168" t="e">
        <f t="shared" si="45"/>
        <v>#N/A</v>
      </c>
      <c r="U350" s="168" t="e">
        <f t="shared" si="41"/>
        <v>#N/A</v>
      </c>
    </row>
    <row r="351" spans="3:21" x14ac:dyDescent="0.25">
      <c r="C351" s="93">
        <v>54636</v>
      </c>
      <c r="D351" s="50">
        <v>325</v>
      </c>
      <c r="E351" s="180"/>
      <c r="F351" s="309" t="e">
        <f t="shared" si="44"/>
        <v>#N/A</v>
      </c>
      <c r="G351" s="310"/>
      <c r="H351" s="309" t="e">
        <f t="shared" si="43"/>
        <v>#N/A</v>
      </c>
      <c r="I351" s="310"/>
      <c r="J351" s="243" t="e">
        <f t="shared" si="39"/>
        <v>#N/A</v>
      </c>
      <c r="K351" s="244"/>
      <c r="L351" s="243">
        <f>'F5 - Operación '!Q323</f>
        <v>0</v>
      </c>
      <c r="M351" s="244"/>
      <c r="N351" s="179">
        <f t="shared" si="42"/>
        <v>0</v>
      </c>
      <c r="O351" s="309" t="e">
        <f t="shared" si="38"/>
        <v>#N/A</v>
      </c>
      <c r="P351" s="310"/>
      <c r="S351" s="162" t="e">
        <f t="shared" si="40"/>
        <v>#N/A</v>
      </c>
      <c r="T351" s="168" t="e">
        <f t="shared" si="45"/>
        <v>#N/A</v>
      </c>
      <c r="U351" s="168" t="e">
        <f t="shared" si="41"/>
        <v>#N/A</v>
      </c>
    </row>
    <row r="352" spans="3:21" x14ac:dyDescent="0.25">
      <c r="C352" s="93">
        <v>54667</v>
      </c>
      <c r="D352" s="50">
        <v>326</v>
      </c>
      <c r="E352" s="180"/>
      <c r="F352" s="309" t="e">
        <f t="shared" si="44"/>
        <v>#N/A</v>
      </c>
      <c r="G352" s="310"/>
      <c r="H352" s="309" t="e">
        <f t="shared" si="43"/>
        <v>#N/A</v>
      </c>
      <c r="I352" s="310"/>
      <c r="J352" s="243" t="e">
        <f t="shared" si="39"/>
        <v>#N/A</v>
      </c>
      <c r="K352" s="244"/>
      <c r="L352" s="243">
        <f>'F5 - Operación '!Q324</f>
        <v>0</v>
      </c>
      <c r="M352" s="244"/>
      <c r="N352" s="179">
        <f t="shared" si="42"/>
        <v>0</v>
      </c>
      <c r="O352" s="309" t="e">
        <f t="shared" si="38"/>
        <v>#N/A</v>
      </c>
      <c r="P352" s="310"/>
      <c r="S352" s="162" t="e">
        <f t="shared" si="40"/>
        <v>#N/A</v>
      </c>
      <c r="T352" s="168" t="e">
        <f t="shared" si="45"/>
        <v>#N/A</v>
      </c>
      <c r="U352" s="168" t="e">
        <f t="shared" si="41"/>
        <v>#N/A</v>
      </c>
    </row>
    <row r="353" spans="3:21" x14ac:dyDescent="0.25">
      <c r="C353" s="93">
        <v>54697</v>
      </c>
      <c r="D353" s="50">
        <v>327</v>
      </c>
      <c r="E353" s="180"/>
      <c r="F353" s="309" t="e">
        <f t="shared" si="44"/>
        <v>#N/A</v>
      </c>
      <c r="G353" s="310"/>
      <c r="H353" s="309" t="e">
        <f t="shared" si="43"/>
        <v>#N/A</v>
      </c>
      <c r="I353" s="310"/>
      <c r="J353" s="243" t="e">
        <f t="shared" si="39"/>
        <v>#N/A</v>
      </c>
      <c r="K353" s="244"/>
      <c r="L353" s="243">
        <f>'F5 - Operación '!Q325</f>
        <v>0</v>
      </c>
      <c r="M353" s="244"/>
      <c r="N353" s="179">
        <f t="shared" si="42"/>
        <v>0</v>
      </c>
      <c r="O353" s="309" t="e">
        <f t="shared" si="38"/>
        <v>#N/A</v>
      </c>
      <c r="P353" s="310"/>
      <c r="S353" s="162" t="e">
        <f t="shared" si="40"/>
        <v>#N/A</v>
      </c>
      <c r="T353" s="168" t="e">
        <f t="shared" si="45"/>
        <v>#N/A</v>
      </c>
      <c r="U353" s="168" t="e">
        <f t="shared" si="41"/>
        <v>#N/A</v>
      </c>
    </row>
    <row r="354" spans="3:21" x14ac:dyDescent="0.25">
      <c r="C354" s="93">
        <v>54728</v>
      </c>
      <c r="D354" s="50">
        <v>328</v>
      </c>
      <c r="E354" s="180"/>
      <c r="F354" s="309" t="e">
        <f t="shared" si="44"/>
        <v>#N/A</v>
      </c>
      <c r="G354" s="310"/>
      <c r="H354" s="309" t="e">
        <f t="shared" si="43"/>
        <v>#N/A</v>
      </c>
      <c r="I354" s="310"/>
      <c r="J354" s="243" t="e">
        <f t="shared" si="39"/>
        <v>#N/A</v>
      </c>
      <c r="K354" s="244"/>
      <c r="L354" s="243">
        <f>'F5 - Operación '!Q326</f>
        <v>0</v>
      </c>
      <c r="M354" s="244"/>
      <c r="N354" s="179">
        <f t="shared" si="42"/>
        <v>0</v>
      </c>
      <c r="O354" s="309" t="e">
        <f t="shared" si="38"/>
        <v>#N/A</v>
      </c>
      <c r="P354" s="310"/>
      <c r="S354" s="162" t="e">
        <f t="shared" si="40"/>
        <v>#N/A</v>
      </c>
      <c r="T354" s="168" t="e">
        <f t="shared" si="45"/>
        <v>#N/A</v>
      </c>
      <c r="U354" s="168" t="e">
        <f t="shared" si="41"/>
        <v>#N/A</v>
      </c>
    </row>
    <row r="355" spans="3:21" x14ac:dyDescent="0.25">
      <c r="C355" s="93">
        <v>54758</v>
      </c>
      <c r="D355" s="50">
        <v>329</v>
      </c>
      <c r="E355" s="180"/>
      <c r="F355" s="309" t="e">
        <f t="shared" si="44"/>
        <v>#N/A</v>
      </c>
      <c r="G355" s="310"/>
      <c r="H355" s="309" t="e">
        <f t="shared" si="43"/>
        <v>#N/A</v>
      </c>
      <c r="I355" s="310"/>
      <c r="J355" s="243" t="e">
        <f t="shared" si="39"/>
        <v>#N/A</v>
      </c>
      <c r="K355" s="244"/>
      <c r="L355" s="243">
        <f>'F5 - Operación '!Q327</f>
        <v>0</v>
      </c>
      <c r="M355" s="244"/>
      <c r="N355" s="179">
        <f t="shared" si="42"/>
        <v>0</v>
      </c>
      <c r="O355" s="309" t="e">
        <f t="shared" si="38"/>
        <v>#N/A</v>
      </c>
      <c r="P355" s="310"/>
      <c r="S355" s="162" t="e">
        <f t="shared" si="40"/>
        <v>#N/A</v>
      </c>
      <c r="T355" s="168" t="e">
        <f t="shared" si="45"/>
        <v>#N/A</v>
      </c>
      <c r="U355" s="168" t="e">
        <f t="shared" si="41"/>
        <v>#N/A</v>
      </c>
    </row>
    <row r="356" spans="3:21" x14ac:dyDescent="0.25">
      <c r="C356" s="93">
        <v>54789</v>
      </c>
      <c r="D356" s="50">
        <v>330</v>
      </c>
      <c r="E356" s="180"/>
      <c r="F356" s="309" t="e">
        <f t="shared" si="44"/>
        <v>#N/A</v>
      </c>
      <c r="G356" s="310"/>
      <c r="H356" s="309" t="e">
        <f t="shared" si="43"/>
        <v>#N/A</v>
      </c>
      <c r="I356" s="310"/>
      <c r="J356" s="243" t="e">
        <f t="shared" si="39"/>
        <v>#N/A</v>
      </c>
      <c r="K356" s="244"/>
      <c r="L356" s="243">
        <f>'F5 - Operación '!Q328</f>
        <v>0</v>
      </c>
      <c r="M356" s="244"/>
      <c r="N356" s="179">
        <f t="shared" si="42"/>
        <v>0</v>
      </c>
      <c r="O356" s="309" t="e">
        <f t="shared" si="38"/>
        <v>#N/A</v>
      </c>
      <c r="P356" s="310"/>
      <c r="S356" s="162" t="e">
        <f t="shared" si="40"/>
        <v>#N/A</v>
      </c>
      <c r="T356" s="168" t="e">
        <f t="shared" si="45"/>
        <v>#N/A</v>
      </c>
      <c r="U356" s="168" t="e">
        <f t="shared" si="41"/>
        <v>#N/A</v>
      </c>
    </row>
    <row r="357" spans="3:21" x14ac:dyDescent="0.25">
      <c r="C357" s="93">
        <v>54820</v>
      </c>
      <c r="D357" s="50">
        <v>331</v>
      </c>
      <c r="E357" s="180"/>
      <c r="F357" s="309" t="e">
        <f t="shared" si="44"/>
        <v>#N/A</v>
      </c>
      <c r="G357" s="310"/>
      <c r="H357" s="309" t="e">
        <f t="shared" si="43"/>
        <v>#N/A</v>
      </c>
      <c r="I357" s="310"/>
      <c r="J357" s="243" t="e">
        <f t="shared" si="39"/>
        <v>#N/A</v>
      </c>
      <c r="K357" s="244"/>
      <c r="L357" s="243">
        <f>'F5 - Operación '!Q329</f>
        <v>0</v>
      </c>
      <c r="M357" s="244"/>
      <c r="N357" s="179">
        <f t="shared" si="42"/>
        <v>0</v>
      </c>
      <c r="O357" s="309" t="e">
        <f t="shared" si="38"/>
        <v>#N/A</v>
      </c>
      <c r="P357" s="310"/>
      <c r="S357" s="162" t="e">
        <f t="shared" si="40"/>
        <v>#N/A</v>
      </c>
      <c r="T357" s="168" t="e">
        <f t="shared" si="45"/>
        <v>#N/A</v>
      </c>
      <c r="U357" s="168" t="e">
        <f t="shared" si="41"/>
        <v>#N/A</v>
      </c>
    </row>
    <row r="358" spans="3:21" x14ac:dyDescent="0.25">
      <c r="C358" s="93">
        <v>54848</v>
      </c>
      <c r="D358" s="50">
        <v>332</v>
      </c>
      <c r="E358" s="180"/>
      <c r="F358" s="309" t="e">
        <f t="shared" si="44"/>
        <v>#N/A</v>
      </c>
      <c r="G358" s="310"/>
      <c r="H358" s="309" t="e">
        <f t="shared" si="43"/>
        <v>#N/A</v>
      </c>
      <c r="I358" s="310"/>
      <c r="J358" s="243" t="e">
        <f t="shared" si="39"/>
        <v>#N/A</v>
      </c>
      <c r="K358" s="244"/>
      <c r="L358" s="243">
        <f>'F5 - Operación '!Q330</f>
        <v>0</v>
      </c>
      <c r="M358" s="244"/>
      <c r="N358" s="179">
        <f t="shared" si="42"/>
        <v>0</v>
      </c>
      <c r="O358" s="309" t="e">
        <f t="shared" si="38"/>
        <v>#N/A</v>
      </c>
      <c r="P358" s="310"/>
      <c r="S358" s="162" t="e">
        <f t="shared" si="40"/>
        <v>#N/A</v>
      </c>
      <c r="T358" s="168" t="e">
        <f t="shared" si="45"/>
        <v>#N/A</v>
      </c>
      <c r="U358" s="168" t="e">
        <f t="shared" si="41"/>
        <v>#N/A</v>
      </c>
    </row>
    <row r="359" spans="3:21" x14ac:dyDescent="0.25">
      <c r="C359" s="93">
        <v>54879</v>
      </c>
      <c r="D359" s="50">
        <v>333</v>
      </c>
      <c r="E359" s="180"/>
      <c r="F359" s="309" t="e">
        <f t="shared" si="44"/>
        <v>#N/A</v>
      </c>
      <c r="G359" s="310"/>
      <c r="H359" s="309" t="e">
        <f t="shared" si="43"/>
        <v>#N/A</v>
      </c>
      <c r="I359" s="310"/>
      <c r="J359" s="243" t="e">
        <f t="shared" si="39"/>
        <v>#N/A</v>
      </c>
      <c r="K359" s="244"/>
      <c r="L359" s="243">
        <f>'F5 - Operación '!Q331</f>
        <v>0</v>
      </c>
      <c r="M359" s="244"/>
      <c r="N359" s="179">
        <f t="shared" si="42"/>
        <v>0</v>
      </c>
      <c r="O359" s="309" t="e">
        <f t="shared" si="38"/>
        <v>#N/A</v>
      </c>
      <c r="P359" s="310"/>
      <c r="S359" s="162" t="e">
        <f t="shared" si="40"/>
        <v>#N/A</v>
      </c>
      <c r="T359" s="168" t="e">
        <f t="shared" si="45"/>
        <v>#N/A</v>
      </c>
      <c r="U359" s="168" t="e">
        <f t="shared" si="41"/>
        <v>#N/A</v>
      </c>
    </row>
    <row r="360" spans="3:21" x14ac:dyDescent="0.25">
      <c r="C360" s="93">
        <v>54909</v>
      </c>
      <c r="D360" s="50">
        <v>334</v>
      </c>
      <c r="E360" s="180"/>
      <c r="F360" s="309" t="e">
        <f t="shared" si="44"/>
        <v>#N/A</v>
      </c>
      <c r="G360" s="310"/>
      <c r="H360" s="309" t="e">
        <f t="shared" si="43"/>
        <v>#N/A</v>
      </c>
      <c r="I360" s="310"/>
      <c r="J360" s="243" t="e">
        <f t="shared" si="39"/>
        <v>#N/A</v>
      </c>
      <c r="K360" s="244"/>
      <c r="L360" s="243">
        <f>'F5 - Operación '!Q332</f>
        <v>0</v>
      </c>
      <c r="M360" s="244"/>
      <c r="N360" s="179">
        <f t="shared" si="42"/>
        <v>0</v>
      </c>
      <c r="O360" s="309" t="e">
        <f t="shared" si="38"/>
        <v>#N/A</v>
      </c>
      <c r="P360" s="310"/>
      <c r="S360" s="162" t="e">
        <f t="shared" si="40"/>
        <v>#N/A</v>
      </c>
      <c r="T360" s="168" t="e">
        <f t="shared" si="45"/>
        <v>#N/A</v>
      </c>
      <c r="U360" s="168" t="e">
        <f t="shared" si="41"/>
        <v>#N/A</v>
      </c>
    </row>
    <row r="361" spans="3:21" x14ac:dyDescent="0.25">
      <c r="C361" s="93">
        <v>54940</v>
      </c>
      <c r="D361" s="50">
        <v>335</v>
      </c>
      <c r="E361" s="180"/>
      <c r="F361" s="309" t="e">
        <f t="shared" si="44"/>
        <v>#N/A</v>
      </c>
      <c r="G361" s="310"/>
      <c r="H361" s="309" t="e">
        <f t="shared" si="43"/>
        <v>#N/A</v>
      </c>
      <c r="I361" s="310"/>
      <c r="J361" s="243" t="e">
        <f t="shared" si="39"/>
        <v>#N/A</v>
      </c>
      <c r="K361" s="244"/>
      <c r="L361" s="243">
        <f>'F5 - Operación '!Q333</f>
        <v>0</v>
      </c>
      <c r="M361" s="244"/>
      <c r="N361" s="179">
        <f t="shared" si="42"/>
        <v>0</v>
      </c>
      <c r="O361" s="309" t="e">
        <f t="shared" si="38"/>
        <v>#N/A</v>
      </c>
      <c r="P361" s="310"/>
      <c r="S361" s="162" t="e">
        <f t="shared" si="40"/>
        <v>#N/A</v>
      </c>
      <c r="T361" s="168" t="e">
        <f t="shared" si="45"/>
        <v>#N/A</v>
      </c>
      <c r="U361" s="168" t="e">
        <f t="shared" si="41"/>
        <v>#N/A</v>
      </c>
    </row>
    <row r="362" spans="3:21" x14ac:dyDescent="0.25">
      <c r="C362" s="93">
        <v>54970</v>
      </c>
      <c r="D362" s="50">
        <v>336</v>
      </c>
      <c r="E362" s="180"/>
      <c r="F362" s="309" t="e">
        <f t="shared" si="44"/>
        <v>#N/A</v>
      </c>
      <c r="G362" s="310"/>
      <c r="H362" s="309" t="e">
        <f t="shared" si="43"/>
        <v>#N/A</v>
      </c>
      <c r="I362" s="310"/>
      <c r="J362" s="243" t="e">
        <f t="shared" si="39"/>
        <v>#N/A</v>
      </c>
      <c r="K362" s="244"/>
      <c r="L362" s="243">
        <f>'F5 - Operación '!Q334</f>
        <v>0</v>
      </c>
      <c r="M362" s="244"/>
      <c r="N362" s="179">
        <f t="shared" si="42"/>
        <v>0</v>
      </c>
      <c r="O362" s="309" t="e">
        <f t="shared" si="38"/>
        <v>#N/A</v>
      </c>
      <c r="P362" s="310"/>
      <c r="S362" s="162" t="e">
        <f t="shared" si="40"/>
        <v>#N/A</v>
      </c>
      <c r="T362" s="168" t="e">
        <f t="shared" si="45"/>
        <v>#N/A</v>
      </c>
      <c r="U362" s="168" t="e">
        <f t="shared" si="41"/>
        <v>#N/A</v>
      </c>
    </row>
    <row r="363" spans="3:21" x14ac:dyDescent="0.25">
      <c r="C363" s="93">
        <v>55001</v>
      </c>
      <c r="D363" s="50">
        <v>337</v>
      </c>
      <c r="E363" s="180"/>
      <c r="F363" s="309" t="e">
        <f t="shared" si="44"/>
        <v>#N/A</v>
      </c>
      <c r="G363" s="310"/>
      <c r="H363" s="309" t="e">
        <f t="shared" si="43"/>
        <v>#N/A</v>
      </c>
      <c r="I363" s="310"/>
      <c r="J363" s="243" t="e">
        <f t="shared" si="39"/>
        <v>#N/A</v>
      </c>
      <c r="K363" s="244"/>
      <c r="L363" s="243">
        <f>'F5 - Operación '!Q335</f>
        <v>0</v>
      </c>
      <c r="M363" s="244"/>
      <c r="N363" s="179">
        <f t="shared" si="42"/>
        <v>0</v>
      </c>
      <c r="O363" s="309" t="e">
        <f t="shared" si="38"/>
        <v>#N/A</v>
      </c>
      <c r="P363" s="310"/>
      <c r="S363" s="162" t="e">
        <f t="shared" si="40"/>
        <v>#N/A</v>
      </c>
      <c r="T363" s="168" t="e">
        <f t="shared" si="45"/>
        <v>#N/A</v>
      </c>
      <c r="U363" s="168" t="e">
        <f t="shared" si="41"/>
        <v>#N/A</v>
      </c>
    </row>
    <row r="364" spans="3:21" x14ac:dyDescent="0.25">
      <c r="C364" s="93">
        <v>55032</v>
      </c>
      <c r="D364" s="50">
        <v>338</v>
      </c>
      <c r="E364" s="180"/>
      <c r="F364" s="309" t="e">
        <f t="shared" si="44"/>
        <v>#N/A</v>
      </c>
      <c r="G364" s="310"/>
      <c r="H364" s="309" t="e">
        <f t="shared" si="43"/>
        <v>#N/A</v>
      </c>
      <c r="I364" s="310"/>
      <c r="J364" s="243" t="e">
        <f t="shared" si="39"/>
        <v>#N/A</v>
      </c>
      <c r="K364" s="244"/>
      <c r="L364" s="243">
        <f>'F5 - Operación '!Q336</f>
        <v>0</v>
      </c>
      <c r="M364" s="244"/>
      <c r="N364" s="179">
        <f t="shared" si="42"/>
        <v>0</v>
      </c>
      <c r="O364" s="309" t="e">
        <f t="shared" si="38"/>
        <v>#N/A</v>
      </c>
      <c r="P364" s="310"/>
      <c r="S364" s="162" t="e">
        <f t="shared" si="40"/>
        <v>#N/A</v>
      </c>
      <c r="T364" s="168" t="e">
        <f t="shared" si="45"/>
        <v>#N/A</v>
      </c>
      <c r="U364" s="168" t="e">
        <f t="shared" si="41"/>
        <v>#N/A</v>
      </c>
    </row>
    <row r="365" spans="3:21" x14ac:dyDescent="0.25">
      <c r="C365" s="93">
        <v>55062</v>
      </c>
      <c r="D365" s="50">
        <v>339</v>
      </c>
      <c r="E365" s="180"/>
      <c r="F365" s="309" t="e">
        <f t="shared" si="44"/>
        <v>#N/A</v>
      </c>
      <c r="G365" s="310"/>
      <c r="H365" s="309" t="e">
        <f t="shared" si="43"/>
        <v>#N/A</v>
      </c>
      <c r="I365" s="310"/>
      <c r="J365" s="243" t="e">
        <f t="shared" si="39"/>
        <v>#N/A</v>
      </c>
      <c r="K365" s="244"/>
      <c r="L365" s="243">
        <f>'F5 - Operación '!Q337</f>
        <v>0</v>
      </c>
      <c r="M365" s="244"/>
      <c r="N365" s="179">
        <f t="shared" si="42"/>
        <v>0</v>
      </c>
      <c r="O365" s="309" t="e">
        <f t="shared" si="38"/>
        <v>#N/A</v>
      </c>
      <c r="P365" s="310"/>
      <c r="S365" s="162" t="e">
        <f t="shared" si="40"/>
        <v>#N/A</v>
      </c>
      <c r="T365" s="168" t="e">
        <f t="shared" si="45"/>
        <v>#N/A</v>
      </c>
      <c r="U365" s="168" t="e">
        <f t="shared" si="41"/>
        <v>#N/A</v>
      </c>
    </row>
    <row r="366" spans="3:21" x14ac:dyDescent="0.25">
      <c r="C366" s="93">
        <v>55093</v>
      </c>
      <c r="D366" s="50">
        <v>340</v>
      </c>
      <c r="E366" s="180"/>
      <c r="F366" s="309" t="e">
        <f t="shared" si="44"/>
        <v>#N/A</v>
      </c>
      <c r="G366" s="310"/>
      <c r="H366" s="309" t="e">
        <f t="shared" si="43"/>
        <v>#N/A</v>
      </c>
      <c r="I366" s="310"/>
      <c r="J366" s="243" t="e">
        <f t="shared" si="39"/>
        <v>#N/A</v>
      </c>
      <c r="K366" s="244"/>
      <c r="L366" s="243">
        <f>'F5 - Operación '!Q338</f>
        <v>0</v>
      </c>
      <c r="M366" s="244"/>
      <c r="N366" s="179">
        <f t="shared" si="42"/>
        <v>0</v>
      </c>
      <c r="O366" s="309" t="e">
        <f t="shared" si="38"/>
        <v>#N/A</v>
      </c>
      <c r="P366" s="310"/>
      <c r="S366" s="162" t="e">
        <f t="shared" si="40"/>
        <v>#N/A</v>
      </c>
      <c r="T366" s="168" t="e">
        <f t="shared" si="45"/>
        <v>#N/A</v>
      </c>
      <c r="U366" s="168" t="e">
        <f t="shared" si="41"/>
        <v>#N/A</v>
      </c>
    </row>
    <row r="367" spans="3:21" x14ac:dyDescent="0.25">
      <c r="C367" s="93">
        <v>55123</v>
      </c>
      <c r="D367" s="50">
        <v>341</v>
      </c>
      <c r="E367" s="180"/>
      <c r="F367" s="309" t="e">
        <f t="shared" si="44"/>
        <v>#N/A</v>
      </c>
      <c r="G367" s="310"/>
      <c r="H367" s="309" t="e">
        <f t="shared" si="43"/>
        <v>#N/A</v>
      </c>
      <c r="I367" s="310"/>
      <c r="J367" s="243" t="e">
        <f t="shared" si="39"/>
        <v>#N/A</v>
      </c>
      <c r="K367" s="244"/>
      <c r="L367" s="243">
        <f>'F5 - Operación '!Q339</f>
        <v>0</v>
      </c>
      <c r="M367" s="244"/>
      <c r="N367" s="179">
        <f t="shared" si="42"/>
        <v>0</v>
      </c>
      <c r="O367" s="309" t="e">
        <f t="shared" si="38"/>
        <v>#N/A</v>
      </c>
      <c r="P367" s="310"/>
      <c r="S367" s="162" t="e">
        <f t="shared" si="40"/>
        <v>#N/A</v>
      </c>
      <c r="T367" s="168" t="e">
        <f t="shared" si="45"/>
        <v>#N/A</v>
      </c>
      <c r="U367" s="168" t="e">
        <f t="shared" si="41"/>
        <v>#N/A</v>
      </c>
    </row>
    <row r="368" spans="3:21" x14ac:dyDescent="0.25">
      <c r="C368" s="93">
        <v>55154</v>
      </c>
      <c r="D368" s="50">
        <v>342</v>
      </c>
      <c r="E368" s="180"/>
      <c r="F368" s="309" t="e">
        <f t="shared" si="44"/>
        <v>#N/A</v>
      </c>
      <c r="G368" s="310"/>
      <c r="H368" s="309" t="e">
        <f t="shared" si="43"/>
        <v>#N/A</v>
      </c>
      <c r="I368" s="310"/>
      <c r="J368" s="243" t="e">
        <f t="shared" si="39"/>
        <v>#N/A</v>
      </c>
      <c r="K368" s="244"/>
      <c r="L368" s="243">
        <f>'F5 - Operación '!Q340</f>
        <v>0</v>
      </c>
      <c r="M368" s="244"/>
      <c r="N368" s="179">
        <f t="shared" si="42"/>
        <v>0</v>
      </c>
      <c r="O368" s="309" t="e">
        <f t="shared" si="38"/>
        <v>#N/A</v>
      </c>
      <c r="P368" s="310"/>
      <c r="S368" s="162" t="e">
        <f t="shared" si="40"/>
        <v>#N/A</v>
      </c>
      <c r="T368" s="168" t="e">
        <f t="shared" si="45"/>
        <v>#N/A</v>
      </c>
      <c r="U368" s="168" t="e">
        <f t="shared" si="41"/>
        <v>#N/A</v>
      </c>
    </row>
    <row r="369" spans="3:21" x14ac:dyDescent="0.25">
      <c r="C369" s="93">
        <v>55185</v>
      </c>
      <c r="D369" s="50">
        <v>343</v>
      </c>
      <c r="E369" s="180"/>
      <c r="F369" s="309" t="e">
        <f t="shared" si="44"/>
        <v>#N/A</v>
      </c>
      <c r="G369" s="310"/>
      <c r="H369" s="309" t="e">
        <f t="shared" si="43"/>
        <v>#N/A</v>
      </c>
      <c r="I369" s="310"/>
      <c r="J369" s="243" t="e">
        <f t="shared" si="39"/>
        <v>#N/A</v>
      </c>
      <c r="K369" s="244"/>
      <c r="L369" s="243">
        <f>'F5 - Operación '!Q341</f>
        <v>0</v>
      </c>
      <c r="M369" s="244"/>
      <c r="N369" s="179">
        <f t="shared" si="42"/>
        <v>0</v>
      </c>
      <c r="O369" s="309" t="e">
        <f t="shared" si="38"/>
        <v>#N/A</v>
      </c>
      <c r="P369" s="310"/>
      <c r="S369" s="162" t="e">
        <f t="shared" si="40"/>
        <v>#N/A</v>
      </c>
      <c r="T369" s="168" t="e">
        <f t="shared" si="45"/>
        <v>#N/A</v>
      </c>
      <c r="U369" s="168" t="e">
        <f t="shared" si="41"/>
        <v>#N/A</v>
      </c>
    </row>
    <row r="370" spans="3:21" x14ac:dyDescent="0.25">
      <c r="C370" s="93">
        <v>55213</v>
      </c>
      <c r="D370" s="50">
        <v>344</v>
      </c>
      <c r="E370" s="180"/>
      <c r="F370" s="309" t="e">
        <f t="shared" si="44"/>
        <v>#N/A</v>
      </c>
      <c r="G370" s="310"/>
      <c r="H370" s="309" t="e">
        <f t="shared" si="43"/>
        <v>#N/A</v>
      </c>
      <c r="I370" s="310"/>
      <c r="J370" s="243" t="e">
        <f t="shared" si="39"/>
        <v>#N/A</v>
      </c>
      <c r="K370" s="244"/>
      <c r="L370" s="243">
        <f>'F5 - Operación '!Q342</f>
        <v>0</v>
      </c>
      <c r="M370" s="244"/>
      <c r="N370" s="179">
        <f t="shared" si="42"/>
        <v>0</v>
      </c>
      <c r="O370" s="309" t="e">
        <f t="shared" si="38"/>
        <v>#N/A</v>
      </c>
      <c r="P370" s="310"/>
      <c r="S370" s="162" t="e">
        <f t="shared" si="40"/>
        <v>#N/A</v>
      </c>
      <c r="T370" s="168" t="e">
        <f t="shared" si="45"/>
        <v>#N/A</v>
      </c>
      <c r="U370" s="168" t="e">
        <f t="shared" si="41"/>
        <v>#N/A</v>
      </c>
    </row>
    <row r="371" spans="3:21" x14ac:dyDescent="0.25">
      <c r="C371" s="93">
        <v>55244</v>
      </c>
      <c r="D371" s="50">
        <v>345</v>
      </c>
      <c r="E371" s="180"/>
      <c r="F371" s="309" t="e">
        <f t="shared" si="44"/>
        <v>#N/A</v>
      </c>
      <c r="G371" s="310"/>
      <c r="H371" s="309" t="e">
        <f t="shared" si="43"/>
        <v>#N/A</v>
      </c>
      <c r="I371" s="310"/>
      <c r="J371" s="243" t="e">
        <f t="shared" si="39"/>
        <v>#N/A</v>
      </c>
      <c r="K371" s="244"/>
      <c r="L371" s="243">
        <f>'F5 - Operación '!Q343</f>
        <v>0</v>
      </c>
      <c r="M371" s="244"/>
      <c r="N371" s="179">
        <f t="shared" si="42"/>
        <v>0</v>
      </c>
      <c r="O371" s="309" t="e">
        <f t="shared" ref="O371:O386" si="46">F371-J371</f>
        <v>#N/A</v>
      </c>
      <c r="P371" s="310"/>
      <c r="S371" s="162" t="e">
        <f t="shared" si="40"/>
        <v>#N/A</v>
      </c>
      <c r="T371" s="168" t="e">
        <f t="shared" si="45"/>
        <v>#N/A</v>
      </c>
      <c r="U371" s="168" t="e">
        <f t="shared" si="41"/>
        <v>#N/A</v>
      </c>
    </row>
    <row r="372" spans="3:21" x14ac:dyDescent="0.25">
      <c r="C372" s="93">
        <v>55274</v>
      </c>
      <c r="D372" s="50">
        <v>346</v>
      </c>
      <c r="E372" s="180"/>
      <c r="F372" s="309" t="e">
        <f t="shared" si="44"/>
        <v>#N/A</v>
      </c>
      <c r="G372" s="310"/>
      <c r="H372" s="309" t="e">
        <f t="shared" si="43"/>
        <v>#N/A</v>
      </c>
      <c r="I372" s="310"/>
      <c r="J372" s="243" t="e">
        <f t="shared" ref="J372:J386" si="47">N372-H372-L372</f>
        <v>#N/A</v>
      </c>
      <c r="K372" s="244"/>
      <c r="L372" s="243">
        <f>'F5 - Operación '!Q344</f>
        <v>0</v>
      </c>
      <c r="M372" s="244"/>
      <c r="N372" s="179">
        <f t="shared" si="42"/>
        <v>0</v>
      </c>
      <c r="O372" s="309" t="e">
        <f t="shared" si="46"/>
        <v>#N/A</v>
      </c>
      <c r="P372" s="310"/>
      <c r="S372" s="162" t="e">
        <f t="shared" ref="S372:S386" si="48">IF(H372&gt;0,H372,0)</f>
        <v>#N/A</v>
      </c>
      <c r="T372" s="168" t="e">
        <f t="shared" si="45"/>
        <v>#N/A</v>
      </c>
      <c r="U372" s="168" t="e">
        <f t="shared" ref="U372:U386" si="49">IF(O372&gt;-N372,L372,0)</f>
        <v>#N/A</v>
      </c>
    </row>
    <row r="373" spans="3:21" x14ac:dyDescent="0.25">
      <c r="C373" s="93">
        <v>55305</v>
      </c>
      <c r="D373" s="50">
        <v>347</v>
      </c>
      <c r="E373" s="180"/>
      <c r="F373" s="309" t="e">
        <f t="shared" si="44"/>
        <v>#N/A</v>
      </c>
      <c r="G373" s="310"/>
      <c r="H373" s="309" t="e">
        <f t="shared" si="43"/>
        <v>#N/A</v>
      </c>
      <c r="I373" s="310"/>
      <c r="J373" s="243" t="e">
        <f t="shared" si="47"/>
        <v>#N/A</v>
      </c>
      <c r="K373" s="244"/>
      <c r="L373" s="243">
        <f>'F5 - Operación '!Q345</f>
        <v>0</v>
      </c>
      <c r="M373" s="244"/>
      <c r="N373" s="179">
        <f t="shared" ref="N373:N386" si="50">N372</f>
        <v>0</v>
      </c>
      <c r="O373" s="309" t="e">
        <f t="shared" si="46"/>
        <v>#N/A</v>
      </c>
      <c r="P373" s="310"/>
      <c r="S373" s="162" t="e">
        <f t="shared" si="48"/>
        <v>#N/A</v>
      </c>
      <c r="T373" s="168" t="e">
        <f t="shared" si="45"/>
        <v>#N/A</v>
      </c>
      <c r="U373" s="168" t="e">
        <f t="shared" si="49"/>
        <v>#N/A</v>
      </c>
    </row>
    <row r="374" spans="3:21" x14ac:dyDescent="0.25">
      <c r="C374" s="93">
        <v>55335</v>
      </c>
      <c r="D374" s="50">
        <v>348</v>
      </c>
      <c r="E374" s="180"/>
      <c r="F374" s="309" t="e">
        <f t="shared" si="44"/>
        <v>#N/A</v>
      </c>
      <c r="G374" s="310"/>
      <c r="H374" s="309" t="e">
        <f t="shared" si="43"/>
        <v>#N/A</v>
      </c>
      <c r="I374" s="310"/>
      <c r="J374" s="243" t="e">
        <f t="shared" si="47"/>
        <v>#N/A</v>
      </c>
      <c r="K374" s="244"/>
      <c r="L374" s="243">
        <f>'F5 - Operación '!Q346</f>
        <v>0</v>
      </c>
      <c r="M374" s="244"/>
      <c r="N374" s="179">
        <f t="shared" si="50"/>
        <v>0</v>
      </c>
      <c r="O374" s="309" t="e">
        <f t="shared" si="46"/>
        <v>#N/A</v>
      </c>
      <c r="P374" s="310"/>
      <c r="S374" s="162" t="e">
        <f t="shared" si="48"/>
        <v>#N/A</v>
      </c>
      <c r="T374" s="168" t="e">
        <f t="shared" si="45"/>
        <v>#N/A</v>
      </c>
      <c r="U374" s="168" t="e">
        <f t="shared" si="49"/>
        <v>#N/A</v>
      </c>
    </row>
    <row r="375" spans="3:21" x14ac:dyDescent="0.25">
      <c r="C375" s="93">
        <v>55366</v>
      </c>
      <c r="D375" s="50">
        <v>349</v>
      </c>
      <c r="E375" s="180"/>
      <c r="F375" s="309" t="e">
        <f t="shared" si="44"/>
        <v>#N/A</v>
      </c>
      <c r="G375" s="310"/>
      <c r="H375" s="309" t="e">
        <f t="shared" si="43"/>
        <v>#N/A</v>
      </c>
      <c r="I375" s="310"/>
      <c r="J375" s="243" t="e">
        <f t="shared" si="47"/>
        <v>#N/A</v>
      </c>
      <c r="K375" s="244"/>
      <c r="L375" s="243">
        <f>'F5 - Operación '!Q347</f>
        <v>0</v>
      </c>
      <c r="M375" s="244"/>
      <c r="N375" s="179">
        <f t="shared" si="50"/>
        <v>0</v>
      </c>
      <c r="O375" s="309" t="e">
        <f t="shared" si="46"/>
        <v>#N/A</v>
      </c>
      <c r="P375" s="310"/>
      <c r="S375" s="162" t="e">
        <f t="shared" si="48"/>
        <v>#N/A</v>
      </c>
      <c r="T375" s="168" t="e">
        <f t="shared" si="45"/>
        <v>#N/A</v>
      </c>
      <c r="U375" s="168" t="e">
        <f t="shared" si="49"/>
        <v>#N/A</v>
      </c>
    </row>
    <row r="376" spans="3:21" x14ac:dyDescent="0.25">
      <c r="C376" s="93">
        <v>55397</v>
      </c>
      <c r="D376" s="50">
        <v>350</v>
      </c>
      <c r="E376" s="180"/>
      <c r="F376" s="309" t="e">
        <f t="shared" si="44"/>
        <v>#N/A</v>
      </c>
      <c r="G376" s="310"/>
      <c r="H376" s="309" t="e">
        <f t="shared" si="43"/>
        <v>#N/A</v>
      </c>
      <c r="I376" s="310"/>
      <c r="J376" s="243" t="e">
        <f t="shared" si="47"/>
        <v>#N/A</v>
      </c>
      <c r="K376" s="244"/>
      <c r="L376" s="243">
        <f>'F5 - Operación '!Q348</f>
        <v>0</v>
      </c>
      <c r="M376" s="244"/>
      <c r="N376" s="179">
        <f t="shared" si="50"/>
        <v>0</v>
      </c>
      <c r="O376" s="309" t="e">
        <f t="shared" si="46"/>
        <v>#N/A</v>
      </c>
      <c r="P376" s="310"/>
      <c r="S376" s="162" t="e">
        <f t="shared" si="48"/>
        <v>#N/A</v>
      </c>
      <c r="T376" s="168" t="e">
        <f t="shared" si="45"/>
        <v>#N/A</v>
      </c>
      <c r="U376" s="168" t="e">
        <f t="shared" si="49"/>
        <v>#N/A</v>
      </c>
    </row>
    <row r="377" spans="3:21" x14ac:dyDescent="0.25">
      <c r="C377" s="93">
        <v>55427</v>
      </c>
      <c r="D377" s="50">
        <v>351</v>
      </c>
      <c r="E377" s="180"/>
      <c r="F377" s="309" t="e">
        <f t="shared" si="44"/>
        <v>#N/A</v>
      </c>
      <c r="G377" s="310"/>
      <c r="H377" s="309" t="e">
        <f t="shared" si="43"/>
        <v>#N/A</v>
      </c>
      <c r="I377" s="310"/>
      <c r="J377" s="243" t="e">
        <f t="shared" si="47"/>
        <v>#N/A</v>
      </c>
      <c r="K377" s="244"/>
      <c r="L377" s="243">
        <f>'F5 - Operación '!Q349</f>
        <v>0</v>
      </c>
      <c r="M377" s="244"/>
      <c r="N377" s="179">
        <f t="shared" si="50"/>
        <v>0</v>
      </c>
      <c r="O377" s="309" t="e">
        <f t="shared" si="46"/>
        <v>#N/A</v>
      </c>
      <c r="P377" s="310"/>
      <c r="S377" s="162" t="e">
        <f t="shared" si="48"/>
        <v>#N/A</v>
      </c>
      <c r="T377" s="168" t="e">
        <f t="shared" si="45"/>
        <v>#N/A</v>
      </c>
      <c r="U377" s="168" t="e">
        <f t="shared" si="49"/>
        <v>#N/A</v>
      </c>
    </row>
    <row r="378" spans="3:21" x14ac:dyDescent="0.25">
      <c r="C378" s="93">
        <v>55458</v>
      </c>
      <c r="D378" s="50">
        <v>352</v>
      </c>
      <c r="E378" s="180"/>
      <c r="F378" s="309" t="e">
        <f t="shared" si="44"/>
        <v>#N/A</v>
      </c>
      <c r="G378" s="310"/>
      <c r="H378" s="309" t="e">
        <f t="shared" si="43"/>
        <v>#N/A</v>
      </c>
      <c r="I378" s="310"/>
      <c r="J378" s="243" t="e">
        <f t="shared" si="47"/>
        <v>#N/A</v>
      </c>
      <c r="K378" s="244"/>
      <c r="L378" s="243">
        <f>'F5 - Operación '!Q350</f>
        <v>0</v>
      </c>
      <c r="M378" s="244"/>
      <c r="N378" s="179">
        <f t="shared" si="50"/>
        <v>0</v>
      </c>
      <c r="O378" s="309" t="e">
        <f t="shared" si="46"/>
        <v>#N/A</v>
      </c>
      <c r="P378" s="310"/>
      <c r="S378" s="162" t="e">
        <f t="shared" si="48"/>
        <v>#N/A</v>
      </c>
      <c r="T378" s="168" t="e">
        <f t="shared" si="45"/>
        <v>#N/A</v>
      </c>
      <c r="U378" s="168" t="e">
        <f t="shared" si="49"/>
        <v>#N/A</v>
      </c>
    </row>
    <row r="379" spans="3:21" x14ac:dyDescent="0.25">
      <c r="C379" s="93">
        <v>55488</v>
      </c>
      <c r="D379" s="50">
        <v>353</v>
      </c>
      <c r="E379" s="180"/>
      <c r="F379" s="309" t="e">
        <f t="shared" si="44"/>
        <v>#N/A</v>
      </c>
      <c r="G379" s="310"/>
      <c r="H379" s="309" t="e">
        <f t="shared" si="43"/>
        <v>#N/A</v>
      </c>
      <c r="I379" s="310"/>
      <c r="J379" s="243" t="e">
        <f t="shared" si="47"/>
        <v>#N/A</v>
      </c>
      <c r="K379" s="244"/>
      <c r="L379" s="243">
        <f>'F5 - Operación '!Q351</f>
        <v>0</v>
      </c>
      <c r="M379" s="244"/>
      <c r="N379" s="179">
        <f t="shared" si="50"/>
        <v>0</v>
      </c>
      <c r="O379" s="309" t="e">
        <f t="shared" si="46"/>
        <v>#N/A</v>
      </c>
      <c r="P379" s="310"/>
      <c r="S379" s="162" t="e">
        <f t="shared" si="48"/>
        <v>#N/A</v>
      </c>
      <c r="T379" s="168" t="e">
        <f t="shared" si="45"/>
        <v>#N/A</v>
      </c>
      <c r="U379" s="168" t="e">
        <f t="shared" si="49"/>
        <v>#N/A</v>
      </c>
    </row>
    <row r="380" spans="3:21" x14ac:dyDescent="0.25">
      <c r="C380" s="93">
        <v>55519</v>
      </c>
      <c r="D380" s="50">
        <v>354</v>
      </c>
      <c r="E380" s="180"/>
      <c r="F380" s="309" t="e">
        <f t="shared" si="44"/>
        <v>#N/A</v>
      </c>
      <c r="G380" s="310"/>
      <c r="H380" s="309" t="e">
        <f t="shared" si="43"/>
        <v>#N/A</v>
      </c>
      <c r="I380" s="310"/>
      <c r="J380" s="243" t="e">
        <f t="shared" si="47"/>
        <v>#N/A</v>
      </c>
      <c r="K380" s="244"/>
      <c r="L380" s="243">
        <f>'F5 - Operación '!Q352</f>
        <v>0</v>
      </c>
      <c r="M380" s="244"/>
      <c r="N380" s="179">
        <f t="shared" si="50"/>
        <v>0</v>
      </c>
      <c r="O380" s="309" t="e">
        <f t="shared" si="46"/>
        <v>#N/A</v>
      </c>
      <c r="P380" s="310"/>
      <c r="S380" s="162" t="e">
        <f t="shared" si="48"/>
        <v>#N/A</v>
      </c>
      <c r="T380" s="168" t="e">
        <f t="shared" si="45"/>
        <v>#N/A</v>
      </c>
      <c r="U380" s="168" t="e">
        <f t="shared" si="49"/>
        <v>#N/A</v>
      </c>
    </row>
    <row r="381" spans="3:21" x14ac:dyDescent="0.25">
      <c r="C381" s="93">
        <v>55550</v>
      </c>
      <c r="D381" s="50">
        <v>355</v>
      </c>
      <c r="E381" s="180"/>
      <c r="F381" s="309" t="e">
        <f t="shared" si="44"/>
        <v>#N/A</v>
      </c>
      <c r="G381" s="310"/>
      <c r="H381" s="309" t="e">
        <f t="shared" si="43"/>
        <v>#N/A</v>
      </c>
      <c r="I381" s="310"/>
      <c r="J381" s="243" t="e">
        <f t="shared" si="47"/>
        <v>#N/A</v>
      </c>
      <c r="K381" s="244"/>
      <c r="L381" s="243">
        <f>'F5 - Operación '!Q353</f>
        <v>0</v>
      </c>
      <c r="M381" s="244"/>
      <c r="N381" s="179">
        <f t="shared" si="50"/>
        <v>0</v>
      </c>
      <c r="O381" s="309" t="e">
        <f t="shared" si="46"/>
        <v>#N/A</v>
      </c>
      <c r="P381" s="310"/>
      <c r="S381" s="162" t="e">
        <f t="shared" si="48"/>
        <v>#N/A</v>
      </c>
      <c r="T381" s="168" t="e">
        <f t="shared" si="45"/>
        <v>#N/A</v>
      </c>
      <c r="U381" s="168" t="e">
        <f t="shared" si="49"/>
        <v>#N/A</v>
      </c>
    </row>
    <row r="382" spans="3:21" x14ac:dyDescent="0.25">
      <c r="C382" s="93">
        <v>55579</v>
      </c>
      <c r="D382" s="50">
        <v>356</v>
      </c>
      <c r="E382" s="180"/>
      <c r="F382" s="309" t="e">
        <f t="shared" si="44"/>
        <v>#N/A</v>
      </c>
      <c r="G382" s="310"/>
      <c r="H382" s="309" t="e">
        <f t="shared" si="43"/>
        <v>#N/A</v>
      </c>
      <c r="I382" s="310"/>
      <c r="J382" s="243" t="e">
        <f t="shared" si="47"/>
        <v>#N/A</v>
      </c>
      <c r="K382" s="244"/>
      <c r="L382" s="243">
        <f>'F5 - Operación '!Q354</f>
        <v>0</v>
      </c>
      <c r="M382" s="244"/>
      <c r="N382" s="179">
        <f t="shared" si="50"/>
        <v>0</v>
      </c>
      <c r="O382" s="309" t="e">
        <f t="shared" si="46"/>
        <v>#N/A</v>
      </c>
      <c r="P382" s="310"/>
      <c r="S382" s="162" t="e">
        <f t="shared" si="48"/>
        <v>#N/A</v>
      </c>
      <c r="T382" s="168" t="e">
        <f t="shared" si="45"/>
        <v>#N/A</v>
      </c>
      <c r="U382" s="168" t="e">
        <f t="shared" si="49"/>
        <v>#N/A</v>
      </c>
    </row>
    <row r="383" spans="3:21" x14ac:dyDescent="0.25">
      <c r="C383" s="93">
        <v>55610</v>
      </c>
      <c r="D383" s="50">
        <v>357</v>
      </c>
      <c r="E383" s="180"/>
      <c r="F383" s="309" t="e">
        <f t="shared" si="44"/>
        <v>#N/A</v>
      </c>
      <c r="G383" s="310"/>
      <c r="H383" s="309" t="e">
        <f t="shared" si="43"/>
        <v>#N/A</v>
      </c>
      <c r="I383" s="310"/>
      <c r="J383" s="243" t="e">
        <f t="shared" si="47"/>
        <v>#N/A</v>
      </c>
      <c r="K383" s="244"/>
      <c r="L383" s="243">
        <f>'F5 - Operación '!Q355</f>
        <v>0</v>
      </c>
      <c r="M383" s="244"/>
      <c r="N383" s="179">
        <f t="shared" si="50"/>
        <v>0</v>
      </c>
      <c r="O383" s="309" t="e">
        <f t="shared" si="46"/>
        <v>#N/A</v>
      </c>
      <c r="P383" s="310"/>
      <c r="S383" s="162" t="e">
        <f t="shared" si="48"/>
        <v>#N/A</v>
      </c>
      <c r="T383" s="168" t="e">
        <f t="shared" si="45"/>
        <v>#N/A</v>
      </c>
      <c r="U383" s="168" t="e">
        <f t="shared" si="49"/>
        <v>#N/A</v>
      </c>
    </row>
    <row r="384" spans="3:21" x14ac:dyDescent="0.25">
      <c r="C384" s="93">
        <v>55640</v>
      </c>
      <c r="D384" s="50">
        <v>358</v>
      </c>
      <c r="E384" s="180"/>
      <c r="F384" s="309" t="e">
        <f t="shared" si="44"/>
        <v>#N/A</v>
      </c>
      <c r="G384" s="310"/>
      <c r="H384" s="309" t="e">
        <f t="shared" si="43"/>
        <v>#N/A</v>
      </c>
      <c r="I384" s="310"/>
      <c r="J384" s="243" t="e">
        <f t="shared" si="47"/>
        <v>#N/A</v>
      </c>
      <c r="K384" s="244"/>
      <c r="L384" s="243">
        <f>'F5 - Operación '!Q356</f>
        <v>0</v>
      </c>
      <c r="M384" s="244"/>
      <c r="N384" s="179">
        <f t="shared" si="50"/>
        <v>0</v>
      </c>
      <c r="O384" s="309" t="e">
        <f t="shared" si="46"/>
        <v>#N/A</v>
      </c>
      <c r="P384" s="310"/>
      <c r="S384" s="162" t="e">
        <f t="shared" si="48"/>
        <v>#N/A</v>
      </c>
      <c r="T384" s="168" t="e">
        <f t="shared" si="45"/>
        <v>#N/A</v>
      </c>
      <c r="U384" s="168" t="e">
        <f t="shared" si="49"/>
        <v>#N/A</v>
      </c>
    </row>
    <row r="385" spans="3:21" x14ac:dyDescent="0.25">
      <c r="C385" s="93">
        <v>55671</v>
      </c>
      <c r="D385" s="50">
        <v>359</v>
      </c>
      <c r="E385" s="180"/>
      <c r="F385" s="309" t="e">
        <f t="shared" si="44"/>
        <v>#N/A</v>
      </c>
      <c r="G385" s="310"/>
      <c r="H385" s="309" t="e">
        <f t="shared" ref="H385:H386" si="51">F385*$K$23</f>
        <v>#N/A</v>
      </c>
      <c r="I385" s="310"/>
      <c r="J385" s="243" t="e">
        <f t="shared" si="47"/>
        <v>#N/A</v>
      </c>
      <c r="K385" s="244"/>
      <c r="L385" s="243">
        <f>'F5 - Operación '!Q357</f>
        <v>0</v>
      </c>
      <c r="M385" s="244"/>
      <c r="N385" s="179">
        <f t="shared" si="50"/>
        <v>0</v>
      </c>
      <c r="O385" s="309" t="e">
        <f t="shared" si="46"/>
        <v>#N/A</v>
      </c>
      <c r="P385" s="310"/>
      <c r="S385" s="162" t="e">
        <f t="shared" si="48"/>
        <v>#N/A</v>
      </c>
      <c r="T385" s="168" t="e">
        <f t="shared" si="45"/>
        <v>#N/A</v>
      </c>
      <c r="U385" s="168" t="e">
        <f t="shared" si="49"/>
        <v>#N/A</v>
      </c>
    </row>
    <row r="386" spans="3:21" x14ac:dyDescent="0.25">
      <c r="C386" s="93">
        <v>55701</v>
      </c>
      <c r="D386" s="50">
        <v>360</v>
      </c>
      <c r="E386" s="180"/>
      <c r="F386" s="309" t="e">
        <f t="shared" ref="F386" si="52">O385</f>
        <v>#N/A</v>
      </c>
      <c r="G386" s="310"/>
      <c r="H386" s="309" t="e">
        <f t="shared" si="51"/>
        <v>#N/A</v>
      </c>
      <c r="I386" s="310"/>
      <c r="J386" s="243" t="e">
        <f t="shared" si="47"/>
        <v>#N/A</v>
      </c>
      <c r="K386" s="244"/>
      <c r="L386" s="243">
        <f>'F5 - Operación '!Q358</f>
        <v>0</v>
      </c>
      <c r="M386" s="244"/>
      <c r="N386" s="179">
        <f t="shared" si="50"/>
        <v>0</v>
      </c>
      <c r="O386" s="309" t="e">
        <f t="shared" si="46"/>
        <v>#N/A</v>
      </c>
      <c r="P386" s="310"/>
      <c r="S386" s="162" t="e">
        <f t="shared" si="48"/>
        <v>#N/A</v>
      </c>
      <c r="T386" s="168" t="e">
        <f t="shared" si="45"/>
        <v>#N/A</v>
      </c>
      <c r="U386" s="168" t="e">
        <f t="shared" si="49"/>
        <v>#N/A</v>
      </c>
    </row>
    <row r="387" spans="3:21" x14ac:dyDescent="0.25">
      <c r="C387" s="93">
        <v>55732</v>
      </c>
      <c r="D387" s="50">
        <v>361</v>
      </c>
      <c r="E387" s="180"/>
      <c r="F387" s="309" t="e">
        <f t="shared" ref="F387:F399" si="53">O386</f>
        <v>#N/A</v>
      </c>
      <c r="G387" s="310"/>
      <c r="H387" s="309" t="e">
        <f t="shared" ref="H387:H399" si="54">F387*$K$23</f>
        <v>#N/A</v>
      </c>
      <c r="I387" s="310"/>
      <c r="J387" s="243" t="e">
        <f t="shared" ref="J387:J399" si="55">N387-H387-L387</f>
        <v>#N/A</v>
      </c>
      <c r="K387" s="244"/>
      <c r="L387" s="243">
        <f>'F5 - Operación '!Q359</f>
        <v>0</v>
      </c>
      <c r="M387" s="244"/>
      <c r="N387" s="179">
        <f t="shared" ref="N387:N399" si="56">N386</f>
        <v>0</v>
      </c>
      <c r="O387" s="309" t="e">
        <f t="shared" ref="O387:O399" si="57">F387-J387</f>
        <v>#N/A</v>
      </c>
      <c r="P387" s="310"/>
      <c r="S387" s="162"/>
      <c r="T387" s="168"/>
      <c r="U387" s="168"/>
    </row>
    <row r="388" spans="3:21" x14ac:dyDescent="0.25">
      <c r="C388" s="93">
        <v>55763</v>
      </c>
      <c r="D388" s="50">
        <v>362</v>
      </c>
      <c r="E388" s="180"/>
      <c r="F388" s="309" t="e">
        <f t="shared" si="53"/>
        <v>#N/A</v>
      </c>
      <c r="G388" s="310"/>
      <c r="H388" s="309" t="e">
        <f t="shared" si="54"/>
        <v>#N/A</v>
      </c>
      <c r="I388" s="310"/>
      <c r="J388" s="243" t="e">
        <f t="shared" si="55"/>
        <v>#N/A</v>
      </c>
      <c r="K388" s="244"/>
      <c r="L388" s="243">
        <f>'F5 - Operación '!Q360</f>
        <v>0</v>
      </c>
      <c r="M388" s="244"/>
      <c r="N388" s="179">
        <f t="shared" si="56"/>
        <v>0</v>
      </c>
      <c r="O388" s="309" t="e">
        <f t="shared" si="57"/>
        <v>#N/A</v>
      </c>
      <c r="P388" s="310"/>
      <c r="S388" s="162"/>
      <c r="T388" s="168"/>
      <c r="U388" s="168"/>
    </row>
    <row r="389" spans="3:21" x14ac:dyDescent="0.25">
      <c r="C389" s="93">
        <v>55793</v>
      </c>
      <c r="D389" s="50">
        <v>363</v>
      </c>
      <c r="E389" s="180"/>
      <c r="F389" s="309" t="e">
        <f t="shared" si="53"/>
        <v>#N/A</v>
      </c>
      <c r="G389" s="310"/>
      <c r="H389" s="309" t="e">
        <f t="shared" si="54"/>
        <v>#N/A</v>
      </c>
      <c r="I389" s="310"/>
      <c r="J389" s="243" t="e">
        <f t="shared" si="55"/>
        <v>#N/A</v>
      </c>
      <c r="K389" s="244"/>
      <c r="L389" s="243">
        <f>'F5 - Operación '!Q361</f>
        <v>0</v>
      </c>
      <c r="M389" s="244"/>
      <c r="N389" s="179">
        <f t="shared" si="56"/>
        <v>0</v>
      </c>
      <c r="O389" s="309" t="e">
        <f t="shared" si="57"/>
        <v>#N/A</v>
      </c>
      <c r="P389" s="310"/>
      <c r="S389" s="162"/>
      <c r="T389" s="168"/>
      <c r="U389" s="168"/>
    </row>
    <row r="390" spans="3:21" x14ac:dyDescent="0.25">
      <c r="C390" s="93">
        <v>55824</v>
      </c>
      <c r="D390" s="50">
        <v>364</v>
      </c>
      <c r="E390" s="180"/>
      <c r="F390" s="309" t="e">
        <f t="shared" si="53"/>
        <v>#N/A</v>
      </c>
      <c r="G390" s="310"/>
      <c r="H390" s="309" t="e">
        <f t="shared" si="54"/>
        <v>#N/A</v>
      </c>
      <c r="I390" s="310"/>
      <c r="J390" s="243" t="e">
        <f t="shared" si="55"/>
        <v>#N/A</v>
      </c>
      <c r="K390" s="244"/>
      <c r="L390" s="243">
        <f>'F5 - Operación '!Q362</f>
        <v>0</v>
      </c>
      <c r="M390" s="244"/>
      <c r="N390" s="179">
        <f t="shared" si="56"/>
        <v>0</v>
      </c>
      <c r="O390" s="309" t="e">
        <f t="shared" si="57"/>
        <v>#N/A</v>
      </c>
      <c r="P390" s="310"/>
      <c r="S390" s="162"/>
      <c r="T390" s="168"/>
      <c r="U390" s="168"/>
    </row>
    <row r="391" spans="3:21" x14ac:dyDescent="0.25">
      <c r="C391" s="93">
        <v>55854</v>
      </c>
      <c r="D391" s="50">
        <v>365</v>
      </c>
      <c r="E391" s="180"/>
      <c r="F391" s="309" t="e">
        <f t="shared" si="53"/>
        <v>#N/A</v>
      </c>
      <c r="G391" s="310"/>
      <c r="H391" s="309" t="e">
        <f t="shared" si="54"/>
        <v>#N/A</v>
      </c>
      <c r="I391" s="310"/>
      <c r="J391" s="243" t="e">
        <f t="shared" si="55"/>
        <v>#N/A</v>
      </c>
      <c r="K391" s="244"/>
      <c r="L391" s="243">
        <f>'F5 - Operación '!Q363</f>
        <v>0</v>
      </c>
      <c r="M391" s="244"/>
      <c r="N391" s="179">
        <f t="shared" si="56"/>
        <v>0</v>
      </c>
      <c r="O391" s="309" t="e">
        <f t="shared" si="57"/>
        <v>#N/A</v>
      </c>
      <c r="P391" s="310"/>
      <c r="S391" s="162"/>
      <c r="T391" s="168"/>
      <c r="U391" s="168"/>
    </row>
    <row r="392" spans="3:21" x14ac:dyDescent="0.25">
      <c r="C392" s="93">
        <v>55885</v>
      </c>
      <c r="D392" s="50">
        <v>366</v>
      </c>
      <c r="E392" s="180"/>
      <c r="F392" s="309" t="e">
        <f t="shared" si="53"/>
        <v>#N/A</v>
      </c>
      <c r="G392" s="310"/>
      <c r="H392" s="309" t="e">
        <f t="shared" si="54"/>
        <v>#N/A</v>
      </c>
      <c r="I392" s="310"/>
      <c r="J392" s="243" t="e">
        <f t="shared" si="55"/>
        <v>#N/A</v>
      </c>
      <c r="K392" s="244"/>
      <c r="L392" s="243">
        <f>'F5 - Operación '!Q364</f>
        <v>0</v>
      </c>
      <c r="M392" s="244"/>
      <c r="N392" s="179">
        <f t="shared" si="56"/>
        <v>0</v>
      </c>
      <c r="O392" s="309" t="e">
        <f t="shared" si="57"/>
        <v>#N/A</v>
      </c>
      <c r="P392" s="310"/>
      <c r="S392" s="162"/>
      <c r="T392" s="168"/>
      <c r="U392" s="168"/>
    </row>
    <row r="393" spans="3:21" x14ac:dyDescent="0.25">
      <c r="C393" s="93">
        <v>55916</v>
      </c>
      <c r="D393" s="50">
        <v>367</v>
      </c>
      <c r="E393" s="180"/>
      <c r="F393" s="309" t="e">
        <f t="shared" si="53"/>
        <v>#N/A</v>
      </c>
      <c r="G393" s="310"/>
      <c r="H393" s="309" t="e">
        <f t="shared" si="54"/>
        <v>#N/A</v>
      </c>
      <c r="I393" s="310"/>
      <c r="J393" s="243" t="e">
        <f t="shared" si="55"/>
        <v>#N/A</v>
      </c>
      <c r="K393" s="244"/>
      <c r="L393" s="243">
        <f>'F5 - Operación '!Q365</f>
        <v>0</v>
      </c>
      <c r="M393" s="244"/>
      <c r="N393" s="179">
        <f t="shared" si="56"/>
        <v>0</v>
      </c>
      <c r="O393" s="309" t="e">
        <f t="shared" si="57"/>
        <v>#N/A</v>
      </c>
      <c r="P393" s="310"/>
      <c r="S393" s="162"/>
      <c r="T393" s="168"/>
      <c r="U393" s="168"/>
    </row>
    <row r="394" spans="3:21" x14ac:dyDescent="0.25">
      <c r="C394" s="93">
        <v>55944</v>
      </c>
      <c r="D394" s="50">
        <v>368</v>
      </c>
      <c r="E394" s="180"/>
      <c r="F394" s="309" t="e">
        <f t="shared" si="53"/>
        <v>#N/A</v>
      </c>
      <c r="G394" s="310"/>
      <c r="H394" s="309" t="e">
        <f t="shared" si="54"/>
        <v>#N/A</v>
      </c>
      <c r="I394" s="310"/>
      <c r="J394" s="243" t="e">
        <f t="shared" si="55"/>
        <v>#N/A</v>
      </c>
      <c r="K394" s="244"/>
      <c r="L394" s="243">
        <f>'F5 - Operación '!Q366</f>
        <v>0</v>
      </c>
      <c r="M394" s="244"/>
      <c r="N394" s="179">
        <f t="shared" si="56"/>
        <v>0</v>
      </c>
      <c r="O394" s="309" t="e">
        <f t="shared" si="57"/>
        <v>#N/A</v>
      </c>
      <c r="P394" s="310"/>
      <c r="S394" s="162"/>
      <c r="T394" s="168"/>
      <c r="U394" s="168"/>
    </row>
    <row r="395" spans="3:21" x14ac:dyDescent="0.25">
      <c r="C395" s="93">
        <v>55975</v>
      </c>
      <c r="D395" s="50">
        <v>369</v>
      </c>
      <c r="E395" s="180"/>
      <c r="F395" s="309" t="e">
        <f t="shared" si="53"/>
        <v>#N/A</v>
      </c>
      <c r="G395" s="310"/>
      <c r="H395" s="309" t="e">
        <f t="shared" si="54"/>
        <v>#N/A</v>
      </c>
      <c r="I395" s="310"/>
      <c r="J395" s="243" t="e">
        <f t="shared" si="55"/>
        <v>#N/A</v>
      </c>
      <c r="K395" s="244"/>
      <c r="L395" s="243">
        <f>'F5 - Operación '!Q367</f>
        <v>0</v>
      </c>
      <c r="M395" s="244"/>
      <c r="N395" s="179">
        <f t="shared" si="56"/>
        <v>0</v>
      </c>
      <c r="O395" s="309" t="e">
        <f t="shared" si="57"/>
        <v>#N/A</v>
      </c>
      <c r="P395" s="310"/>
      <c r="S395" s="162"/>
      <c r="T395" s="168"/>
      <c r="U395" s="168"/>
    </row>
    <row r="396" spans="3:21" x14ac:dyDescent="0.25">
      <c r="C396" s="93">
        <v>56005</v>
      </c>
      <c r="D396" s="50">
        <v>370</v>
      </c>
      <c r="E396" s="180"/>
      <c r="F396" s="309" t="e">
        <f t="shared" si="53"/>
        <v>#N/A</v>
      </c>
      <c r="G396" s="310"/>
      <c r="H396" s="309" t="e">
        <f t="shared" si="54"/>
        <v>#N/A</v>
      </c>
      <c r="I396" s="310"/>
      <c r="J396" s="243" t="e">
        <f t="shared" si="55"/>
        <v>#N/A</v>
      </c>
      <c r="K396" s="244"/>
      <c r="L396" s="243">
        <f>'F5 - Operación '!Q368</f>
        <v>0</v>
      </c>
      <c r="M396" s="244"/>
      <c r="N396" s="179">
        <f t="shared" si="56"/>
        <v>0</v>
      </c>
      <c r="O396" s="309" t="e">
        <f t="shared" si="57"/>
        <v>#N/A</v>
      </c>
      <c r="P396" s="310"/>
      <c r="S396" s="162"/>
      <c r="T396" s="168"/>
      <c r="U396" s="168"/>
    </row>
    <row r="397" spans="3:21" x14ac:dyDescent="0.25">
      <c r="C397" s="93">
        <v>56036</v>
      </c>
      <c r="D397" s="50">
        <v>371</v>
      </c>
      <c r="E397" s="180"/>
      <c r="F397" s="309" t="e">
        <f t="shared" si="53"/>
        <v>#N/A</v>
      </c>
      <c r="G397" s="310"/>
      <c r="H397" s="309" t="e">
        <f t="shared" si="54"/>
        <v>#N/A</v>
      </c>
      <c r="I397" s="310"/>
      <c r="J397" s="243" t="e">
        <f t="shared" si="55"/>
        <v>#N/A</v>
      </c>
      <c r="K397" s="244"/>
      <c r="L397" s="243">
        <f>'F5 - Operación '!Q369</f>
        <v>0</v>
      </c>
      <c r="M397" s="244"/>
      <c r="N397" s="179">
        <f t="shared" si="56"/>
        <v>0</v>
      </c>
      <c r="O397" s="309" t="e">
        <f t="shared" si="57"/>
        <v>#N/A</v>
      </c>
      <c r="P397" s="310"/>
      <c r="S397" s="162"/>
      <c r="T397" s="168"/>
      <c r="U397" s="168"/>
    </row>
    <row r="398" spans="3:21" x14ac:dyDescent="0.25">
      <c r="C398" s="93">
        <v>56066</v>
      </c>
      <c r="D398" s="50">
        <v>372</v>
      </c>
      <c r="E398" s="180"/>
      <c r="F398" s="309" t="e">
        <f t="shared" si="53"/>
        <v>#N/A</v>
      </c>
      <c r="G398" s="310"/>
      <c r="H398" s="309" t="e">
        <f t="shared" si="54"/>
        <v>#N/A</v>
      </c>
      <c r="I398" s="310"/>
      <c r="J398" s="243" t="e">
        <f t="shared" si="55"/>
        <v>#N/A</v>
      </c>
      <c r="K398" s="244"/>
      <c r="L398" s="243">
        <f>'F5 - Operación '!Q370</f>
        <v>0</v>
      </c>
      <c r="M398" s="244"/>
      <c r="N398" s="179">
        <f t="shared" si="56"/>
        <v>0</v>
      </c>
      <c r="O398" s="309" t="e">
        <f t="shared" si="57"/>
        <v>#N/A</v>
      </c>
      <c r="P398" s="310"/>
      <c r="S398" s="162"/>
      <c r="T398" s="168"/>
      <c r="U398" s="168"/>
    </row>
    <row r="399" spans="3:21" x14ac:dyDescent="0.25">
      <c r="C399" s="93">
        <v>56097</v>
      </c>
      <c r="D399" s="50">
        <v>373</v>
      </c>
      <c r="E399" s="180"/>
      <c r="F399" s="309" t="e">
        <f t="shared" si="53"/>
        <v>#N/A</v>
      </c>
      <c r="G399" s="310"/>
      <c r="H399" s="309" t="e">
        <f t="shared" si="54"/>
        <v>#N/A</v>
      </c>
      <c r="I399" s="310"/>
      <c r="J399" s="243" t="e">
        <f t="shared" si="55"/>
        <v>#N/A</v>
      </c>
      <c r="K399" s="244"/>
      <c r="L399" s="243">
        <f>'F5 - Operación '!Q371</f>
        <v>0</v>
      </c>
      <c r="M399" s="244"/>
      <c r="N399" s="179">
        <f t="shared" si="56"/>
        <v>0</v>
      </c>
      <c r="O399" s="309" t="e">
        <f t="shared" si="57"/>
        <v>#N/A</v>
      </c>
      <c r="P399" s="310"/>
      <c r="S399" s="162"/>
      <c r="T399" s="168"/>
      <c r="U399" s="168"/>
    </row>
    <row r="400" spans="3:21" x14ac:dyDescent="0.25">
      <c r="C400" s="93">
        <v>56128</v>
      </c>
      <c r="D400" s="50">
        <v>374</v>
      </c>
      <c r="E400" s="180"/>
      <c r="F400" s="309" t="e">
        <f t="shared" ref="F400:F419" si="58">O399</f>
        <v>#N/A</v>
      </c>
      <c r="G400" s="310"/>
      <c r="H400" s="309" t="e">
        <f t="shared" ref="H400:H419" si="59">F400*$K$23</f>
        <v>#N/A</v>
      </c>
      <c r="I400" s="310"/>
      <c r="J400" s="243" t="e">
        <f t="shared" ref="J400:J419" si="60">N400-H400-L400</f>
        <v>#N/A</v>
      </c>
      <c r="K400" s="244"/>
      <c r="L400" s="243">
        <f>'F5 - Operación '!Q372</f>
        <v>0</v>
      </c>
      <c r="M400" s="244"/>
      <c r="N400" s="179">
        <f t="shared" ref="N400:N419" si="61">N399</f>
        <v>0</v>
      </c>
      <c r="O400" s="309" t="e">
        <f t="shared" ref="O400:O419" si="62">F400-J400</f>
        <v>#N/A</v>
      </c>
      <c r="P400" s="310"/>
      <c r="S400" s="162"/>
      <c r="T400" s="168"/>
      <c r="U400" s="168"/>
    </row>
    <row r="401" spans="3:21" x14ac:dyDescent="0.25">
      <c r="C401" s="93">
        <v>56158</v>
      </c>
      <c r="D401" s="50">
        <v>375</v>
      </c>
      <c r="E401" s="180"/>
      <c r="F401" s="309" t="e">
        <f t="shared" si="58"/>
        <v>#N/A</v>
      </c>
      <c r="G401" s="310"/>
      <c r="H401" s="309" t="e">
        <f t="shared" si="59"/>
        <v>#N/A</v>
      </c>
      <c r="I401" s="310"/>
      <c r="J401" s="243" t="e">
        <f t="shared" si="60"/>
        <v>#N/A</v>
      </c>
      <c r="K401" s="244"/>
      <c r="L401" s="243">
        <f>'F5 - Operación '!Q373</f>
        <v>0</v>
      </c>
      <c r="M401" s="244"/>
      <c r="N401" s="179">
        <f t="shared" si="61"/>
        <v>0</v>
      </c>
      <c r="O401" s="309" t="e">
        <f t="shared" si="62"/>
        <v>#N/A</v>
      </c>
      <c r="P401" s="310"/>
      <c r="S401" s="162"/>
      <c r="T401" s="168"/>
      <c r="U401" s="168"/>
    </row>
    <row r="402" spans="3:21" x14ac:dyDescent="0.25">
      <c r="C402" s="93">
        <v>56189</v>
      </c>
      <c r="D402" s="50">
        <v>376</v>
      </c>
      <c r="E402" s="180"/>
      <c r="F402" s="309" t="e">
        <f t="shared" si="58"/>
        <v>#N/A</v>
      </c>
      <c r="G402" s="310"/>
      <c r="H402" s="309" t="e">
        <f t="shared" si="59"/>
        <v>#N/A</v>
      </c>
      <c r="I402" s="310"/>
      <c r="J402" s="243" t="e">
        <f t="shared" si="60"/>
        <v>#N/A</v>
      </c>
      <c r="K402" s="244"/>
      <c r="L402" s="243">
        <f>'F5 - Operación '!Q374</f>
        <v>0</v>
      </c>
      <c r="M402" s="244"/>
      <c r="N402" s="179">
        <f t="shared" si="61"/>
        <v>0</v>
      </c>
      <c r="O402" s="309" t="e">
        <f t="shared" si="62"/>
        <v>#N/A</v>
      </c>
      <c r="P402" s="310"/>
      <c r="S402" s="162"/>
      <c r="T402" s="168"/>
      <c r="U402" s="168"/>
    </row>
    <row r="403" spans="3:21" x14ac:dyDescent="0.25">
      <c r="C403" s="93">
        <v>56219</v>
      </c>
      <c r="D403" s="50">
        <v>377</v>
      </c>
      <c r="E403" s="180"/>
      <c r="F403" s="309" t="e">
        <f t="shared" si="58"/>
        <v>#N/A</v>
      </c>
      <c r="G403" s="310"/>
      <c r="H403" s="309" t="e">
        <f t="shared" si="59"/>
        <v>#N/A</v>
      </c>
      <c r="I403" s="310"/>
      <c r="J403" s="243" t="e">
        <f t="shared" si="60"/>
        <v>#N/A</v>
      </c>
      <c r="K403" s="244"/>
      <c r="L403" s="243">
        <f>'F5 - Operación '!Q375</f>
        <v>0</v>
      </c>
      <c r="M403" s="244"/>
      <c r="N403" s="179">
        <f t="shared" si="61"/>
        <v>0</v>
      </c>
      <c r="O403" s="309" t="e">
        <f t="shared" si="62"/>
        <v>#N/A</v>
      </c>
      <c r="P403" s="310"/>
      <c r="S403" s="162"/>
      <c r="T403" s="168"/>
      <c r="U403" s="168"/>
    </row>
    <row r="404" spans="3:21" x14ac:dyDescent="0.25">
      <c r="C404" s="93">
        <v>56250</v>
      </c>
      <c r="D404" s="50">
        <v>378</v>
      </c>
      <c r="E404" s="180"/>
      <c r="F404" s="309" t="e">
        <f t="shared" si="58"/>
        <v>#N/A</v>
      </c>
      <c r="G404" s="310"/>
      <c r="H404" s="309" t="e">
        <f t="shared" si="59"/>
        <v>#N/A</v>
      </c>
      <c r="I404" s="310"/>
      <c r="J404" s="243" t="e">
        <f t="shared" si="60"/>
        <v>#N/A</v>
      </c>
      <c r="K404" s="244"/>
      <c r="L404" s="243">
        <f>'F5 - Operación '!Q376</f>
        <v>0</v>
      </c>
      <c r="M404" s="244"/>
      <c r="N404" s="179">
        <f t="shared" si="61"/>
        <v>0</v>
      </c>
      <c r="O404" s="309" t="e">
        <f t="shared" si="62"/>
        <v>#N/A</v>
      </c>
      <c r="P404" s="310"/>
      <c r="S404" s="162"/>
      <c r="T404" s="168"/>
      <c r="U404" s="168"/>
    </row>
    <row r="405" spans="3:21" x14ac:dyDescent="0.25">
      <c r="C405" s="93">
        <v>56281</v>
      </c>
      <c r="D405" s="50">
        <v>379</v>
      </c>
      <c r="E405" s="180"/>
      <c r="F405" s="309" t="e">
        <f t="shared" si="58"/>
        <v>#N/A</v>
      </c>
      <c r="G405" s="310"/>
      <c r="H405" s="309" t="e">
        <f t="shared" si="59"/>
        <v>#N/A</v>
      </c>
      <c r="I405" s="310"/>
      <c r="J405" s="243" t="e">
        <f t="shared" si="60"/>
        <v>#N/A</v>
      </c>
      <c r="K405" s="244"/>
      <c r="L405" s="243">
        <f>'F5 - Operación '!Q377</f>
        <v>0</v>
      </c>
      <c r="M405" s="244"/>
      <c r="N405" s="179">
        <f t="shared" si="61"/>
        <v>0</v>
      </c>
      <c r="O405" s="309" t="e">
        <f t="shared" si="62"/>
        <v>#N/A</v>
      </c>
      <c r="P405" s="310"/>
      <c r="S405" s="162"/>
      <c r="T405" s="168"/>
      <c r="U405" s="168"/>
    </row>
    <row r="406" spans="3:21" x14ac:dyDescent="0.25">
      <c r="C406" s="93">
        <v>56309</v>
      </c>
      <c r="D406" s="50">
        <v>380</v>
      </c>
      <c r="E406" s="180"/>
      <c r="F406" s="309" t="e">
        <f t="shared" si="58"/>
        <v>#N/A</v>
      </c>
      <c r="G406" s="310"/>
      <c r="H406" s="309" t="e">
        <f t="shared" si="59"/>
        <v>#N/A</v>
      </c>
      <c r="I406" s="310"/>
      <c r="J406" s="243" t="e">
        <f t="shared" si="60"/>
        <v>#N/A</v>
      </c>
      <c r="K406" s="244"/>
      <c r="L406" s="243">
        <f>'F5 - Operación '!Q378</f>
        <v>0</v>
      </c>
      <c r="M406" s="244"/>
      <c r="N406" s="179">
        <f t="shared" si="61"/>
        <v>0</v>
      </c>
      <c r="O406" s="309" t="e">
        <f t="shared" si="62"/>
        <v>#N/A</v>
      </c>
      <c r="P406" s="310"/>
      <c r="S406" s="162"/>
      <c r="T406" s="168"/>
      <c r="U406" s="168"/>
    </row>
    <row r="407" spans="3:21" x14ac:dyDescent="0.25">
      <c r="C407" s="93">
        <v>56340</v>
      </c>
      <c r="D407" s="50">
        <v>381</v>
      </c>
      <c r="E407" s="180"/>
      <c r="F407" s="309" t="e">
        <f t="shared" si="58"/>
        <v>#N/A</v>
      </c>
      <c r="G407" s="310"/>
      <c r="H407" s="309" t="e">
        <f t="shared" si="59"/>
        <v>#N/A</v>
      </c>
      <c r="I407" s="310"/>
      <c r="J407" s="243" t="e">
        <f t="shared" si="60"/>
        <v>#N/A</v>
      </c>
      <c r="K407" s="244"/>
      <c r="L407" s="243">
        <f>'F5 - Operación '!Q379</f>
        <v>0</v>
      </c>
      <c r="M407" s="244"/>
      <c r="N407" s="179">
        <f t="shared" si="61"/>
        <v>0</v>
      </c>
      <c r="O407" s="309" t="e">
        <f t="shared" si="62"/>
        <v>#N/A</v>
      </c>
      <c r="P407" s="310"/>
      <c r="S407" s="162"/>
      <c r="T407" s="168"/>
      <c r="U407" s="168"/>
    </row>
    <row r="408" spans="3:21" x14ac:dyDescent="0.25">
      <c r="C408" s="93">
        <v>56370</v>
      </c>
      <c r="D408" s="50">
        <v>382</v>
      </c>
      <c r="E408" s="180"/>
      <c r="F408" s="309" t="e">
        <f t="shared" si="58"/>
        <v>#N/A</v>
      </c>
      <c r="G408" s="310"/>
      <c r="H408" s="309" t="e">
        <f t="shared" si="59"/>
        <v>#N/A</v>
      </c>
      <c r="I408" s="310"/>
      <c r="J408" s="243" t="e">
        <f t="shared" si="60"/>
        <v>#N/A</v>
      </c>
      <c r="K408" s="244"/>
      <c r="L408" s="243">
        <f>'F5 - Operación '!Q380</f>
        <v>0</v>
      </c>
      <c r="M408" s="244"/>
      <c r="N408" s="179">
        <f t="shared" si="61"/>
        <v>0</v>
      </c>
      <c r="O408" s="309" t="e">
        <f t="shared" si="62"/>
        <v>#N/A</v>
      </c>
      <c r="P408" s="310"/>
      <c r="S408" s="162"/>
      <c r="T408" s="168"/>
      <c r="U408" s="168"/>
    </row>
    <row r="409" spans="3:21" x14ac:dyDescent="0.25">
      <c r="C409" s="93">
        <v>56401</v>
      </c>
      <c r="D409" s="50">
        <v>383</v>
      </c>
      <c r="E409" s="180"/>
      <c r="F409" s="309" t="e">
        <f t="shared" si="58"/>
        <v>#N/A</v>
      </c>
      <c r="G409" s="310"/>
      <c r="H409" s="309" t="e">
        <f t="shared" si="59"/>
        <v>#N/A</v>
      </c>
      <c r="I409" s="310"/>
      <c r="J409" s="243" t="e">
        <f t="shared" si="60"/>
        <v>#N/A</v>
      </c>
      <c r="K409" s="244"/>
      <c r="L409" s="243">
        <f>'F5 - Operación '!Q381</f>
        <v>0</v>
      </c>
      <c r="M409" s="244"/>
      <c r="N409" s="179">
        <f t="shared" si="61"/>
        <v>0</v>
      </c>
      <c r="O409" s="309" t="e">
        <f t="shared" si="62"/>
        <v>#N/A</v>
      </c>
      <c r="P409" s="310"/>
      <c r="S409" s="162"/>
      <c r="T409" s="168"/>
      <c r="U409" s="168"/>
    </row>
    <row r="410" spans="3:21" x14ac:dyDescent="0.25">
      <c r="C410" s="93">
        <v>56431</v>
      </c>
      <c r="D410" s="50">
        <v>384</v>
      </c>
      <c r="E410" s="180"/>
      <c r="F410" s="309" t="e">
        <f t="shared" si="58"/>
        <v>#N/A</v>
      </c>
      <c r="G410" s="310"/>
      <c r="H410" s="309" t="e">
        <f t="shared" si="59"/>
        <v>#N/A</v>
      </c>
      <c r="I410" s="310"/>
      <c r="J410" s="243" t="e">
        <f t="shared" si="60"/>
        <v>#N/A</v>
      </c>
      <c r="K410" s="244"/>
      <c r="L410" s="243">
        <f>'F5 - Operación '!Q382</f>
        <v>0</v>
      </c>
      <c r="M410" s="244"/>
      <c r="N410" s="179">
        <f t="shared" si="61"/>
        <v>0</v>
      </c>
      <c r="O410" s="309" t="e">
        <f t="shared" si="62"/>
        <v>#N/A</v>
      </c>
      <c r="P410" s="310"/>
      <c r="S410" s="162"/>
      <c r="T410" s="168"/>
      <c r="U410" s="168"/>
    </row>
    <row r="411" spans="3:21" x14ac:dyDescent="0.25">
      <c r="C411" s="93">
        <v>56462</v>
      </c>
      <c r="D411" s="50">
        <v>385</v>
      </c>
      <c r="E411" s="180"/>
      <c r="F411" s="309" t="e">
        <f t="shared" si="58"/>
        <v>#N/A</v>
      </c>
      <c r="G411" s="310"/>
      <c r="H411" s="309" t="e">
        <f t="shared" si="59"/>
        <v>#N/A</v>
      </c>
      <c r="I411" s="310"/>
      <c r="J411" s="243" t="e">
        <f t="shared" si="60"/>
        <v>#N/A</v>
      </c>
      <c r="K411" s="244"/>
      <c r="L411" s="243">
        <f>'F5 - Operación '!Q383</f>
        <v>0</v>
      </c>
      <c r="M411" s="244"/>
      <c r="N411" s="179">
        <f t="shared" si="61"/>
        <v>0</v>
      </c>
      <c r="O411" s="309" t="e">
        <f t="shared" si="62"/>
        <v>#N/A</v>
      </c>
      <c r="P411" s="310"/>
      <c r="S411" s="162"/>
      <c r="T411" s="168"/>
      <c r="U411" s="168"/>
    </row>
    <row r="412" spans="3:21" x14ac:dyDescent="0.25">
      <c r="C412" s="93">
        <v>56493</v>
      </c>
      <c r="D412" s="50">
        <v>386</v>
      </c>
      <c r="E412" s="180"/>
      <c r="F412" s="309" t="e">
        <f t="shared" si="58"/>
        <v>#N/A</v>
      </c>
      <c r="G412" s="310"/>
      <c r="H412" s="309" t="e">
        <f t="shared" si="59"/>
        <v>#N/A</v>
      </c>
      <c r="I412" s="310"/>
      <c r="J412" s="243" t="e">
        <f t="shared" si="60"/>
        <v>#N/A</v>
      </c>
      <c r="K412" s="244"/>
      <c r="L412" s="243">
        <f>'F5 - Operación '!Q384</f>
        <v>0</v>
      </c>
      <c r="M412" s="244"/>
      <c r="N412" s="179">
        <f t="shared" si="61"/>
        <v>0</v>
      </c>
      <c r="O412" s="309" t="e">
        <f t="shared" si="62"/>
        <v>#N/A</v>
      </c>
      <c r="P412" s="310"/>
      <c r="S412" s="162"/>
      <c r="T412" s="168"/>
      <c r="U412" s="168"/>
    </row>
    <row r="413" spans="3:21" x14ac:dyDescent="0.25">
      <c r="C413" s="93">
        <v>56523</v>
      </c>
      <c r="D413" s="50">
        <v>387</v>
      </c>
      <c r="E413" s="180"/>
      <c r="F413" s="309" t="e">
        <f t="shared" si="58"/>
        <v>#N/A</v>
      </c>
      <c r="G413" s="310"/>
      <c r="H413" s="309" t="e">
        <f t="shared" si="59"/>
        <v>#N/A</v>
      </c>
      <c r="I413" s="310"/>
      <c r="J413" s="243" t="e">
        <f t="shared" si="60"/>
        <v>#N/A</v>
      </c>
      <c r="K413" s="244"/>
      <c r="L413" s="243">
        <f>'F5 - Operación '!Q385</f>
        <v>0</v>
      </c>
      <c r="M413" s="244"/>
      <c r="N413" s="179">
        <f t="shared" si="61"/>
        <v>0</v>
      </c>
      <c r="O413" s="309" t="e">
        <f t="shared" si="62"/>
        <v>#N/A</v>
      </c>
      <c r="P413" s="310"/>
      <c r="S413" s="162"/>
      <c r="T413" s="168"/>
      <c r="U413" s="168"/>
    </row>
    <row r="414" spans="3:21" x14ac:dyDescent="0.25">
      <c r="C414" s="93">
        <v>56554</v>
      </c>
      <c r="D414" s="50">
        <v>388</v>
      </c>
      <c r="E414" s="180"/>
      <c r="F414" s="309" t="e">
        <f t="shared" si="58"/>
        <v>#N/A</v>
      </c>
      <c r="G414" s="310"/>
      <c r="H414" s="309" t="e">
        <f t="shared" si="59"/>
        <v>#N/A</v>
      </c>
      <c r="I414" s="310"/>
      <c r="J414" s="243" t="e">
        <f t="shared" si="60"/>
        <v>#N/A</v>
      </c>
      <c r="K414" s="244"/>
      <c r="L414" s="243">
        <f>'F5 - Operación '!Q386</f>
        <v>0</v>
      </c>
      <c r="M414" s="244"/>
      <c r="N414" s="179">
        <f t="shared" si="61"/>
        <v>0</v>
      </c>
      <c r="O414" s="309" t="e">
        <f t="shared" si="62"/>
        <v>#N/A</v>
      </c>
      <c r="P414" s="310"/>
      <c r="S414" s="162"/>
      <c r="T414" s="168"/>
      <c r="U414" s="168"/>
    </row>
    <row r="415" spans="3:21" x14ac:dyDescent="0.25">
      <c r="C415" s="93">
        <v>56584</v>
      </c>
      <c r="D415" s="50">
        <v>389</v>
      </c>
      <c r="E415" s="180"/>
      <c r="F415" s="309" t="e">
        <f t="shared" si="58"/>
        <v>#N/A</v>
      </c>
      <c r="G415" s="310"/>
      <c r="H415" s="309" t="e">
        <f t="shared" si="59"/>
        <v>#N/A</v>
      </c>
      <c r="I415" s="310"/>
      <c r="J415" s="243" t="e">
        <f t="shared" si="60"/>
        <v>#N/A</v>
      </c>
      <c r="K415" s="244"/>
      <c r="L415" s="243">
        <f>'F5 - Operación '!Q387</f>
        <v>0</v>
      </c>
      <c r="M415" s="244"/>
      <c r="N415" s="179">
        <f t="shared" si="61"/>
        <v>0</v>
      </c>
      <c r="O415" s="309" t="e">
        <f t="shared" si="62"/>
        <v>#N/A</v>
      </c>
      <c r="P415" s="310"/>
      <c r="S415" s="162"/>
      <c r="T415" s="168"/>
      <c r="U415" s="168"/>
    </row>
    <row r="416" spans="3:21" x14ac:dyDescent="0.25">
      <c r="C416" s="93">
        <v>56615</v>
      </c>
      <c r="D416" s="50">
        <v>390</v>
      </c>
      <c r="E416" s="180"/>
      <c r="F416" s="309" t="e">
        <f t="shared" si="58"/>
        <v>#N/A</v>
      </c>
      <c r="G416" s="310"/>
      <c r="H416" s="309" t="e">
        <f t="shared" si="59"/>
        <v>#N/A</v>
      </c>
      <c r="I416" s="310"/>
      <c r="J416" s="243" t="e">
        <f t="shared" si="60"/>
        <v>#N/A</v>
      </c>
      <c r="K416" s="244"/>
      <c r="L416" s="243">
        <f>'F5 - Operación '!Q388</f>
        <v>0</v>
      </c>
      <c r="M416" s="244"/>
      <c r="N416" s="179">
        <f t="shared" si="61"/>
        <v>0</v>
      </c>
      <c r="O416" s="309" t="e">
        <f t="shared" si="62"/>
        <v>#N/A</v>
      </c>
      <c r="P416" s="310"/>
      <c r="S416" s="162"/>
      <c r="T416" s="168"/>
      <c r="U416" s="168"/>
    </row>
    <row r="417" spans="3:21" x14ac:dyDescent="0.25">
      <c r="C417" s="93">
        <v>56646</v>
      </c>
      <c r="D417" s="50">
        <v>391</v>
      </c>
      <c r="E417" s="180"/>
      <c r="F417" s="309" t="e">
        <f t="shared" si="58"/>
        <v>#N/A</v>
      </c>
      <c r="G417" s="310"/>
      <c r="H417" s="309" t="e">
        <f t="shared" si="59"/>
        <v>#N/A</v>
      </c>
      <c r="I417" s="310"/>
      <c r="J417" s="243" t="e">
        <f t="shared" si="60"/>
        <v>#N/A</v>
      </c>
      <c r="K417" s="244"/>
      <c r="L417" s="243">
        <f>'F5 - Operación '!Q389</f>
        <v>0</v>
      </c>
      <c r="M417" s="244"/>
      <c r="N417" s="179">
        <f t="shared" si="61"/>
        <v>0</v>
      </c>
      <c r="O417" s="309" t="e">
        <f t="shared" si="62"/>
        <v>#N/A</v>
      </c>
      <c r="P417" s="310"/>
      <c r="S417" s="162"/>
      <c r="T417" s="168"/>
      <c r="U417" s="168"/>
    </row>
    <row r="418" spans="3:21" x14ac:dyDescent="0.25">
      <c r="C418" s="93">
        <v>56674</v>
      </c>
      <c r="D418" s="50">
        <v>392</v>
      </c>
      <c r="E418" s="180"/>
      <c r="F418" s="309" t="e">
        <f t="shared" si="58"/>
        <v>#N/A</v>
      </c>
      <c r="G418" s="310"/>
      <c r="H418" s="309" t="e">
        <f t="shared" si="59"/>
        <v>#N/A</v>
      </c>
      <c r="I418" s="310"/>
      <c r="J418" s="243" t="e">
        <f t="shared" si="60"/>
        <v>#N/A</v>
      </c>
      <c r="K418" s="244"/>
      <c r="L418" s="243">
        <f>'F5 - Operación '!Q390</f>
        <v>0</v>
      </c>
      <c r="M418" s="244"/>
      <c r="N418" s="179">
        <f t="shared" si="61"/>
        <v>0</v>
      </c>
      <c r="O418" s="309" t="e">
        <f t="shared" si="62"/>
        <v>#N/A</v>
      </c>
      <c r="P418" s="310"/>
      <c r="S418" s="162"/>
      <c r="T418" s="168"/>
      <c r="U418" s="168"/>
    </row>
    <row r="419" spans="3:21" x14ac:dyDescent="0.25">
      <c r="C419" s="93">
        <v>56705</v>
      </c>
      <c r="D419" s="50">
        <v>393</v>
      </c>
      <c r="E419" s="180"/>
      <c r="F419" s="309" t="e">
        <f t="shared" si="58"/>
        <v>#N/A</v>
      </c>
      <c r="G419" s="310"/>
      <c r="H419" s="309" t="e">
        <f t="shared" si="59"/>
        <v>#N/A</v>
      </c>
      <c r="I419" s="310"/>
      <c r="J419" s="243" t="e">
        <f t="shared" si="60"/>
        <v>#N/A</v>
      </c>
      <c r="K419" s="244"/>
      <c r="L419" s="243">
        <f>'F5 - Operación '!Q391</f>
        <v>0</v>
      </c>
      <c r="M419" s="244"/>
      <c r="N419" s="179">
        <f t="shared" si="61"/>
        <v>0</v>
      </c>
      <c r="O419" s="309" t="e">
        <f t="shared" si="62"/>
        <v>#N/A</v>
      </c>
      <c r="P419" s="310"/>
      <c r="S419" s="162"/>
      <c r="T419" s="168"/>
      <c r="U419" s="168"/>
    </row>
    <row r="420" spans="3:21" x14ac:dyDescent="0.25">
      <c r="C420" s="93">
        <v>56735</v>
      </c>
      <c r="D420" s="50">
        <v>394</v>
      </c>
      <c r="E420" s="180"/>
      <c r="F420" s="309" t="e">
        <f t="shared" ref="F420:F437" si="63">O419</f>
        <v>#N/A</v>
      </c>
      <c r="G420" s="310"/>
      <c r="H420" s="309" t="e">
        <f t="shared" ref="H420:H437" si="64">F420*$K$23</f>
        <v>#N/A</v>
      </c>
      <c r="I420" s="310"/>
      <c r="J420" s="243" t="e">
        <f t="shared" ref="J420:J437" si="65">N420-H420-L420</f>
        <v>#N/A</v>
      </c>
      <c r="K420" s="244"/>
      <c r="L420" s="243">
        <f>'F5 - Operación '!Q392</f>
        <v>0</v>
      </c>
      <c r="M420" s="244"/>
      <c r="N420" s="179">
        <f t="shared" ref="N420:N437" si="66">N419</f>
        <v>0</v>
      </c>
      <c r="O420" s="309" t="e">
        <f t="shared" ref="O420:O437" si="67">F420-J420</f>
        <v>#N/A</v>
      </c>
      <c r="P420" s="310"/>
      <c r="S420" s="162"/>
      <c r="T420" s="168"/>
      <c r="U420" s="168"/>
    </row>
    <row r="421" spans="3:21" x14ac:dyDescent="0.25">
      <c r="C421" s="93">
        <v>56766</v>
      </c>
      <c r="D421" s="50">
        <v>395</v>
      </c>
      <c r="E421" s="180"/>
      <c r="F421" s="309" t="e">
        <f t="shared" si="63"/>
        <v>#N/A</v>
      </c>
      <c r="G421" s="310"/>
      <c r="H421" s="309" t="e">
        <f t="shared" si="64"/>
        <v>#N/A</v>
      </c>
      <c r="I421" s="310"/>
      <c r="J421" s="243" t="e">
        <f t="shared" si="65"/>
        <v>#N/A</v>
      </c>
      <c r="K421" s="244"/>
      <c r="L421" s="243">
        <f>'F5 - Operación '!Q393</f>
        <v>0</v>
      </c>
      <c r="M421" s="244"/>
      <c r="N421" s="179">
        <f t="shared" si="66"/>
        <v>0</v>
      </c>
      <c r="O421" s="309" t="e">
        <f t="shared" si="67"/>
        <v>#N/A</v>
      </c>
      <c r="P421" s="310"/>
      <c r="S421" s="162"/>
      <c r="T421" s="168"/>
      <c r="U421" s="168"/>
    </row>
    <row r="422" spans="3:21" x14ac:dyDescent="0.25">
      <c r="C422" s="93">
        <v>56796</v>
      </c>
      <c r="D422" s="50">
        <v>396</v>
      </c>
      <c r="E422" s="180"/>
      <c r="F422" s="309" t="e">
        <f t="shared" si="63"/>
        <v>#N/A</v>
      </c>
      <c r="G422" s="310"/>
      <c r="H422" s="309" t="e">
        <f t="shared" si="64"/>
        <v>#N/A</v>
      </c>
      <c r="I422" s="310"/>
      <c r="J422" s="243" t="e">
        <f t="shared" si="65"/>
        <v>#N/A</v>
      </c>
      <c r="K422" s="244"/>
      <c r="L422" s="243">
        <f>'F5 - Operación '!Q394</f>
        <v>0</v>
      </c>
      <c r="M422" s="244"/>
      <c r="N422" s="179">
        <f t="shared" si="66"/>
        <v>0</v>
      </c>
      <c r="O422" s="309" t="e">
        <f t="shared" si="67"/>
        <v>#N/A</v>
      </c>
      <c r="P422" s="310"/>
      <c r="S422" s="162"/>
      <c r="T422" s="168"/>
      <c r="U422" s="168"/>
    </row>
    <row r="423" spans="3:21" x14ac:dyDescent="0.25">
      <c r="C423" s="93">
        <v>56827</v>
      </c>
      <c r="D423" s="50">
        <v>397</v>
      </c>
      <c r="E423" s="180"/>
      <c r="F423" s="309" t="e">
        <f t="shared" si="63"/>
        <v>#N/A</v>
      </c>
      <c r="G423" s="310"/>
      <c r="H423" s="309" t="e">
        <f t="shared" si="64"/>
        <v>#N/A</v>
      </c>
      <c r="I423" s="310"/>
      <c r="J423" s="243" t="e">
        <f t="shared" si="65"/>
        <v>#N/A</v>
      </c>
      <c r="K423" s="244"/>
      <c r="L423" s="243">
        <f>'F5 - Operación '!Q395</f>
        <v>0</v>
      </c>
      <c r="M423" s="244"/>
      <c r="N423" s="179">
        <f t="shared" si="66"/>
        <v>0</v>
      </c>
      <c r="O423" s="309" t="e">
        <f t="shared" si="67"/>
        <v>#N/A</v>
      </c>
      <c r="P423" s="310"/>
      <c r="S423" s="162"/>
      <c r="T423" s="168"/>
      <c r="U423" s="168"/>
    </row>
    <row r="424" spans="3:21" x14ac:dyDescent="0.25">
      <c r="C424" s="93">
        <v>56858</v>
      </c>
      <c r="D424" s="50">
        <v>398</v>
      </c>
      <c r="E424" s="180"/>
      <c r="F424" s="309" t="e">
        <f t="shared" si="63"/>
        <v>#N/A</v>
      </c>
      <c r="G424" s="310"/>
      <c r="H424" s="309" t="e">
        <f t="shared" si="64"/>
        <v>#N/A</v>
      </c>
      <c r="I424" s="310"/>
      <c r="J424" s="243" t="e">
        <f t="shared" si="65"/>
        <v>#N/A</v>
      </c>
      <c r="K424" s="244"/>
      <c r="L424" s="243">
        <f>'F5 - Operación '!Q396</f>
        <v>0</v>
      </c>
      <c r="M424" s="244"/>
      <c r="N424" s="179">
        <f t="shared" si="66"/>
        <v>0</v>
      </c>
      <c r="O424" s="309" t="e">
        <f t="shared" si="67"/>
        <v>#N/A</v>
      </c>
      <c r="P424" s="310"/>
      <c r="S424" s="162"/>
      <c r="T424" s="168"/>
      <c r="U424" s="168"/>
    </row>
    <row r="425" spans="3:21" x14ac:dyDescent="0.25">
      <c r="C425" s="93">
        <v>56888</v>
      </c>
      <c r="D425" s="50">
        <v>399</v>
      </c>
      <c r="E425" s="180"/>
      <c r="F425" s="309" t="e">
        <f t="shared" si="63"/>
        <v>#N/A</v>
      </c>
      <c r="G425" s="310"/>
      <c r="H425" s="309" t="e">
        <f t="shared" si="64"/>
        <v>#N/A</v>
      </c>
      <c r="I425" s="310"/>
      <c r="J425" s="243" t="e">
        <f t="shared" si="65"/>
        <v>#N/A</v>
      </c>
      <c r="K425" s="244"/>
      <c r="L425" s="243">
        <f>'F5 - Operación '!Q397</f>
        <v>0</v>
      </c>
      <c r="M425" s="244"/>
      <c r="N425" s="179">
        <f t="shared" si="66"/>
        <v>0</v>
      </c>
      <c r="O425" s="309" t="e">
        <f t="shared" si="67"/>
        <v>#N/A</v>
      </c>
      <c r="P425" s="310"/>
      <c r="S425" s="162"/>
      <c r="T425" s="168"/>
      <c r="U425" s="168"/>
    </row>
    <row r="426" spans="3:21" x14ac:dyDescent="0.25">
      <c r="C426" s="93">
        <v>56919</v>
      </c>
      <c r="D426" s="50">
        <v>400</v>
      </c>
      <c r="E426" s="180"/>
      <c r="F426" s="309" t="e">
        <f t="shared" si="63"/>
        <v>#N/A</v>
      </c>
      <c r="G426" s="310"/>
      <c r="H426" s="309" t="e">
        <f t="shared" si="64"/>
        <v>#N/A</v>
      </c>
      <c r="I426" s="310"/>
      <c r="J426" s="243" t="e">
        <f t="shared" si="65"/>
        <v>#N/A</v>
      </c>
      <c r="K426" s="244"/>
      <c r="L426" s="243">
        <f>'F5 - Operación '!Q398</f>
        <v>0</v>
      </c>
      <c r="M426" s="244"/>
      <c r="N426" s="179">
        <f t="shared" si="66"/>
        <v>0</v>
      </c>
      <c r="O426" s="309" t="e">
        <f t="shared" si="67"/>
        <v>#N/A</v>
      </c>
      <c r="P426" s="310"/>
      <c r="S426" s="162"/>
      <c r="T426" s="168"/>
      <c r="U426" s="168"/>
    </row>
    <row r="427" spans="3:21" x14ac:dyDescent="0.25">
      <c r="C427" s="93">
        <v>56949</v>
      </c>
      <c r="D427" s="50">
        <v>401</v>
      </c>
      <c r="E427" s="180"/>
      <c r="F427" s="309" t="e">
        <f t="shared" si="63"/>
        <v>#N/A</v>
      </c>
      <c r="G427" s="310"/>
      <c r="H427" s="309" t="e">
        <f t="shared" si="64"/>
        <v>#N/A</v>
      </c>
      <c r="I427" s="310"/>
      <c r="J427" s="243" t="e">
        <f t="shared" si="65"/>
        <v>#N/A</v>
      </c>
      <c r="K427" s="244"/>
      <c r="L427" s="243">
        <f>'F5 - Operación '!Q399</f>
        <v>0</v>
      </c>
      <c r="M427" s="244"/>
      <c r="N427" s="179">
        <f t="shared" si="66"/>
        <v>0</v>
      </c>
      <c r="O427" s="309" t="e">
        <f t="shared" si="67"/>
        <v>#N/A</v>
      </c>
      <c r="P427" s="310"/>
      <c r="S427" s="162"/>
      <c r="T427" s="168"/>
      <c r="U427" s="168"/>
    </row>
    <row r="428" spans="3:21" x14ac:dyDescent="0.25">
      <c r="C428" s="93">
        <v>56980</v>
      </c>
      <c r="D428" s="50">
        <v>402</v>
      </c>
      <c r="E428" s="180"/>
      <c r="F428" s="309" t="e">
        <f t="shared" si="63"/>
        <v>#N/A</v>
      </c>
      <c r="G428" s="310"/>
      <c r="H428" s="309" t="e">
        <f t="shared" si="64"/>
        <v>#N/A</v>
      </c>
      <c r="I428" s="310"/>
      <c r="J428" s="243" t="e">
        <f t="shared" si="65"/>
        <v>#N/A</v>
      </c>
      <c r="K428" s="244"/>
      <c r="L428" s="243">
        <f>'F5 - Operación '!Q400</f>
        <v>0</v>
      </c>
      <c r="M428" s="244"/>
      <c r="N428" s="179">
        <f t="shared" si="66"/>
        <v>0</v>
      </c>
      <c r="O428" s="309" t="e">
        <f t="shared" si="67"/>
        <v>#N/A</v>
      </c>
      <c r="P428" s="310"/>
      <c r="S428" s="162"/>
      <c r="T428" s="168"/>
      <c r="U428" s="168"/>
    </row>
    <row r="429" spans="3:21" x14ac:dyDescent="0.25">
      <c r="C429" s="93">
        <v>57011</v>
      </c>
      <c r="D429" s="50">
        <v>403</v>
      </c>
      <c r="E429" s="180"/>
      <c r="F429" s="309" t="e">
        <f t="shared" si="63"/>
        <v>#N/A</v>
      </c>
      <c r="G429" s="310"/>
      <c r="H429" s="309" t="e">
        <f t="shared" si="64"/>
        <v>#N/A</v>
      </c>
      <c r="I429" s="310"/>
      <c r="J429" s="243" t="e">
        <f t="shared" si="65"/>
        <v>#N/A</v>
      </c>
      <c r="K429" s="244"/>
      <c r="L429" s="243">
        <f>'F5 - Operación '!Q401</f>
        <v>0</v>
      </c>
      <c r="M429" s="244"/>
      <c r="N429" s="179">
        <f t="shared" si="66"/>
        <v>0</v>
      </c>
      <c r="O429" s="309" t="e">
        <f t="shared" si="67"/>
        <v>#N/A</v>
      </c>
      <c r="P429" s="310"/>
      <c r="S429" s="162"/>
      <c r="T429" s="168"/>
      <c r="U429" s="168"/>
    </row>
    <row r="430" spans="3:21" x14ac:dyDescent="0.25">
      <c r="C430" s="93">
        <v>57040</v>
      </c>
      <c r="D430" s="50">
        <v>404</v>
      </c>
      <c r="E430" s="180"/>
      <c r="F430" s="309" t="e">
        <f t="shared" si="63"/>
        <v>#N/A</v>
      </c>
      <c r="G430" s="310"/>
      <c r="H430" s="309" t="e">
        <f t="shared" si="64"/>
        <v>#N/A</v>
      </c>
      <c r="I430" s="310"/>
      <c r="J430" s="243" t="e">
        <f t="shared" si="65"/>
        <v>#N/A</v>
      </c>
      <c r="K430" s="244"/>
      <c r="L430" s="243">
        <f>'F5 - Operación '!Q402</f>
        <v>0</v>
      </c>
      <c r="M430" s="244"/>
      <c r="N430" s="179">
        <f t="shared" si="66"/>
        <v>0</v>
      </c>
      <c r="O430" s="309" t="e">
        <f t="shared" si="67"/>
        <v>#N/A</v>
      </c>
      <c r="P430" s="310"/>
      <c r="S430" s="162"/>
      <c r="T430" s="168"/>
      <c r="U430" s="168"/>
    </row>
    <row r="431" spans="3:21" x14ac:dyDescent="0.25">
      <c r="C431" s="93">
        <v>57071</v>
      </c>
      <c r="D431" s="50">
        <v>405</v>
      </c>
      <c r="E431" s="180"/>
      <c r="F431" s="309" t="e">
        <f t="shared" si="63"/>
        <v>#N/A</v>
      </c>
      <c r="G431" s="310"/>
      <c r="H431" s="309" t="e">
        <f t="shared" si="64"/>
        <v>#N/A</v>
      </c>
      <c r="I431" s="310"/>
      <c r="J431" s="243" t="e">
        <f t="shared" si="65"/>
        <v>#N/A</v>
      </c>
      <c r="K431" s="244"/>
      <c r="L431" s="243">
        <f>'F5 - Operación '!Q403</f>
        <v>0</v>
      </c>
      <c r="M431" s="244"/>
      <c r="N431" s="179">
        <f t="shared" si="66"/>
        <v>0</v>
      </c>
      <c r="O431" s="309" t="e">
        <f t="shared" si="67"/>
        <v>#N/A</v>
      </c>
      <c r="P431" s="310"/>
      <c r="S431" s="162"/>
      <c r="T431" s="168"/>
      <c r="U431" s="168"/>
    </row>
    <row r="432" spans="3:21" x14ac:dyDescent="0.25">
      <c r="C432" s="93">
        <v>57101</v>
      </c>
      <c r="D432" s="50">
        <v>406</v>
      </c>
      <c r="E432" s="180"/>
      <c r="F432" s="309" t="e">
        <f t="shared" si="63"/>
        <v>#N/A</v>
      </c>
      <c r="G432" s="310"/>
      <c r="H432" s="309" t="e">
        <f t="shared" si="64"/>
        <v>#N/A</v>
      </c>
      <c r="I432" s="310"/>
      <c r="J432" s="243" t="e">
        <f t="shared" si="65"/>
        <v>#N/A</v>
      </c>
      <c r="K432" s="244"/>
      <c r="L432" s="243">
        <f>'F5 - Operación '!Q404</f>
        <v>0</v>
      </c>
      <c r="M432" s="244"/>
      <c r="N432" s="179">
        <f t="shared" si="66"/>
        <v>0</v>
      </c>
      <c r="O432" s="309" t="e">
        <f t="shared" si="67"/>
        <v>#N/A</v>
      </c>
      <c r="P432" s="310"/>
      <c r="S432" s="162"/>
      <c r="T432" s="168"/>
      <c r="U432" s="168"/>
    </row>
    <row r="433" spans="3:21" x14ac:dyDescent="0.25">
      <c r="C433" s="93">
        <v>57132</v>
      </c>
      <c r="D433" s="50">
        <v>407</v>
      </c>
      <c r="E433" s="180"/>
      <c r="F433" s="309" t="e">
        <f t="shared" si="63"/>
        <v>#N/A</v>
      </c>
      <c r="G433" s="310"/>
      <c r="H433" s="309" t="e">
        <f t="shared" si="64"/>
        <v>#N/A</v>
      </c>
      <c r="I433" s="310"/>
      <c r="J433" s="243" t="e">
        <f t="shared" si="65"/>
        <v>#N/A</v>
      </c>
      <c r="K433" s="244"/>
      <c r="L433" s="243">
        <f>'F5 - Operación '!Q405</f>
        <v>0</v>
      </c>
      <c r="M433" s="244"/>
      <c r="N433" s="179">
        <f t="shared" si="66"/>
        <v>0</v>
      </c>
      <c r="O433" s="309" t="e">
        <f t="shared" si="67"/>
        <v>#N/A</v>
      </c>
      <c r="P433" s="310"/>
      <c r="S433" s="162"/>
      <c r="T433" s="168"/>
      <c r="U433" s="168"/>
    </row>
    <row r="434" spans="3:21" x14ac:dyDescent="0.25">
      <c r="C434" s="93">
        <v>57162</v>
      </c>
      <c r="D434" s="50">
        <v>408</v>
      </c>
      <c r="E434" s="180"/>
      <c r="F434" s="309" t="e">
        <f t="shared" si="63"/>
        <v>#N/A</v>
      </c>
      <c r="G434" s="310"/>
      <c r="H434" s="309" t="e">
        <f t="shared" si="64"/>
        <v>#N/A</v>
      </c>
      <c r="I434" s="310"/>
      <c r="J434" s="243" t="e">
        <f t="shared" si="65"/>
        <v>#N/A</v>
      </c>
      <c r="K434" s="244"/>
      <c r="L434" s="243">
        <f>'F5 - Operación '!Q406</f>
        <v>0</v>
      </c>
      <c r="M434" s="244"/>
      <c r="N434" s="179">
        <f t="shared" si="66"/>
        <v>0</v>
      </c>
      <c r="O434" s="309" t="e">
        <f t="shared" si="67"/>
        <v>#N/A</v>
      </c>
      <c r="P434" s="310"/>
      <c r="S434" s="162"/>
      <c r="T434" s="168"/>
      <c r="U434" s="168"/>
    </row>
    <row r="435" spans="3:21" x14ac:dyDescent="0.25">
      <c r="C435" s="93">
        <v>57193</v>
      </c>
      <c r="D435" s="50">
        <v>409</v>
      </c>
      <c r="E435" s="180"/>
      <c r="F435" s="309" t="e">
        <f t="shared" si="63"/>
        <v>#N/A</v>
      </c>
      <c r="G435" s="310"/>
      <c r="H435" s="309" t="e">
        <f t="shared" si="64"/>
        <v>#N/A</v>
      </c>
      <c r="I435" s="310"/>
      <c r="J435" s="243" t="e">
        <f t="shared" si="65"/>
        <v>#N/A</v>
      </c>
      <c r="K435" s="244"/>
      <c r="L435" s="243">
        <f>'F5 - Operación '!Q407</f>
        <v>0</v>
      </c>
      <c r="M435" s="244"/>
      <c r="N435" s="179">
        <f t="shared" si="66"/>
        <v>0</v>
      </c>
      <c r="O435" s="309" t="e">
        <f t="shared" si="67"/>
        <v>#N/A</v>
      </c>
      <c r="P435" s="310"/>
      <c r="S435" s="162"/>
      <c r="T435" s="168"/>
      <c r="U435" s="168"/>
    </row>
    <row r="436" spans="3:21" x14ac:dyDescent="0.25">
      <c r="C436" s="93">
        <v>57224</v>
      </c>
      <c r="D436" s="50">
        <v>410</v>
      </c>
      <c r="E436" s="180"/>
      <c r="F436" s="309" t="e">
        <f t="shared" si="63"/>
        <v>#N/A</v>
      </c>
      <c r="G436" s="310"/>
      <c r="H436" s="309" t="e">
        <f t="shared" si="64"/>
        <v>#N/A</v>
      </c>
      <c r="I436" s="310"/>
      <c r="J436" s="243" t="e">
        <f t="shared" si="65"/>
        <v>#N/A</v>
      </c>
      <c r="K436" s="244"/>
      <c r="L436" s="243">
        <f>'F5 - Operación '!Q408</f>
        <v>0</v>
      </c>
      <c r="M436" s="244"/>
      <c r="N436" s="179">
        <f t="shared" si="66"/>
        <v>0</v>
      </c>
      <c r="O436" s="309" t="e">
        <f t="shared" si="67"/>
        <v>#N/A</v>
      </c>
      <c r="P436" s="310"/>
      <c r="S436" s="162"/>
      <c r="T436" s="168"/>
      <c r="U436" s="168"/>
    </row>
    <row r="437" spans="3:21" x14ac:dyDescent="0.25">
      <c r="C437" s="93">
        <v>57254</v>
      </c>
      <c r="D437" s="50">
        <v>411</v>
      </c>
      <c r="E437" s="180"/>
      <c r="F437" s="309" t="e">
        <f t="shared" si="63"/>
        <v>#N/A</v>
      </c>
      <c r="G437" s="310"/>
      <c r="H437" s="309" t="e">
        <f t="shared" si="64"/>
        <v>#N/A</v>
      </c>
      <c r="I437" s="310"/>
      <c r="J437" s="243" t="e">
        <f t="shared" si="65"/>
        <v>#N/A</v>
      </c>
      <c r="K437" s="244"/>
      <c r="L437" s="243">
        <f>'F5 - Operación '!Q409</f>
        <v>0</v>
      </c>
      <c r="M437" s="244"/>
      <c r="N437" s="179">
        <f t="shared" si="66"/>
        <v>0</v>
      </c>
      <c r="O437" s="309" t="e">
        <f t="shared" si="67"/>
        <v>#N/A</v>
      </c>
      <c r="P437" s="310"/>
      <c r="S437" s="162"/>
      <c r="T437" s="168"/>
      <c r="U437" s="168"/>
    </row>
    <row r="438" spans="3:21" x14ac:dyDescent="0.25">
      <c r="C438" s="93">
        <v>57285</v>
      </c>
      <c r="D438" s="50">
        <v>412</v>
      </c>
      <c r="E438" s="180"/>
      <c r="F438" s="309" t="e">
        <f t="shared" ref="F438:F473" si="68">O437</f>
        <v>#N/A</v>
      </c>
      <c r="G438" s="310"/>
      <c r="H438" s="309" t="e">
        <f t="shared" ref="H438:H473" si="69">F438*$K$23</f>
        <v>#N/A</v>
      </c>
      <c r="I438" s="310"/>
      <c r="J438" s="243" t="e">
        <f t="shared" ref="J438:J473" si="70">N438-H438-L438</f>
        <v>#N/A</v>
      </c>
      <c r="K438" s="244"/>
      <c r="L438" s="243">
        <f>'F5 - Operación '!Q410</f>
        <v>0</v>
      </c>
      <c r="M438" s="244"/>
      <c r="N438" s="179">
        <f t="shared" ref="N438:N473" si="71">N437</f>
        <v>0</v>
      </c>
      <c r="O438" s="309" t="e">
        <f t="shared" ref="O438:O473" si="72">F438-J438</f>
        <v>#N/A</v>
      </c>
      <c r="P438" s="310"/>
      <c r="S438" s="162"/>
      <c r="T438" s="168"/>
      <c r="U438" s="168"/>
    </row>
    <row r="439" spans="3:21" x14ac:dyDescent="0.25">
      <c r="C439" s="93">
        <v>57315</v>
      </c>
      <c r="D439" s="50">
        <v>413</v>
      </c>
      <c r="E439" s="180"/>
      <c r="F439" s="309" t="e">
        <f t="shared" si="68"/>
        <v>#N/A</v>
      </c>
      <c r="G439" s="310"/>
      <c r="H439" s="309" t="e">
        <f t="shared" si="69"/>
        <v>#N/A</v>
      </c>
      <c r="I439" s="310"/>
      <c r="J439" s="243" t="e">
        <f t="shared" si="70"/>
        <v>#N/A</v>
      </c>
      <c r="K439" s="244"/>
      <c r="L439" s="243">
        <f>'F5 - Operación '!Q411</f>
        <v>0</v>
      </c>
      <c r="M439" s="244"/>
      <c r="N439" s="179">
        <f t="shared" si="71"/>
        <v>0</v>
      </c>
      <c r="O439" s="309" t="e">
        <f t="shared" si="72"/>
        <v>#N/A</v>
      </c>
      <c r="P439" s="310"/>
      <c r="S439" s="162"/>
      <c r="T439" s="168"/>
      <c r="U439" s="168"/>
    </row>
    <row r="440" spans="3:21" x14ac:dyDescent="0.25">
      <c r="C440" s="93">
        <v>57346</v>
      </c>
      <c r="D440" s="50">
        <v>414</v>
      </c>
      <c r="E440" s="180"/>
      <c r="F440" s="309" t="e">
        <f t="shared" si="68"/>
        <v>#N/A</v>
      </c>
      <c r="G440" s="310"/>
      <c r="H440" s="309" t="e">
        <f t="shared" si="69"/>
        <v>#N/A</v>
      </c>
      <c r="I440" s="310"/>
      <c r="J440" s="243" t="e">
        <f t="shared" si="70"/>
        <v>#N/A</v>
      </c>
      <c r="K440" s="244"/>
      <c r="L440" s="243">
        <f>'F5 - Operación '!Q412</f>
        <v>0</v>
      </c>
      <c r="M440" s="244"/>
      <c r="N440" s="179">
        <f t="shared" si="71"/>
        <v>0</v>
      </c>
      <c r="O440" s="309" t="e">
        <f t="shared" si="72"/>
        <v>#N/A</v>
      </c>
      <c r="P440" s="310"/>
      <c r="S440" s="162"/>
      <c r="T440" s="168"/>
      <c r="U440" s="168"/>
    </row>
    <row r="441" spans="3:21" x14ac:dyDescent="0.25">
      <c r="C441" s="93">
        <v>57377</v>
      </c>
      <c r="D441" s="50">
        <v>415</v>
      </c>
      <c r="E441" s="180"/>
      <c r="F441" s="309" t="e">
        <f t="shared" si="68"/>
        <v>#N/A</v>
      </c>
      <c r="G441" s="310"/>
      <c r="H441" s="309" t="e">
        <f t="shared" si="69"/>
        <v>#N/A</v>
      </c>
      <c r="I441" s="310"/>
      <c r="J441" s="243" t="e">
        <f t="shared" si="70"/>
        <v>#N/A</v>
      </c>
      <c r="K441" s="244"/>
      <c r="L441" s="243">
        <f>'F5 - Operación '!Q413</f>
        <v>0</v>
      </c>
      <c r="M441" s="244"/>
      <c r="N441" s="179">
        <f t="shared" si="71"/>
        <v>0</v>
      </c>
      <c r="O441" s="309" t="e">
        <f t="shared" si="72"/>
        <v>#N/A</v>
      </c>
      <c r="P441" s="310"/>
      <c r="S441" s="162"/>
      <c r="T441" s="168"/>
      <c r="U441" s="168"/>
    </row>
    <row r="442" spans="3:21" x14ac:dyDescent="0.25">
      <c r="C442" s="93">
        <v>57405</v>
      </c>
      <c r="D442" s="50">
        <v>416</v>
      </c>
      <c r="E442" s="180"/>
      <c r="F442" s="309" t="e">
        <f t="shared" si="68"/>
        <v>#N/A</v>
      </c>
      <c r="G442" s="310"/>
      <c r="H442" s="309" t="e">
        <f t="shared" si="69"/>
        <v>#N/A</v>
      </c>
      <c r="I442" s="310"/>
      <c r="J442" s="243" t="e">
        <f t="shared" si="70"/>
        <v>#N/A</v>
      </c>
      <c r="K442" s="244"/>
      <c r="L442" s="243">
        <f>'F5 - Operación '!Q414</f>
        <v>0</v>
      </c>
      <c r="M442" s="244"/>
      <c r="N442" s="179">
        <f t="shared" si="71"/>
        <v>0</v>
      </c>
      <c r="O442" s="309" t="e">
        <f t="shared" si="72"/>
        <v>#N/A</v>
      </c>
      <c r="P442" s="310"/>
      <c r="S442" s="162"/>
      <c r="T442" s="168"/>
      <c r="U442" s="168"/>
    </row>
    <row r="443" spans="3:21" x14ac:dyDescent="0.25">
      <c r="C443" s="93">
        <v>57436</v>
      </c>
      <c r="D443" s="50">
        <v>417</v>
      </c>
      <c r="E443" s="180"/>
      <c r="F443" s="309" t="e">
        <f t="shared" si="68"/>
        <v>#N/A</v>
      </c>
      <c r="G443" s="310"/>
      <c r="H443" s="309" t="e">
        <f t="shared" si="69"/>
        <v>#N/A</v>
      </c>
      <c r="I443" s="310"/>
      <c r="J443" s="243" t="e">
        <f t="shared" si="70"/>
        <v>#N/A</v>
      </c>
      <c r="K443" s="244"/>
      <c r="L443" s="243">
        <f>'F5 - Operación '!Q415</f>
        <v>0</v>
      </c>
      <c r="M443" s="244"/>
      <c r="N443" s="179">
        <f t="shared" si="71"/>
        <v>0</v>
      </c>
      <c r="O443" s="309" t="e">
        <f t="shared" si="72"/>
        <v>#N/A</v>
      </c>
      <c r="P443" s="310"/>
      <c r="S443" s="162"/>
      <c r="T443" s="168"/>
      <c r="U443" s="168"/>
    </row>
    <row r="444" spans="3:21" x14ac:dyDescent="0.25">
      <c r="C444" s="93">
        <v>57466</v>
      </c>
      <c r="D444" s="50">
        <v>418</v>
      </c>
      <c r="E444" s="180"/>
      <c r="F444" s="309" t="e">
        <f t="shared" si="68"/>
        <v>#N/A</v>
      </c>
      <c r="G444" s="310"/>
      <c r="H444" s="309" t="e">
        <f t="shared" si="69"/>
        <v>#N/A</v>
      </c>
      <c r="I444" s="310"/>
      <c r="J444" s="243" t="e">
        <f t="shared" si="70"/>
        <v>#N/A</v>
      </c>
      <c r="K444" s="244"/>
      <c r="L444" s="243">
        <f>'F5 - Operación '!Q416</f>
        <v>0</v>
      </c>
      <c r="M444" s="244"/>
      <c r="N444" s="179">
        <f t="shared" si="71"/>
        <v>0</v>
      </c>
      <c r="O444" s="309" t="e">
        <f t="shared" si="72"/>
        <v>#N/A</v>
      </c>
      <c r="P444" s="310"/>
      <c r="S444" s="162"/>
      <c r="T444" s="168"/>
      <c r="U444" s="168"/>
    </row>
    <row r="445" spans="3:21" x14ac:dyDescent="0.25">
      <c r="C445" s="93">
        <v>57497</v>
      </c>
      <c r="D445" s="50">
        <v>419</v>
      </c>
      <c r="E445" s="180"/>
      <c r="F445" s="309" t="e">
        <f t="shared" si="68"/>
        <v>#N/A</v>
      </c>
      <c r="G445" s="310"/>
      <c r="H445" s="309" t="e">
        <f t="shared" si="69"/>
        <v>#N/A</v>
      </c>
      <c r="I445" s="310"/>
      <c r="J445" s="243" t="e">
        <f t="shared" si="70"/>
        <v>#N/A</v>
      </c>
      <c r="K445" s="244"/>
      <c r="L445" s="243">
        <f>'F5 - Operación '!Q417</f>
        <v>0</v>
      </c>
      <c r="M445" s="244"/>
      <c r="N445" s="179">
        <f t="shared" si="71"/>
        <v>0</v>
      </c>
      <c r="O445" s="309" t="e">
        <f t="shared" si="72"/>
        <v>#N/A</v>
      </c>
      <c r="P445" s="310"/>
      <c r="S445" s="162"/>
      <c r="T445" s="168"/>
      <c r="U445" s="168"/>
    </row>
    <row r="446" spans="3:21" x14ac:dyDescent="0.25">
      <c r="C446" s="93">
        <v>57527</v>
      </c>
      <c r="D446" s="50">
        <v>420</v>
      </c>
      <c r="E446" s="180"/>
      <c r="F446" s="309" t="e">
        <f t="shared" si="68"/>
        <v>#N/A</v>
      </c>
      <c r="G446" s="310"/>
      <c r="H446" s="309" t="e">
        <f t="shared" si="69"/>
        <v>#N/A</v>
      </c>
      <c r="I446" s="310"/>
      <c r="J446" s="243" t="e">
        <f t="shared" si="70"/>
        <v>#N/A</v>
      </c>
      <c r="K446" s="244"/>
      <c r="L446" s="243">
        <f>'F5 - Operación '!Q418</f>
        <v>0</v>
      </c>
      <c r="M446" s="244"/>
      <c r="N446" s="179">
        <f t="shared" si="71"/>
        <v>0</v>
      </c>
      <c r="O446" s="309" t="e">
        <f t="shared" si="72"/>
        <v>#N/A</v>
      </c>
      <c r="P446" s="310"/>
      <c r="S446" s="162"/>
      <c r="T446" s="168"/>
      <c r="U446" s="168"/>
    </row>
    <row r="447" spans="3:21" x14ac:dyDescent="0.25">
      <c r="C447" s="93">
        <v>57558</v>
      </c>
      <c r="D447" s="50">
        <v>421</v>
      </c>
      <c r="E447" s="180"/>
      <c r="F447" s="309" t="e">
        <f t="shared" si="68"/>
        <v>#N/A</v>
      </c>
      <c r="G447" s="310"/>
      <c r="H447" s="309" t="e">
        <f t="shared" si="69"/>
        <v>#N/A</v>
      </c>
      <c r="I447" s="310"/>
      <c r="J447" s="243" t="e">
        <f t="shared" si="70"/>
        <v>#N/A</v>
      </c>
      <c r="K447" s="244"/>
      <c r="L447" s="243">
        <f>'F5 - Operación '!Q419</f>
        <v>0</v>
      </c>
      <c r="M447" s="244"/>
      <c r="N447" s="179">
        <f t="shared" si="71"/>
        <v>0</v>
      </c>
      <c r="O447" s="309" t="e">
        <f t="shared" si="72"/>
        <v>#N/A</v>
      </c>
      <c r="P447" s="310"/>
      <c r="S447" s="162"/>
      <c r="T447" s="168"/>
      <c r="U447" s="168"/>
    </row>
    <row r="448" spans="3:21" x14ac:dyDescent="0.25">
      <c r="C448" s="93">
        <v>57589</v>
      </c>
      <c r="D448" s="50">
        <v>422</v>
      </c>
      <c r="E448" s="180"/>
      <c r="F448" s="309" t="e">
        <f t="shared" si="68"/>
        <v>#N/A</v>
      </c>
      <c r="G448" s="310"/>
      <c r="H448" s="309" t="e">
        <f t="shared" si="69"/>
        <v>#N/A</v>
      </c>
      <c r="I448" s="310"/>
      <c r="J448" s="243" t="e">
        <f t="shared" si="70"/>
        <v>#N/A</v>
      </c>
      <c r="K448" s="244"/>
      <c r="L448" s="243">
        <f>'F5 - Operación '!Q420</f>
        <v>0</v>
      </c>
      <c r="M448" s="244"/>
      <c r="N448" s="179">
        <f t="shared" si="71"/>
        <v>0</v>
      </c>
      <c r="O448" s="309" t="e">
        <f t="shared" si="72"/>
        <v>#N/A</v>
      </c>
      <c r="P448" s="310"/>
      <c r="S448" s="162"/>
      <c r="T448" s="168"/>
      <c r="U448" s="168"/>
    </row>
    <row r="449" spans="3:21" x14ac:dyDescent="0.25">
      <c r="C449" s="93">
        <v>57619</v>
      </c>
      <c r="D449" s="50">
        <v>423</v>
      </c>
      <c r="E449" s="180"/>
      <c r="F449" s="309" t="e">
        <f t="shared" si="68"/>
        <v>#N/A</v>
      </c>
      <c r="G449" s="310"/>
      <c r="H449" s="309" t="e">
        <f t="shared" si="69"/>
        <v>#N/A</v>
      </c>
      <c r="I449" s="310"/>
      <c r="J449" s="243" t="e">
        <f t="shared" si="70"/>
        <v>#N/A</v>
      </c>
      <c r="K449" s="244"/>
      <c r="L449" s="243">
        <f>'F5 - Operación '!Q421</f>
        <v>0</v>
      </c>
      <c r="M449" s="244"/>
      <c r="N449" s="179">
        <f t="shared" si="71"/>
        <v>0</v>
      </c>
      <c r="O449" s="309" t="e">
        <f t="shared" si="72"/>
        <v>#N/A</v>
      </c>
      <c r="P449" s="310"/>
      <c r="S449" s="162"/>
      <c r="T449" s="168"/>
      <c r="U449" s="168"/>
    </row>
    <row r="450" spans="3:21" x14ac:dyDescent="0.25">
      <c r="C450" s="93">
        <v>57650</v>
      </c>
      <c r="D450" s="50">
        <v>424</v>
      </c>
      <c r="E450" s="180"/>
      <c r="F450" s="309" t="e">
        <f t="shared" si="68"/>
        <v>#N/A</v>
      </c>
      <c r="G450" s="310"/>
      <c r="H450" s="309" t="e">
        <f t="shared" si="69"/>
        <v>#N/A</v>
      </c>
      <c r="I450" s="310"/>
      <c r="J450" s="243" t="e">
        <f t="shared" si="70"/>
        <v>#N/A</v>
      </c>
      <c r="K450" s="244"/>
      <c r="L450" s="243">
        <f>'F5 - Operación '!Q422</f>
        <v>0</v>
      </c>
      <c r="M450" s="244"/>
      <c r="N450" s="179">
        <f t="shared" si="71"/>
        <v>0</v>
      </c>
      <c r="O450" s="309" t="e">
        <f t="shared" si="72"/>
        <v>#N/A</v>
      </c>
      <c r="P450" s="310"/>
      <c r="S450" s="162"/>
      <c r="T450" s="168"/>
      <c r="U450" s="168"/>
    </row>
    <row r="451" spans="3:21" x14ac:dyDescent="0.25">
      <c r="C451" s="93">
        <v>57680</v>
      </c>
      <c r="D451" s="50">
        <v>425</v>
      </c>
      <c r="E451" s="180"/>
      <c r="F451" s="309" t="e">
        <f t="shared" si="68"/>
        <v>#N/A</v>
      </c>
      <c r="G451" s="310"/>
      <c r="H451" s="309" t="e">
        <f t="shared" si="69"/>
        <v>#N/A</v>
      </c>
      <c r="I451" s="310"/>
      <c r="J451" s="243" t="e">
        <f t="shared" si="70"/>
        <v>#N/A</v>
      </c>
      <c r="K451" s="244"/>
      <c r="L451" s="243">
        <f>'F5 - Operación '!Q423</f>
        <v>0</v>
      </c>
      <c r="M451" s="244"/>
      <c r="N451" s="179">
        <f t="shared" si="71"/>
        <v>0</v>
      </c>
      <c r="O451" s="309" t="e">
        <f t="shared" si="72"/>
        <v>#N/A</v>
      </c>
      <c r="P451" s="310"/>
      <c r="S451" s="162"/>
      <c r="T451" s="168"/>
      <c r="U451" s="168"/>
    </row>
    <row r="452" spans="3:21" x14ac:dyDescent="0.25">
      <c r="C452" s="93">
        <v>57711</v>
      </c>
      <c r="D452" s="50">
        <v>426</v>
      </c>
      <c r="E452" s="180"/>
      <c r="F452" s="309" t="e">
        <f t="shared" si="68"/>
        <v>#N/A</v>
      </c>
      <c r="G452" s="310"/>
      <c r="H452" s="309" t="e">
        <f t="shared" si="69"/>
        <v>#N/A</v>
      </c>
      <c r="I452" s="310"/>
      <c r="J452" s="243" t="e">
        <f t="shared" si="70"/>
        <v>#N/A</v>
      </c>
      <c r="K452" s="244"/>
      <c r="L452" s="243">
        <f>'F5 - Operación '!Q424</f>
        <v>0</v>
      </c>
      <c r="M452" s="244"/>
      <c r="N452" s="179">
        <f t="shared" si="71"/>
        <v>0</v>
      </c>
      <c r="O452" s="309" t="e">
        <f t="shared" si="72"/>
        <v>#N/A</v>
      </c>
      <c r="P452" s="310"/>
      <c r="S452" s="162"/>
      <c r="T452" s="168"/>
      <c r="U452" s="168"/>
    </row>
    <row r="453" spans="3:21" x14ac:dyDescent="0.25">
      <c r="C453" s="93">
        <v>57742</v>
      </c>
      <c r="D453" s="50">
        <v>427</v>
      </c>
      <c r="E453" s="180"/>
      <c r="F453" s="309" t="e">
        <f t="shared" si="68"/>
        <v>#N/A</v>
      </c>
      <c r="G453" s="310"/>
      <c r="H453" s="309" t="e">
        <f t="shared" si="69"/>
        <v>#N/A</v>
      </c>
      <c r="I453" s="310"/>
      <c r="J453" s="243" t="e">
        <f t="shared" si="70"/>
        <v>#N/A</v>
      </c>
      <c r="K453" s="244"/>
      <c r="L453" s="243">
        <f>'F5 - Operación '!Q425</f>
        <v>0</v>
      </c>
      <c r="M453" s="244"/>
      <c r="N453" s="179">
        <f t="shared" si="71"/>
        <v>0</v>
      </c>
      <c r="O453" s="309" t="e">
        <f t="shared" si="72"/>
        <v>#N/A</v>
      </c>
      <c r="P453" s="310"/>
      <c r="S453" s="162"/>
      <c r="T453" s="168"/>
      <c r="U453" s="168"/>
    </row>
    <row r="454" spans="3:21" x14ac:dyDescent="0.25">
      <c r="C454" s="93">
        <v>57770</v>
      </c>
      <c r="D454" s="50">
        <v>428</v>
      </c>
      <c r="E454" s="180"/>
      <c r="F454" s="309" t="e">
        <f t="shared" si="68"/>
        <v>#N/A</v>
      </c>
      <c r="G454" s="310"/>
      <c r="H454" s="309" t="e">
        <f t="shared" si="69"/>
        <v>#N/A</v>
      </c>
      <c r="I454" s="310"/>
      <c r="J454" s="243" t="e">
        <f t="shared" si="70"/>
        <v>#N/A</v>
      </c>
      <c r="K454" s="244"/>
      <c r="L454" s="243">
        <f>'F5 - Operación '!Q426</f>
        <v>0</v>
      </c>
      <c r="M454" s="244"/>
      <c r="N454" s="179">
        <f t="shared" si="71"/>
        <v>0</v>
      </c>
      <c r="O454" s="309" t="e">
        <f t="shared" si="72"/>
        <v>#N/A</v>
      </c>
      <c r="P454" s="310"/>
      <c r="S454" s="162"/>
      <c r="T454" s="168"/>
      <c r="U454" s="168"/>
    </row>
    <row r="455" spans="3:21" x14ac:dyDescent="0.25">
      <c r="C455" s="93">
        <v>57801</v>
      </c>
      <c r="D455" s="50">
        <v>429</v>
      </c>
      <c r="E455" s="180"/>
      <c r="F455" s="309" t="e">
        <f t="shared" si="68"/>
        <v>#N/A</v>
      </c>
      <c r="G455" s="310"/>
      <c r="H455" s="309" t="e">
        <f t="shared" si="69"/>
        <v>#N/A</v>
      </c>
      <c r="I455" s="310"/>
      <c r="J455" s="243" t="e">
        <f t="shared" si="70"/>
        <v>#N/A</v>
      </c>
      <c r="K455" s="244"/>
      <c r="L455" s="243">
        <f>'F5 - Operación '!Q427</f>
        <v>0</v>
      </c>
      <c r="M455" s="244"/>
      <c r="N455" s="179">
        <f t="shared" si="71"/>
        <v>0</v>
      </c>
      <c r="O455" s="309" t="e">
        <f t="shared" si="72"/>
        <v>#N/A</v>
      </c>
      <c r="P455" s="310"/>
      <c r="S455" s="162"/>
      <c r="T455" s="168"/>
      <c r="U455" s="168"/>
    </row>
    <row r="456" spans="3:21" x14ac:dyDescent="0.25">
      <c r="C456" s="93">
        <v>57831</v>
      </c>
      <c r="D456" s="50">
        <v>430</v>
      </c>
      <c r="E456" s="180"/>
      <c r="F456" s="309" t="e">
        <f t="shared" si="68"/>
        <v>#N/A</v>
      </c>
      <c r="G456" s="310"/>
      <c r="H456" s="309" t="e">
        <f t="shared" si="69"/>
        <v>#N/A</v>
      </c>
      <c r="I456" s="310"/>
      <c r="J456" s="243" t="e">
        <f t="shared" si="70"/>
        <v>#N/A</v>
      </c>
      <c r="K456" s="244"/>
      <c r="L456" s="243">
        <f>'F5 - Operación '!Q428</f>
        <v>0</v>
      </c>
      <c r="M456" s="244"/>
      <c r="N456" s="179">
        <f t="shared" si="71"/>
        <v>0</v>
      </c>
      <c r="O456" s="309" t="e">
        <f t="shared" si="72"/>
        <v>#N/A</v>
      </c>
      <c r="P456" s="310"/>
      <c r="S456" s="162"/>
      <c r="T456" s="168"/>
      <c r="U456" s="168"/>
    </row>
    <row r="457" spans="3:21" x14ac:dyDescent="0.25">
      <c r="C457" s="93">
        <v>57862</v>
      </c>
      <c r="D457" s="50">
        <v>431</v>
      </c>
      <c r="E457" s="180"/>
      <c r="F457" s="309" t="e">
        <f t="shared" si="68"/>
        <v>#N/A</v>
      </c>
      <c r="G457" s="310"/>
      <c r="H457" s="309" t="e">
        <f t="shared" si="69"/>
        <v>#N/A</v>
      </c>
      <c r="I457" s="310"/>
      <c r="J457" s="243" t="e">
        <f t="shared" si="70"/>
        <v>#N/A</v>
      </c>
      <c r="K457" s="244"/>
      <c r="L457" s="243">
        <f>'F5 - Operación '!Q429</f>
        <v>0</v>
      </c>
      <c r="M457" s="244"/>
      <c r="N457" s="179">
        <f t="shared" si="71"/>
        <v>0</v>
      </c>
      <c r="O457" s="309" t="e">
        <f t="shared" si="72"/>
        <v>#N/A</v>
      </c>
      <c r="P457" s="310"/>
      <c r="S457" s="162"/>
      <c r="T457" s="168"/>
      <c r="U457" s="168"/>
    </row>
    <row r="458" spans="3:21" x14ac:dyDescent="0.25">
      <c r="C458" s="93">
        <v>57892</v>
      </c>
      <c r="D458" s="50">
        <v>432</v>
      </c>
      <c r="E458" s="180"/>
      <c r="F458" s="309" t="e">
        <f t="shared" si="68"/>
        <v>#N/A</v>
      </c>
      <c r="G458" s="310"/>
      <c r="H458" s="309" t="e">
        <f t="shared" si="69"/>
        <v>#N/A</v>
      </c>
      <c r="I458" s="310"/>
      <c r="J458" s="243" t="e">
        <f t="shared" si="70"/>
        <v>#N/A</v>
      </c>
      <c r="K458" s="244"/>
      <c r="L458" s="243">
        <f>'F5 - Operación '!Q430</f>
        <v>0</v>
      </c>
      <c r="M458" s="244"/>
      <c r="N458" s="179">
        <f t="shared" si="71"/>
        <v>0</v>
      </c>
      <c r="O458" s="309" t="e">
        <f t="shared" si="72"/>
        <v>#N/A</v>
      </c>
      <c r="P458" s="310"/>
      <c r="S458" s="162"/>
      <c r="T458" s="168"/>
      <c r="U458" s="168"/>
    </row>
    <row r="459" spans="3:21" x14ac:dyDescent="0.25">
      <c r="C459" s="93">
        <v>57923</v>
      </c>
      <c r="D459" s="50">
        <v>433</v>
      </c>
      <c r="E459" s="180"/>
      <c r="F459" s="309" t="e">
        <f t="shared" si="68"/>
        <v>#N/A</v>
      </c>
      <c r="G459" s="310"/>
      <c r="H459" s="309" t="e">
        <f t="shared" si="69"/>
        <v>#N/A</v>
      </c>
      <c r="I459" s="310"/>
      <c r="J459" s="243" t="e">
        <f t="shared" si="70"/>
        <v>#N/A</v>
      </c>
      <c r="K459" s="244"/>
      <c r="L459" s="243">
        <f>'F5 - Operación '!Q431</f>
        <v>0</v>
      </c>
      <c r="M459" s="244"/>
      <c r="N459" s="179">
        <f t="shared" si="71"/>
        <v>0</v>
      </c>
      <c r="O459" s="309" t="e">
        <f t="shared" si="72"/>
        <v>#N/A</v>
      </c>
      <c r="P459" s="310"/>
      <c r="S459" s="162"/>
      <c r="T459" s="168"/>
      <c r="U459" s="168"/>
    </row>
    <row r="460" spans="3:21" x14ac:dyDescent="0.25">
      <c r="C460" s="93">
        <v>57954</v>
      </c>
      <c r="D460" s="50">
        <v>434</v>
      </c>
      <c r="E460" s="180"/>
      <c r="F460" s="309" t="e">
        <f t="shared" si="68"/>
        <v>#N/A</v>
      </c>
      <c r="G460" s="310"/>
      <c r="H460" s="309" t="e">
        <f t="shared" si="69"/>
        <v>#N/A</v>
      </c>
      <c r="I460" s="310"/>
      <c r="J460" s="243" t="e">
        <f t="shared" si="70"/>
        <v>#N/A</v>
      </c>
      <c r="K460" s="244"/>
      <c r="L460" s="243">
        <f>'F5 - Operación '!Q432</f>
        <v>0</v>
      </c>
      <c r="M460" s="244"/>
      <c r="N460" s="179">
        <f t="shared" si="71"/>
        <v>0</v>
      </c>
      <c r="O460" s="309" t="e">
        <f t="shared" si="72"/>
        <v>#N/A</v>
      </c>
      <c r="P460" s="310"/>
      <c r="S460" s="162"/>
      <c r="T460" s="168"/>
      <c r="U460" s="168"/>
    </row>
    <row r="461" spans="3:21" x14ac:dyDescent="0.25">
      <c r="C461" s="93">
        <v>57984</v>
      </c>
      <c r="D461" s="50">
        <v>435</v>
      </c>
      <c r="E461" s="180"/>
      <c r="F461" s="309" t="e">
        <f t="shared" si="68"/>
        <v>#N/A</v>
      </c>
      <c r="G461" s="310"/>
      <c r="H461" s="309" t="e">
        <f t="shared" si="69"/>
        <v>#N/A</v>
      </c>
      <c r="I461" s="310"/>
      <c r="J461" s="243" t="e">
        <f t="shared" si="70"/>
        <v>#N/A</v>
      </c>
      <c r="K461" s="244"/>
      <c r="L461" s="243">
        <f>'F5 - Operación '!Q433</f>
        <v>0</v>
      </c>
      <c r="M461" s="244"/>
      <c r="N461" s="179">
        <f t="shared" si="71"/>
        <v>0</v>
      </c>
      <c r="O461" s="309" t="e">
        <f t="shared" si="72"/>
        <v>#N/A</v>
      </c>
      <c r="P461" s="310"/>
      <c r="S461" s="162"/>
      <c r="T461" s="168"/>
      <c r="U461" s="168"/>
    </row>
    <row r="462" spans="3:21" x14ac:dyDescent="0.25">
      <c r="C462" s="93">
        <v>58015</v>
      </c>
      <c r="D462" s="50">
        <v>436</v>
      </c>
      <c r="E462" s="180"/>
      <c r="F462" s="309" t="e">
        <f t="shared" si="68"/>
        <v>#N/A</v>
      </c>
      <c r="G462" s="310"/>
      <c r="H462" s="309" t="e">
        <f t="shared" si="69"/>
        <v>#N/A</v>
      </c>
      <c r="I462" s="310"/>
      <c r="J462" s="243" t="e">
        <f t="shared" si="70"/>
        <v>#N/A</v>
      </c>
      <c r="K462" s="244"/>
      <c r="L462" s="243">
        <f>'F5 - Operación '!Q434</f>
        <v>0</v>
      </c>
      <c r="M462" s="244"/>
      <c r="N462" s="179">
        <f t="shared" si="71"/>
        <v>0</v>
      </c>
      <c r="O462" s="309" t="e">
        <f t="shared" si="72"/>
        <v>#N/A</v>
      </c>
      <c r="P462" s="310"/>
      <c r="S462" s="162"/>
      <c r="T462" s="168"/>
      <c r="U462" s="168"/>
    </row>
    <row r="463" spans="3:21" x14ac:dyDescent="0.25">
      <c r="C463" s="93">
        <v>58045</v>
      </c>
      <c r="D463" s="50">
        <v>437</v>
      </c>
      <c r="E463" s="180"/>
      <c r="F463" s="309" t="e">
        <f t="shared" si="68"/>
        <v>#N/A</v>
      </c>
      <c r="G463" s="310"/>
      <c r="H463" s="309" t="e">
        <f t="shared" si="69"/>
        <v>#N/A</v>
      </c>
      <c r="I463" s="310"/>
      <c r="J463" s="243" t="e">
        <f t="shared" si="70"/>
        <v>#N/A</v>
      </c>
      <c r="K463" s="244"/>
      <c r="L463" s="243">
        <f>'F5 - Operación '!Q435</f>
        <v>0</v>
      </c>
      <c r="M463" s="244"/>
      <c r="N463" s="179">
        <f t="shared" si="71"/>
        <v>0</v>
      </c>
      <c r="O463" s="309" t="e">
        <f t="shared" si="72"/>
        <v>#N/A</v>
      </c>
      <c r="P463" s="310"/>
      <c r="S463" s="162"/>
      <c r="T463" s="168"/>
      <c r="U463" s="168"/>
    </row>
    <row r="464" spans="3:21" x14ac:dyDescent="0.25">
      <c r="C464" s="93">
        <v>58076</v>
      </c>
      <c r="D464" s="50">
        <v>438</v>
      </c>
      <c r="E464" s="180"/>
      <c r="F464" s="309" t="e">
        <f t="shared" si="68"/>
        <v>#N/A</v>
      </c>
      <c r="G464" s="310"/>
      <c r="H464" s="309" t="e">
        <f t="shared" si="69"/>
        <v>#N/A</v>
      </c>
      <c r="I464" s="310"/>
      <c r="J464" s="243" t="e">
        <f t="shared" si="70"/>
        <v>#N/A</v>
      </c>
      <c r="K464" s="244"/>
      <c r="L464" s="243">
        <f>'F5 - Operación '!Q436</f>
        <v>0</v>
      </c>
      <c r="M464" s="244"/>
      <c r="N464" s="179">
        <f t="shared" si="71"/>
        <v>0</v>
      </c>
      <c r="O464" s="309" t="e">
        <f t="shared" si="72"/>
        <v>#N/A</v>
      </c>
      <c r="P464" s="310"/>
      <c r="S464" s="162"/>
      <c r="T464" s="168"/>
      <c r="U464" s="168"/>
    </row>
    <row r="465" spans="3:21" x14ac:dyDescent="0.25">
      <c r="C465" s="93">
        <v>58107</v>
      </c>
      <c r="D465" s="50">
        <v>439</v>
      </c>
      <c r="E465" s="180"/>
      <c r="F465" s="309" t="e">
        <f t="shared" si="68"/>
        <v>#N/A</v>
      </c>
      <c r="G465" s="310"/>
      <c r="H465" s="309" t="e">
        <f t="shared" si="69"/>
        <v>#N/A</v>
      </c>
      <c r="I465" s="310"/>
      <c r="J465" s="243" t="e">
        <f t="shared" si="70"/>
        <v>#N/A</v>
      </c>
      <c r="K465" s="244"/>
      <c r="L465" s="243">
        <f>'F5 - Operación '!Q437</f>
        <v>0</v>
      </c>
      <c r="M465" s="244"/>
      <c r="N465" s="179">
        <f t="shared" si="71"/>
        <v>0</v>
      </c>
      <c r="O465" s="309" t="e">
        <f t="shared" si="72"/>
        <v>#N/A</v>
      </c>
      <c r="P465" s="310"/>
      <c r="S465" s="162"/>
      <c r="T465" s="168"/>
      <c r="U465" s="168"/>
    </row>
    <row r="466" spans="3:21" x14ac:dyDescent="0.25">
      <c r="C466" s="93">
        <v>58135</v>
      </c>
      <c r="D466" s="50">
        <v>440</v>
      </c>
      <c r="E466" s="180"/>
      <c r="F466" s="309" t="e">
        <f t="shared" si="68"/>
        <v>#N/A</v>
      </c>
      <c r="G466" s="310"/>
      <c r="H466" s="309" t="e">
        <f t="shared" si="69"/>
        <v>#N/A</v>
      </c>
      <c r="I466" s="310"/>
      <c r="J466" s="243" t="e">
        <f t="shared" si="70"/>
        <v>#N/A</v>
      </c>
      <c r="K466" s="244"/>
      <c r="L466" s="243">
        <f>'F5 - Operación '!Q438</f>
        <v>0</v>
      </c>
      <c r="M466" s="244"/>
      <c r="N466" s="179">
        <f t="shared" si="71"/>
        <v>0</v>
      </c>
      <c r="O466" s="309" t="e">
        <f t="shared" si="72"/>
        <v>#N/A</v>
      </c>
      <c r="P466" s="310"/>
      <c r="S466" s="162"/>
      <c r="T466" s="168"/>
      <c r="U466" s="168"/>
    </row>
    <row r="467" spans="3:21" x14ac:dyDescent="0.25">
      <c r="C467" s="93">
        <v>58166</v>
      </c>
      <c r="D467" s="50">
        <v>441</v>
      </c>
      <c r="E467" s="180"/>
      <c r="F467" s="309" t="e">
        <f t="shared" si="68"/>
        <v>#N/A</v>
      </c>
      <c r="G467" s="310"/>
      <c r="H467" s="309" t="e">
        <f t="shared" si="69"/>
        <v>#N/A</v>
      </c>
      <c r="I467" s="310"/>
      <c r="J467" s="243" t="e">
        <f t="shared" si="70"/>
        <v>#N/A</v>
      </c>
      <c r="K467" s="244"/>
      <c r="L467" s="243">
        <f>'F5 - Operación '!Q439</f>
        <v>0</v>
      </c>
      <c r="M467" s="244"/>
      <c r="N467" s="179">
        <f t="shared" si="71"/>
        <v>0</v>
      </c>
      <c r="O467" s="309" t="e">
        <f t="shared" si="72"/>
        <v>#N/A</v>
      </c>
      <c r="P467" s="310"/>
      <c r="S467" s="162"/>
      <c r="T467" s="168"/>
      <c r="U467" s="168"/>
    </row>
    <row r="468" spans="3:21" x14ac:dyDescent="0.25">
      <c r="C468" s="93">
        <v>58196</v>
      </c>
      <c r="D468" s="50">
        <v>442</v>
      </c>
      <c r="E468" s="180"/>
      <c r="F468" s="309" t="e">
        <f t="shared" si="68"/>
        <v>#N/A</v>
      </c>
      <c r="G468" s="310"/>
      <c r="H468" s="309" t="e">
        <f t="shared" si="69"/>
        <v>#N/A</v>
      </c>
      <c r="I468" s="310"/>
      <c r="J468" s="243" t="e">
        <f t="shared" si="70"/>
        <v>#N/A</v>
      </c>
      <c r="K468" s="244"/>
      <c r="L468" s="243">
        <f>'F5 - Operación '!Q440</f>
        <v>0</v>
      </c>
      <c r="M468" s="244"/>
      <c r="N468" s="179">
        <f t="shared" si="71"/>
        <v>0</v>
      </c>
      <c r="O468" s="309" t="e">
        <f t="shared" si="72"/>
        <v>#N/A</v>
      </c>
      <c r="P468" s="310"/>
      <c r="S468" s="162"/>
      <c r="T468" s="168"/>
      <c r="U468" s="168"/>
    </row>
    <row r="469" spans="3:21" x14ac:dyDescent="0.25">
      <c r="C469" s="93">
        <v>58227</v>
      </c>
      <c r="D469" s="50">
        <v>443</v>
      </c>
      <c r="E469" s="180"/>
      <c r="F469" s="309" t="e">
        <f t="shared" si="68"/>
        <v>#N/A</v>
      </c>
      <c r="G469" s="310"/>
      <c r="H469" s="309" t="e">
        <f t="shared" si="69"/>
        <v>#N/A</v>
      </c>
      <c r="I469" s="310"/>
      <c r="J469" s="243" t="e">
        <f t="shared" si="70"/>
        <v>#N/A</v>
      </c>
      <c r="K469" s="244"/>
      <c r="L469" s="243">
        <f>'F5 - Operación '!Q441</f>
        <v>0</v>
      </c>
      <c r="M469" s="244"/>
      <c r="N469" s="179">
        <f t="shared" si="71"/>
        <v>0</v>
      </c>
      <c r="O469" s="309" t="e">
        <f t="shared" si="72"/>
        <v>#N/A</v>
      </c>
      <c r="P469" s="310"/>
      <c r="S469" s="162"/>
      <c r="T469" s="168"/>
      <c r="U469" s="168"/>
    </row>
    <row r="470" spans="3:21" x14ac:dyDescent="0.25">
      <c r="C470" s="93">
        <v>58257</v>
      </c>
      <c r="D470" s="50">
        <v>444</v>
      </c>
      <c r="E470" s="180"/>
      <c r="F470" s="309" t="e">
        <f t="shared" si="68"/>
        <v>#N/A</v>
      </c>
      <c r="G470" s="310"/>
      <c r="H470" s="309" t="e">
        <f t="shared" si="69"/>
        <v>#N/A</v>
      </c>
      <c r="I470" s="310"/>
      <c r="J470" s="243" t="e">
        <f t="shared" si="70"/>
        <v>#N/A</v>
      </c>
      <c r="K470" s="244"/>
      <c r="L470" s="243">
        <f>'F5 - Operación '!Q442</f>
        <v>0</v>
      </c>
      <c r="M470" s="244"/>
      <c r="N470" s="179">
        <f t="shared" si="71"/>
        <v>0</v>
      </c>
      <c r="O470" s="309" t="e">
        <f t="shared" si="72"/>
        <v>#N/A</v>
      </c>
      <c r="P470" s="310"/>
      <c r="S470" s="162"/>
      <c r="T470" s="168"/>
      <c r="U470" s="168"/>
    </row>
    <row r="471" spans="3:21" x14ac:dyDescent="0.25">
      <c r="C471" s="93">
        <v>58288</v>
      </c>
      <c r="D471" s="50">
        <v>445</v>
      </c>
      <c r="E471" s="180"/>
      <c r="F471" s="309" t="e">
        <f t="shared" si="68"/>
        <v>#N/A</v>
      </c>
      <c r="G471" s="310"/>
      <c r="H471" s="309" t="e">
        <f t="shared" si="69"/>
        <v>#N/A</v>
      </c>
      <c r="I471" s="310"/>
      <c r="J471" s="243" t="e">
        <f t="shared" si="70"/>
        <v>#N/A</v>
      </c>
      <c r="K471" s="244"/>
      <c r="L471" s="243">
        <f>'F5 - Operación '!Q443</f>
        <v>0</v>
      </c>
      <c r="M471" s="244"/>
      <c r="N471" s="179">
        <f t="shared" si="71"/>
        <v>0</v>
      </c>
      <c r="O471" s="309" t="e">
        <f t="shared" si="72"/>
        <v>#N/A</v>
      </c>
      <c r="P471" s="310"/>
      <c r="S471" s="162"/>
      <c r="T471" s="168"/>
      <c r="U471" s="168"/>
    </row>
    <row r="472" spans="3:21" x14ac:dyDescent="0.25">
      <c r="C472" s="93">
        <v>58319</v>
      </c>
      <c r="D472" s="50">
        <v>446</v>
      </c>
      <c r="E472" s="180"/>
      <c r="F472" s="309" t="e">
        <f t="shared" si="68"/>
        <v>#N/A</v>
      </c>
      <c r="G472" s="310"/>
      <c r="H472" s="309" t="e">
        <f t="shared" si="69"/>
        <v>#N/A</v>
      </c>
      <c r="I472" s="310"/>
      <c r="J472" s="243" t="e">
        <f t="shared" si="70"/>
        <v>#N/A</v>
      </c>
      <c r="K472" s="244"/>
      <c r="L472" s="243">
        <f>'F5 - Operación '!Q444</f>
        <v>0</v>
      </c>
      <c r="M472" s="244"/>
      <c r="N472" s="179">
        <f t="shared" si="71"/>
        <v>0</v>
      </c>
      <c r="O472" s="309" t="e">
        <f t="shared" si="72"/>
        <v>#N/A</v>
      </c>
      <c r="P472" s="310"/>
      <c r="S472" s="162"/>
      <c r="T472" s="168"/>
      <c r="U472" s="168"/>
    </row>
    <row r="473" spans="3:21" x14ac:dyDescent="0.25">
      <c r="C473" s="93">
        <v>58349</v>
      </c>
      <c r="D473" s="50">
        <v>447</v>
      </c>
      <c r="E473" s="180"/>
      <c r="F473" s="309" t="e">
        <f t="shared" si="68"/>
        <v>#N/A</v>
      </c>
      <c r="G473" s="310"/>
      <c r="H473" s="309" t="e">
        <f t="shared" si="69"/>
        <v>#N/A</v>
      </c>
      <c r="I473" s="310"/>
      <c r="J473" s="243" t="e">
        <f t="shared" si="70"/>
        <v>#N/A</v>
      </c>
      <c r="K473" s="244"/>
      <c r="L473" s="243">
        <f>'F5 - Operación '!Q445</f>
        <v>0</v>
      </c>
      <c r="M473" s="244"/>
      <c r="N473" s="179">
        <f t="shared" si="71"/>
        <v>0</v>
      </c>
      <c r="O473" s="309" t="e">
        <f t="shared" si="72"/>
        <v>#N/A</v>
      </c>
      <c r="P473" s="310"/>
      <c r="S473" s="162"/>
      <c r="T473" s="168"/>
      <c r="U473" s="168"/>
    </row>
    <row r="474" spans="3:21" x14ac:dyDescent="0.25">
      <c r="C474" s="93">
        <v>58380</v>
      </c>
      <c r="D474" s="50">
        <v>448</v>
      </c>
      <c r="E474" s="180"/>
      <c r="F474" s="309" t="e">
        <f t="shared" ref="F474:F482" si="73">O473</f>
        <v>#N/A</v>
      </c>
      <c r="G474" s="310"/>
      <c r="H474" s="309" t="e">
        <f t="shared" ref="H474:H482" si="74">F474*$K$23</f>
        <v>#N/A</v>
      </c>
      <c r="I474" s="310"/>
      <c r="J474" s="243" t="e">
        <f t="shared" ref="J474:J482" si="75">N474-H474-L474</f>
        <v>#N/A</v>
      </c>
      <c r="K474" s="244"/>
      <c r="L474" s="243">
        <f>'F5 - Operación '!Q446</f>
        <v>0</v>
      </c>
      <c r="M474" s="244"/>
      <c r="N474" s="179">
        <f t="shared" ref="N474:N482" si="76">N473</f>
        <v>0</v>
      </c>
      <c r="O474" s="309" t="e">
        <f t="shared" ref="O474:O482" si="77">F474-J474</f>
        <v>#N/A</v>
      </c>
      <c r="P474" s="310"/>
      <c r="S474" s="162"/>
      <c r="T474" s="168"/>
      <c r="U474" s="168"/>
    </row>
    <row r="475" spans="3:21" x14ac:dyDescent="0.25">
      <c r="C475" s="93">
        <v>58410</v>
      </c>
      <c r="D475" s="50">
        <v>449</v>
      </c>
      <c r="E475" s="180"/>
      <c r="F475" s="309" t="e">
        <f t="shared" si="73"/>
        <v>#N/A</v>
      </c>
      <c r="G475" s="310"/>
      <c r="H475" s="309" t="e">
        <f t="shared" si="74"/>
        <v>#N/A</v>
      </c>
      <c r="I475" s="310"/>
      <c r="J475" s="243" t="e">
        <f t="shared" si="75"/>
        <v>#N/A</v>
      </c>
      <c r="K475" s="244"/>
      <c r="L475" s="243">
        <f>'F5 - Operación '!Q447</f>
        <v>0</v>
      </c>
      <c r="M475" s="244"/>
      <c r="N475" s="179">
        <f t="shared" si="76"/>
        <v>0</v>
      </c>
      <c r="O475" s="309" t="e">
        <f t="shared" si="77"/>
        <v>#N/A</v>
      </c>
      <c r="P475" s="310"/>
      <c r="S475" s="162"/>
      <c r="T475" s="168"/>
      <c r="U475" s="168"/>
    </row>
    <row r="476" spans="3:21" x14ac:dyDescent="0.25">
      <c r="C476" s="93">
        <v>58441</v>
      </c>
      <c r="D476" s="50">
        <v>450</v>
      </c>
      <c r="E476" s="180"/>
      <c r="F476" s="309" t="e">
        <f t="shared" si="73"/>
        <v>#N/A</v>
      </c>
      <c r="G476" s="310"/>
      <c r="H476" s="309" t="e">
        <f t="shared" si="74"/>
        <v>#N/A</v>
      </c>
      <c r="I476" s="310"/>
      <c r="J476" s="243" t="e">
        <f t="shared" si="75"/>
        <v>#N/A</v>
      </c>
      <c r="K476" s="244"/>
      <c r="L476" s="243">
        <f>'F5 - Operación '!Q448</f>
        <v>0</v>
      </c>
      <c r="M476" s="244"/>
      <c r="N476" s="179">
        <f t="shared" si="76"/>
        <v>0</v>
      </c>
      <c r="O476" s="309" t="e">
        <f t="shared" si="77"/>
        <v>#N/A</v>
      </c>
      <c r="P476" s="310"/>
      <c r="S476" s="162"/>
      <c r="T476" s="168"/>
      <c r="U476" s="168"/>
    </row>
    <row r="477" spans="3:21" x14ac:dyDescent="0.25">
      <c r="C477" s="93">
        <v>58472</v>
      </c>
      <c r="D477" s="50">
        <v>451</v>
      </c>
      <c r="E477" s="180"/>
      <c r="F477" s="309" t="e">
        <f t="shared" si="73"/>
        <v>#N/A</v>
      </c>
      <c r="G477" s="310"/>
      <c r="H477" s="309" t="e">
        <f t="shared" si="74"/>
        <v>#N/A</v>
      </c>
      <c r="I477" s="310"/>
      <c r="J477" s="243" t="e">
        <f t="shared" si="75"/>
        <v>#N/A</v>
      </c>
      <c r="K477" s="244"/>
      <c r="L477" s="243">
        <f>'F5 - Operación '!Q449</f>
        <v>0</v>
      </c>
      <c r="M477" s="244"/>
      <c r="N477" s="179">
        <f t="shared" si="76"/>
        <v>0</v>
      </c>
      <c r="O477" s="309" t="e">
        <f t="shared" si="77"/>
        <v>#N/A</v>
      </c>
      <c r="P477" s="310"/>
      <c r="S477" s="162"/>
      <c r="T477" s="168"/>
      <c r="U477" s="168"/>
    </row>
    <row r="478" spans="3:21" x14ac:dyDescent="0.25">
      <c r="C478" s="93">
        <v>58501</v>
      </c>
      <c r="D478" s="50">
        <v>452</v>
      </c>
      <c r="E478" s="180"/>
      <c r="F478" s="309" t="e">
        <f t="shared" si="73"/>
        <v>#N/A</v>
      </c>
      <c r="G478" s="310"/>
      <c r="H478" s="309" t="e">
        <f t="shared" si="74"/>
        <v>#N/A</v>
      </c>
      <c r="I478" s="310"/>
      <c r="J478" s="243" t="e">
        <f t="shared" si="75"/>
        <v>#N/A</v>
      </c>
      <c r="K478" s="244"/>
      <c r="L478" s="243">
        <f>'F5 - Operación '!Q450</f>
        <v>0</v>
      </c>
      <c r="M478" s="244"/>
      <c r="N478" s="179">
        <f t="shared" si="76"/>
        <v>0</v>
      </c>
      <c r="O478" s="309" t="e">
        <f t="shared" si="77"/>
        <v>#N/A</v>
      </c>
      <c r="P478" s="310"/>
      <c r="S478" s="162"/>
      <c r="T478" s="168"/>
      <c r="U478" s="168"/>
    </row>
    <row r="479" spans="3:21" x14ac:dyDescent="0.25">
      <c r="C479" s="93">
        <v>58532</v>
      </c>
      <c r="D479" s="50">
        <v>453</v>
      </c>
      <c r="E479" s="180"/>
      <c r="F479" s="309" t="e">
        <f t="shared" si="73"/>
        <v>#N/A</v>
      </c>
      <c r="G479" s="310"/>
      <c r="H479" s="309" t="e">
        <f t="shared" si="74"/>
        <v>#N/A</v>
      </c>
      <c r="I479" s="310"/>
      <c r="J479" s="243" t="e">
        <f t="shared" si="75"/>
        <v>#N/A</v>
      </c>
      <c r="K479" s="244"/>
      <c r="L479" s="243">
        <f>'F5 - Operación '!Q451</f>
        <v>0</v>
      </c>
      <c r="M479" s="244"/>
      <c r="N479" s="179">
        <f t="shared" si="76"/>
        <v>0</v>
      </c>
      <c r="O479" s="309" t="e">
        <f t="shared" si="77"/>
        <v>#N/A</v>
      </c>
      <c r="P479" s="310"/>
      <c r="S479" s="162"/>
      <c r="T479" s="168"/>
      <c r="U479" s="168"/>
    </row>
    <row r="480" spans="3:21" x14ac:dyDescent="0.25">
      <c r="C480" s="93">
        <v>58562</v>
      </c>
      <c r="D480" s="50">
        <v>454</v>
      </c>
      <c r="E480" s="180"/>
      <c r="F480" s="309" t="e">
        <f t="shared" si="73"/>
        <v>#N/A</v>
      </c>
      <c r="G480" s="310"/>
      <c r="H480" s="309" t="e">
        <f t="shared" si="74"/>
        <v>#N/A</v>
      </c>
      <c r="I480" s="310"/>
      <c r="J480" s="243" t="e">
        <f t="shared" si="75"/>
        <v>#N/A</v>
      </c>
      <c r="K480" s="244"/>
      <c r="L480" s="243">
        <f>'F5 - Operación '!Q452</f>
        <v>0</v>
      </c>
      <c r="M480" s="244"/>
      <c r="N480" s="179">
        <f t="shared" si="76"/>
        <v>0</v>
      </c>
      <c r="O480" s="309" t="e">
        <f t="shared" si="77"/>
        <v>#N/A</v>
      </c>
      <c r="P480" s="310"/>
      <c r="S480" s="162"/>
      <c r="T480" s="168"/>
      <c r="U480" s="168"/>
    </row>
    <row r="481" spans="3:21" x14ac:dyDescent="0.25">
      <c r="C481" s="93">
        <v>58593</v>
      </c>
      <c r="D481" s="50">
        <v>455</v>
      </c>
      <c r="E481" s="180"/>
      <c r="F481" s="309" t="e">
        <f t="shared" si="73"/>
        <v>#N/A</v>
      </c>
      <c r="G481" s="310"/>
      <c r="H481" s="309" t="e">
        <f t="shared" si="74"/>
        <v>#N/A</v>
      </c>
      <c r="I481" s="310"/>
      <c r="J481" s="243" t="e">
        <f t="shared" si="75"/>
        <v>#N/A</v>
      </c>
      <c r="K481" s="244"/>
      <c r="L481" s="243">
        <f>'F5 - Operación '!Q453</f>
        <v>0</v>
      </c>
      <c r="M481" s="244"/>
      <c r="N481" s="179">
        <f t="shared" si="76"/>
        <v>0</v>
      </c>
      <c r="O481" s="309" t="e">
        <f t="shared" si="77"/>
        <v>#N/A</v>
      </c>
      <c r="P481" s="310"/>
      <c r="S481" s="162"/>
      <c r="T481" s="168"/>
      <c r="U481" s="168"/>
    </row>
    <row r="482" spans="3:21" x14ac:dyDescent="0.25">
      <c r="C482" s="93">
        <v>58623</v>
      </c>
      <c r="D482" s="50">
        <v>456</v>
      </c>
      <c r="E482" s="180"/>
      <c r="F482" s="309" t="e">
        <f t="shared" si="73"/>
        <v>#N/A</v>
      </c>
      <c r="G482" s="310"/>
      <c r="H482" s="309" t="e">
        <f t="shared" si="74"/>
        <v>#N/A</v>
      </c>
      <c r="I482" s="310"/>
      <c r="J482" s="243" t="e">
        <f t="shared" si="75"/>
        <v>#N/A</v>
      </c>
      <c r="K482" s="244"/>
      <c r="L482" s="243">
        <f>'F5 - Operación '!Q454</f>
        <v>0</v>
      </c>
      <c r="M482" s="244"/>
      <c r="N482" s="179">
        <f t="shared" si="76"/>
        <v>0</v>
      </c>
      <c r="O482" s="309" t="e">
        <f t="shared" si="77"/>
        <v>#N/A</v>
      </c>
      <c r="P482" s="310"/>
      <c r="S482" s="162"/>
      <c r="T482" s="168"/>
      <c r="U482" s="168"/>
    </row>
    <row r="483" spans="3:21" x14ac:dyDescent="0.25">
      <c r="C483" s="306" t="s">
        <v>16</v>
      </c>
      <c r="D483" s="307"/>
      <c r="E483" s="149"/>
      <c r="F483" s="304"/>
      <c r="G483" s="305"/>
      <c r="H483" s="304" t="s">
        <v>16</v>
      </c>
      <c r="I483" s="305"/>
      <c r="J483" s="304" t="s">
        <v>16</v>
      </c>
      <c r="K483" s="305"/>
      <c r="L483" s="304" t="s">
        <v>16</v>
      </c>
      <c r="M483" s="305"/>
      <c r="N483" s="148"/>
      <c r="O483" s="304"/>
      <c r="P483" s="305"/>
      <c r="T483" s="168"/>
    </row>
    <row r="484" spans="3:21" x14ac:dyDescent="0.25">
      <c r="C484" s="93"/>
      <c r="D484" s="50"/>
      <c r="E484" s="150"/>
      <c r="T484" s="168"/>
    </row>
    <row r="485" spans="3:21" x14ac:dyDescent="0.25">
      <c r="C485" s="93"/>
      <c r="D485" s="50"/>
      <c r="E485" s="150"/>
    </row>
    <row r="486" spans="3:21" x14ac:dyDescent="0.25">
      <c r="C486" s="93"/>
      <c r="D486" s="50"/>
      <c r="E486" s="150"/>
    </row>
    <row r="487" spans="3:21" x14ac:dyDescent="0.25">
      <c r="C487" s="93"/>
      <c r="D487" s="50"/>
      <c r="E487" s="150"/>
    </row>
    <row r="488" spans="3:21" x14ac:dyDescent="0.25">
      <c r="C488" s="93"/>
      <c r="D488" s="50"/>
      <c r="E488" s="150"/>
    </row>
    <row r="489" spans="3:21" x14ac:dyDescent="0.25">
      <c r="C489" s="93"/>
      <c r="D489" s="50"/>
      <c r="E489" s="150"/>
    </row>
    <row r="490" spans="3:21" x14ac:dyDescent="0.25">
      <c r="C490" s="93"/>
      <c r="D490" s="50"/>
      <c r="E490" s="150"/>
    </row>
    <row r="491" spans="3:21" x14ac:dyDescent="0.25">
      <c r="C491" s="93"/>
      <c r="D491" s="50"/>
      <c r="E491" s="150"/>
    </row>
    <row r="492" spans="3:21" x14ac:dyDescent="0.25">
      <c r="C492" s="93"/>
      <c r="D492" s="50"/>
      <c r="E492" s="150"/>
    </row>
    <row r="493" spans="3:21" x14ac:dyDescent="0.25">
      <c r="C493" s="93"/>
      <c r="D493" s="50"/>
      <c r="E493" s="150"/>
    </row>
    <row r="494" spans="3:21" x14ac:dyDescent="0.25">
      <c r="C494" s="93"/>
      <c r="D494" s="50"/>
      <c r="E494" s="150"/>
    </row>
    <row r="495" spans="3:21" x14ac:dyDescent="0.25">
      <c r="C495" s="93"/>
      <c r="D495" s="50"/>
      <c r="E495" s="150"/>
    </row>
    <row r="496" spans="3:21" x14ac:dyDescent="0.25">
      <c r="C496" s="93"/>
      <c r="D496" s="50"/>
      <c r="E496" s="150"/>
    </row>
    <row r="497" spans="3:5" x14ac:dyDescent="0.25">
      <c r="C497" s="93"/>
      <c r="D497" s="50"/>
      <c r="E497" s="150"/>
    </row>
    <row r="498" spans="3:5" x14ac:dyDescent="0.25">
      <c r="C498" s="93"/>
      <c r="D498" s="50"/>
      <c r="E498" s="150"/>
    </row>
    <row r="499" spans="3:5" x14ac:dyDescent="0.25">
      <c r="C499" s="93"/>
      <c r="D499" s="50"/>
      <c r="E499" s="150"/>
    </row>
    <row r="500" spans="3:5" x14ac:dyDescent="0.25">
      <c r="C500" s="93"/>
      <c r="D500" s="50"/>
      <c r="E500" s="150"/>
    </row>
    <row r="501" spans="3:5" x14ac:dyDescent="0.25">
      <c r="C501" s="93"/>
      <c r="D501" s="50"/>
      <c r="E501" s="150"/>
    </row>
    <row r="502" spans="3:5" x14ac:dyDescent="0.25">
      <c r="C502" s="93"/>
      <c r="D502" s="50"/>
      <c r="E502" s="150"/>
    </row>
    <row r="503" spans="3:5" x14ac:dyDescent="0.25">
      <c r="C503" s="93"/>
      <c r="D503" s="50"/>
      <c r="E503" s="150"/>
    </row>
    <row r="504" spans="3:5" x14ac:dyDescent="0.25">
      <c r="C504" s="93"/>
      <c r="D504" s="50"/>
      <c r="E504" s="150"/>
    </row>
    <row r="505" spans="3:5" x14ac:dyDescent="0.25">
      <c r="C505" s="93"/>
      <c r="D505" s="50"/>
      <c r="E505" s="150"/>
    </row>
    <row r="506" spans="3:5" x14ac:dyDescent="0.25">
      <c r="C506" s="93"/>
      <c r="D506" s="50"/>
      <c r="E506" s="150"/>
    </row>
    <row r="507" spans="3:5" x14ac:dyDescent="0.25">
      <c r="C507" s="93"/>
      <c r="D507" s="50"/>
      <c r="E507" s="150"/>
    </row>
    <row r="508" spans="3:5" x14ac:dyDescent="0.25">
      <c r="C508" s="93"/>
      <c r="D508" s="50"/>
      <c r="E508" s="150"/>
    </row>
    <row r="509" spans="3:5" x14ac:dyDescent="0.25">
      <c r="C509" s="93"/>
      <c r="D509" s="50"/>
      <c r="E509" s="150"/>
    </row>
    <row r="510" spans="3:5" x14ac:dyDescent="0.25">
      <c r="C510" s="93"/>
      <c r="D510" s="50"/>
      <c r="E510" s="150"/>
    </row>
    <row r="511" spans="3:5" x14ac:dyDescent="0.25">
      <c r="C511" s="93"/>
      <c r="D511" s="50"/>
      <c r="E511" s="150"/>
    </row>
    <row r="512" spans="3:5" x14ac:dyDescent="0.25">
      <c r="C512" s="93"/>
      <c r="D512" s="50"/>
      <c r="E512" s="150"/>
    </row>
    <row r="513" spans="3:5" x14ac:dyDescent="0.25">
      <c r="C513" s="93"/>
      <c r="D513" s="50"/>
      <c r="E513" s="150"/>
    </row>
    <row r="514" spans="3:5" x14ac:dyDescent="0.25">
      <c r="C514" s="93"/>
      <c r="D514" s="50"/>
      <c r="E514" s="150"/>
    </row>
    <row r="515" spans="3:5" x14ac:dyDescent="0.25">
      <c r="C515" s="93"/>
      <c r="D515" s="50"/>
      <c r="E515" s="150"/>
    </row>
    <row r="516" spans="3:5" x14ac:dyDescent="0.25">
      <c r="C516" s="93"/>
      <c r="D516" s="50"/>
      <c r="E516" s="150"/>
    </row>
    <row r="517" spans="3:5" x14ac:dyDescent="0.25">
      <c r="C517" s="93"/>
      <c r="D517" s="50"/>
      <c r="E517" s="150"/>
    </row>
    <row r="518" spans="3:5" x14ac:dyDescent="0.25">
      <c r="C518" s="93"/>
      <c r="D518" s="50"/>
      <c r="E518" s="150"/>
    </row>
    <row r="519" spans="3:5" x14ac:dyDescent="0.25">
      <c r="C519" s="93"/>
      <c r="D519" s="50"/>
      <c r="E519" s="150"/>
    </row>
    <row r="520" spans="3:5" x14ac:dyDescent="0.25">
      <c r="C520" s="93"/>
      <c r="D520" s="50"/>
      <c r="E520" s="150"/>
    </row>
    <row r="521" spans="3:5" x14ac:dyDescent="0.25">
      <c r="C521" s="93"/>
      <c r="D521" s="50"/>
      <c r="E521" s="150"/>
    </row>
    <row r="522" spans="3:5" x14ac:dyDescent="0.25">
      <c r="C522" s="93"/>
      <c r="D522" s="50"/>
      <c r="E522" s="150"/>
    </row>
    <row r="523" spans="3:5" x14ac:dyDescent="0.25">
      <c r="C523" s="93"/>
      <c r="D523" s="50"/>
      <c r="E523" s="150"/>
    </row>
    <row r="524" spans="3:5" x14ac:dyDescent="0.25">
      <c r="C524" s="93"/>
      <c r="D524" s="50"/>
      <c r="E524" s="150"/>
    </row>
    <row r="525" spans="3:5" x14ac:dyDescent="0.25">
      <c r="C525" s="93"/>
      <c r="D525" s="50"/>
      <c r="E525" s="150"/>
    </row>
    <row r="526" spans="3:5" x14ac:dyDescent="0.25">
      <c r="C526" s="93"/>
      <c r="D526" s="50"/>
      <c r="E526" s="150"/>
    </row>
    <row r="527" spans="3:5" x14ac:dyDescent="0.25">
      <c r="C527" s="93"/>
      <c r="D527" s="50"/>
      <c r="E527" s="150"/>
    </row>
    <row r="528" spans="3:5" x14ac:dyDescent="0.25">
      <c r="C528" s="93"/>
      <c r="D528" s="50"/>
      <c r="E528" s="150"/>
    </row>
    <row r="529" spans="3:5" x14ac:dyDescent="0.25">
      <c r="C529" s="93"/>
      <c r="D529" s="50"/>
      <c r="E529" s="150"/>
    </row>
    <row r="530" spans="3:5" x14ac:dyDescent="0.25">
      <c r="C530" s="93"/>
      <c r="D530" s="50"/>
      <c r="E530" s="150"/>
    </row>
    <row r="531" spans="3:5" x14ac:dyDescent="0.25">
      <c r="C531" s="93"/>
      <c r="D531" s="50"/>
      <c r="E531" s="150"/>
    </row>
    <row r="532" spans="3:5" x14ac:dyDescent="0.25">
      <c r="C532" s="93"/>
      <c r="D532" s="50"/>
      <c r="E532" s="150"/>
    </row>
    <row r="533" spans="3:5" x14ac:dyDescent="0.25">
      <c r="C533" s="93"/>
      <c r="D533" s="50"/>
      <c r="E533" s="150"/>
    </row>
    <row r="534" spans="3:5" x14ac:dyDescent="0.25">
      <c r="C534" s="93"/>
      <c r="D534" s="50"/>
      <c r="E534" s="150"/>
    </row>
    <row r="535" spans="3:5" x14ac:dyDescent="0.25">
      <c r="C535" s="93"/>
      <c r="D535" s="50"/>
      <c r="E535" s="150"/>
    </row>
    <row r="536" spans="3:5" x14ac:dyDescent="0.25">
      <c r="C536" s="93"/>
      <c r="D536" s="50"/>
      <c r="E536" s="150"/>
    </row>
    <row r="537" spans="3:5" x14ac:dyDescent="0.25">
      <c r="C537" s="93"/>
      <c r="D537" s="50"/>
      <c r="E537" s="150"/>
    </row>
    <row r="538" spans="3:5" x14ac:dyDescent="0.25">
      <c r="C538" s="93"/>
      <c r="D538" s="50"/>
      <c r="E538" s="150"/>
    </row>
    <row r="539" spans="3:5" x14ac:dyDescent="0.25">
      <c r="C539" s="93"/>
      <c r="D539" s="50"/>
      <c r="E539" s="150"/>
    </row>
    <row r="540" spans="3:5" x14ac:dyDescent="0.25">
      <c r="C540" s="93"/>
      <c r="D540" s="50"/>
      <c r="E540" s="150"/>
    </row>
    <row r="541" spans="3:5" x14ac:dyDescent="0.25">
      <c r="C541" s="93"/>
      <c r="D541" s="50"/>
      <c r="E541" s="150"/>
    </row>
    <row r="542" spans="3:5" x14ac:dyDescent="0.25">
      <c r="C542" s="93"/>
      <c r="D542" s="50"/>
      <c r="E542" s="150"/>
    </row>
    <row r="543" spans="3:5" x14ac:dyDescent="0.25">
      <c r="C543" s="93"/>
      <c r="D543" s="50"/>
      <c r="E543" s="150"/>
    </row>
    <row r="544" spans="3:5" x14ac:dyDescent="0.25">
      <c r="C544" s="93"/>
      <c r="D544" s="50"/>
      <c r="E544" s="150"/>
    </row>
    <row r="545" spans="3:5" x14ac:dyDescent="0.25">
      <c r="C545" s="93"/>
      <c r="D545" s="50"/>
      <c r="E545" s="150"/>
    </row>
    <row r="546" spans="3:5" x14ac:dyDescent="0.25">
      <c r="C546" s="93"/>
      <c r="D546" s="50"/>
      <c r="E546" s="150"/>
    </row>
    <row r="547" spans="3:5" x14ac:dyDescent="0.25">
      <c r="C547" s="93"/>
      <c r="D547" s="50"/>
      <c r="E547" s="150"/>
    </row>
    <row r="548" spans="3:5" x14ac:dyDescent="0.25">
      <c r="C548" s="93"/>
      <c r="D548" s="50"/>
      <c r="E548" s="150"/>
    </row>
    <row r="549" spans="3:5" x14ac:dyDescent="0.25">
      <c r="C549" s="93"/>
      <c r="D549" s="50"/>
      <c r="E549" s="150"/>
    </row>
    <row r="550" spans="3:5" x14ac:dyDescent="0.25">
      <c r="C550" s="93"/>
      <c r="D550" s="50"/>
      <c r="E550" s="150"/>
    </row>
    <row r="551" spans="3:5" x14ac:dyDescent="0.25">
      <c r="C551" s="93"/>
      <c r="D551" s="50"/>
      <c r="E551" s="150"/>
    </row>
    <row r="552" spans="3:5" x14ac:dyDescent="0.25">
      <c r="C552" s="93"/>
      <c r="D552" s="50"/>
      <c r="E552" s="150"/>
    </row>
    <row r="553" spans="3:5" x14ac:dyDescent="0.25">
      <c r="C553" s="93"/>
      <c r="D553" s="50"/>
      <c r="E553" s="150"/>
    </row>
    <row r="554" spans="3:5" x14ac:dyDescent="0.25">
      <c r="C554" s="93"/>
      <c r="D554" s="50"/>
      <c r="E554" s="150"/>
    </row>
    <row r="555" spans="3:5" x14ac:dyDescent="0.25">
      <c r="C555" s="93"/>
      <c r="D555" s="50"/>
      <c r="E555" s="150"/>
    </row>
    <row r="556" spans="3:5" x14ac:dyDescent="0.25">
      <c r="C556" s="93"/>
      <c r="D556" s="50"/>
      <c r="E556" s="150"/>
    </row>
    <row r="557" spans="3:5" x14ac:dyDescent="0.25">
      <c r="C557" s="93"/>
      <c r="D557" s="50"/>
      <c r="E557" s="150"/>
    </row>
    <row r="558" spans="3:5" x14ac:dyDescent="0.25">
      <c r="C558" s="93"/>
      <c r="D558" s="50"/>
      <c r="E558" s="150"/>
    </row>
    <row r="559" spans="3:5" x14ac:dyDescent="0.25">
      <c r="C559" s="93"/>
      <c r="D559" s="50"/>
      <c r="E559" s="150"/>
    </row>
    <row r="560" spans="3:5" x14ac:dyDescent="0.25">
      <c r="C560" s="93"/>
      <c r="D560" s="50"/>
      <c r="E560" s="150"/>
    </row>
    <row r="561" spans="3:5" x14ac:dyDescent="0.25">
      <c r="C561" s="93"/>
      <c r="D561" s="50"/>
      <c r="E561" s="150"/>
    </row>
    <row r="562" spans="3:5" x14ac:dyDescent="0.25">
      <c r="C562" s="93"/>
      <c r="D562" s="50"/>
      <c r="E562" s="150"/>
    </row>
    <row r="563" spans="3:5" x14ac:dyDescent="0.25">
      <c r="C563" s="93"/>
      <c r="D563" s="50"/>
      <c r="E563" s="150"/>
    </row>
    <row r="564" spans="3:5" x14ac:dyDescent="0.25">
      <c r="C564" s="93"/>
      <c r="D564" s="50"/>
      <c r="E564" s="150"/>
    </row>
    <row r="565" spans="3:5" x14ac:dyDescent="0.25">
      <c r="C565" s="93"/>
      <c r="D565" s="50"/>
      <c r="E565" s="150"/>
    </row>
    <row r="566" spans="3:5" x14ac:dyDescent="0.25">
      <c r="C566" s="93"/>
      <c r="D566" s="50"/>
      <c r="E566" s="150"/>
    </row>
    <row r="567" spans="3:5" x14ac:dyDescent="0.25">
      <c r="C567" s="93"/>
      <c r="D567" s="50"/>
      <c r="E567" s="150"/>
    </row>
    <row r="568" spans="3:5" x14ac:dyDescent="0.25">
      <c r="C568" s="93"/>
      <c r="D568" s="50"/>
      <c r="E568" s="150"/>
    </row>
    <row r="569" spans="3:5" x14ac:dyDescent="0.25">
      <c r="C569" s="93"/>
      <c r="D569" s="50"/>
      <c r="E569" s="150"/>
    </row>
    <row r="570" spans="3:5" x14ac:dyDescent="0.25">
      <c r="C570" s="93"/>
      <c r="D570" s="50"/>
      <c r="E570" s="150"/>
    </row>
    <row r="571" spans="3:5" x14ac:dyDescent="0.25">
      <c r="C571" s="93"/>
      <c r="D571" s="50"/>
      <c r="E571" s="150"/>
    </row>
    <row r="572" spans="3:5" x14ac:dyDescent="0.25">
      <c r="C572" s="93"/>
      <c r="D572" s="50"/>
      <c r="E572" s="150"/>
    </row>
    <row r="573" spans="3:5" x14ac:dyDescent="0.25">
      <c r="C573" s="93"/>
      <c r="D573" s="50"/>
      <c r="E573" s="150"/>
    </row>
    <row r="574" spans="3:5" x14ac:dyDescent="0.25">
      <c r="C574" s="93"/>
      <c r="D574" s="50"/>
      <c r="E574" s="150"/>
    </row>
    <row r="575" spans="3:5" x14ac:dyDescent="0.25">
      <c r="C575" s="93"/>
      <c r="D575" s="50"/>
      <c r="E575" s="150"/>
    </row>
    <row r="576" spans="3:5" x14ac:dyDescent="0.25">
      <c r="C576" s="93"/>
      <c r="D576" s="50"/>
      <c r="E576" s="150"/>
    </row>
    <row r="577" spans="3:5" x14ac:dyDescent="0.25">
      <c r="C577" s="93"/>
      <c r="D577" s="50"/>
      <c r="E577" s="150"/>
    </row>
    <row r="578" spans="3:5" x14ac:dyDescent="0.25">
      <c r="C578" s="93"/>
      <c r="D578" s="50"/>
      <c r="E578" s="150"/>
    </row>
    <row r="579" spans="3:5" x14ac:dyDescent="0.25">
      <c r="C579" s="93"/>
      <c r="D579" s="50"/>
      <c r="E579" s="150"/>
    </row>
    <row r="580" spans="3:5" x14ac:dyDescent="0.25">
      <c r="C580" s="93"/>
      <c r="D580" s="50"/>
      <c r="E580" s="150"/>
    </row>
    <row r="581" spans="3:5" x14ac:dyDescent="0.25">
      <c r="C581" s="93"/>
      <c r="D581" s="50"/>
      <c r="E581" s="150"/>
    </row>
    <row r="582" spans="3:5" x14ac:dyDescent="0.25">
      <c r="C582" s="93"/>
      <c r="D582" s="50"/>
      <c r="E582" s="150"/>
    </row>
    <row r="583" spans="3:5" x14ac:dyDescent="0.25">
      <c r="C583" s="93"/>
      <c r="D583" s="50"/>
      <c r="E583" s="150"/>
    </row>
    <row r="584" spans="3:5" x14ac:dyDescent="0.25">
      <c r="C584" s="93"/>
      <c r="D584" s="50"/>
      <c r="E584" s="150"/>
    </row>
    <row r="585" spans="3:5" x14ac:dyDescent="0.25">
      <c r="C585" s="93"/>
      <c r="D585" s="50"/>
      <c r="E585" s="150"/>
    </row>
    <row r="586" spans="3:5" x14ac:dyDescent="0.25">
      <c r="C586" s="93"/>
      <c r="D586" s="50"/>
      <c r="E586" s="150"/>
    </row>
    <row r="587" spans="3:5" x14ac:dyDescent="0.25">
      <c r="C587" s="93"/>
      <c r="D587" s="50"/>
      <c r="E587" s="150"/>
    </row>
    <row r="588" spans="3:5" x14ac:dyDescent="0.25">
      <c r="C588" s="93"/>
      <c r="D588" s="50"/>
      <c r="E588" s="150"/>
    </row>
    <row r="589" spans="3:5" x14ac:dyDescent="0.25">
      <c r="C589" s="93"/>
      <c r="D589" s="50"/>
      <c r="E589" s="150"/>
    </row>
    <row r="590" spans="3:5" x14ac:dyDescent="0.25">
      <c r="C590" s="93"/>
      <c r="D590" s="50"/>
      <c r="E590" s="150"/>
    </row>
    <row r="591" spans="3:5" x14ac:dyDescent="0.25">
      <c r="C591" s="93"/>
      <c r="D591" s="50"/>
      <c r="E591" s="150"/>
    </row>
    <row r="592" spans="3:5" x14ac:dyDescent="0.25">
      <c r="C592" s="93"/>
      <c r="D592" s="50"/>
      <c r="E592" s="150"/>
    </row>
    <row r="593" spans="3:5" x14ac:dyDescent="0.25">
      <c r="C593" s="93"/>
      <c r="D593" s="50"/>
      <c r="E593" s="150"/>
    </row>
    <row r="594" spans="3:5" x14ac:dyDescent="0.25">
      <c r="C594" s="93"/>
      <c r="D594" s="50"/>
      <c r="E594" s="150"/>
    </row>
    <row r="595" spans="3:5" x14ac:dyDescent="0.25">
      <c r="C595" s="93"/>
      <c r="D595" s="50"/>
      <c r="E595" s="150"/>
    </row>
    <row r="596" spans="3:5" x14ac:dyDescent="0.25">
      <c r="C596" s="93"/>
      <c r="D596" s="50"/>
      <c r="E596" s="150"/>
    </row>
    <row r="597" spans="3:5" x14ac:dyDescent="0.25">
      <c r="C597" s="93"/>
      <c r="D597" s="50"/>
      <c r="E597" s="150"/>
    </row>
    <row r="598" spans="3:5" x14ac:dyDescent="0.25">
      <c r="C598" s="93"/>
      <c r="D598" s="50"/>
      <c r="E598" s="150"/>
    </row>
    <row r="599" spans="3:5" x14ac:dyDescent="0.25">
      <c r="C599" s="93"/>
      <c r="D599" s="50"/>
      <c r="E599" s="150"/>
    </row>
    <row r="600" spans="3:5" x14ac:dyDescent="0.25">
      <c r="C600" s="93"/>
      <c r="D600" s="50"/>
      <c r="E600" s="150"/>
    </row>
    <row r="601" spans="3:5" x14ac:dyDescent="0.25">
      <c r="C601" s="93"/>
      <c r="D601" s="50"/>
      <c r="E601" s="150"/>
    </row>
    <row r="602" spans="3:5" x14ac:dyDescent="0.25">
      <c r="C602" s="93"/>
      <c r="D602" s="50"/>
      <c r="E602" s="150"/>
    </row>
    <row r="603" spans="3:5" x14ac:dyDescent="0.25">
      <c r="C603" s="93"/>
      <c r="D603" s="50"/>
      <c r="E603" s="150"/>
    </row>
    <row r="604" spans="3:5" x14ac:dyDescent="0.25">
      <c r="C604" s="93"/>
      <c r="D604" s="50"/>
      <c r="E604" s="150"/>
    </row>
    <row r="605" spans="3:5" x14ac:dyDescent="0.25">
      <c r="C605" s="93"/>
      <c r="D605" s="50"/>
      <c r="E605" s="150"/>
    </row>
    <row r="606" spans="3:5" x14ac:dyDescent="0.25">
      <c r="C606" s="93"/>
      <c r="D606" s="50"/>
      <c r="E606" s="150"/>
    </row>
    <row r="607" spans="3:5" x14ac:dyDescent="0.25">
      <c r="C607" s="93"/>
      <c r="D607" s="50"/>
      <c r="E607" s="150"/>
    </row>
    <row r="608" spans="3:5" x14ac:dyDescent="0.25">
      <c r="C608" s="93"/>
      <c r="D608" s="50"/>
      <c r="E608" s="150"/>
    </row>
    <row r="609" spans="3:5" x14ac:dyDescent="0.25">
      <c r="C609" s="93"/>
      <c r="D609" s="50"/>
      <c r="E609" s="150"/>
    </row>
    <row r="610" spans="3:5" x14ac:dyDescent="0.25">
      <c r="C610" s="93"/>
      <c r="D610" s="50"/>
      <c r="E610" s="150"/>
    </row>
    <row r="611" spans="3:5" x14ac:dyDescent="0.25">
      <c r="C611" s="93"/>
      <c r="D611" s="50"/>
      <c r="E611" s="150"/>
    </row>
    <row r="612" spans="3:5" x14ac:dyDescent="0.25">
      <c r="C612" s="93"/>
      <c r="D612" s="50"/>
      <c r="E612" s="150"/>
    </row>
    <row r="613" spans="3:5" x14ac:dyDescent="0.25">
      <c r="C613" s="93"/>
      <c r="D613" s="50"/>
      <c r="E613" s="150"/>
    </row>
    <row r="614" spans="3:5" x14ac:dyDescent="0.25">
      <c r="C614" s="93"/>
      <c r="D614" s="50"/>
      <c r="E614" s="150"/>
    </row>
    <row r="615" spans="3:5" x14ac:dyDescent="0.25">
      <c r="C615" s="93"/>
      <c r="D615" s="50"/>
      <c r="E615" s="150"/>
    </row>
    <row r="616" spans="3:5" x14ac:dyDescent="0.25">
      <c r="C616" s="93"/>
      <c r="D616" s="50"/>
      <c r="E616" s="150"/>
    </row>
    <row r="617" spans="3:5" x14ac:dyDescent="0.25">
      <c r="C617" s="93"/>
      <c r="D617" s="50"/>
      <c r="E617" s="150"/>
    </row>
    <row r="618" spans="3:5" x14ac:dyDescent="0.25">
      <c r="C618" s="93"/>
      <c r="D618" s="50"/>
      <c r="E618" s="150"/>
    </row>
    <row r="619" spans="3:5" x14ac:dyDescent="0.25">
      <c r="C619" s="93"/>
      <c r="D619" s="50"/>
      <c r="E619" s="150"/>
    </row>
    <row r="620" spans="3:5" x14ac:dyDescent="0.25">
      <c r="C620" s="93"/>
      <c r="D620" s="50"/>
      <c r="E620" s="150"/>
    </row>
    <row r="621" spans="3:5" x14ac:dyDescent="0.25">
      <c r="C621" s="93"/>
      <c r="D621" s="50"/>
      <c r="E621" s="150"/>
    </row>
    <row r="622" spans="3:5" x14ac:dyDescent="0.25">
      <c r="C622" s="93"/>
      <c r="D622" s="50"/>
      <c r="E622" s="150"/>
    </row>
    <row r="623" spans="3:5" x14ac:dyDescent="0.25">
      <c r="C623" s="93"/>
      <c r="D623" s="50"/>
      <c r="E623" s="150"/>
    </row>
    <row r="624" spans="3:5" x14ac:dyDescent="0.25">
      <c r="C624" s="93"/>
      <c r="D624" s="50"/>
      <c r="E624" s="150"/>
    </row>
    <row r="625" spans="3:5" x14ac:dyDescent="0.25">
      <c r="C625" s="93"/>
      <c r="D625" s="50"/>
      <c r="E625" s="150"/>
    </row>
    <row r="626" spans="3:5" x14ac:dyDescent="0.25">
      <c r="C626" s="93"/>
      <c r="D626" s="50"/>
      <c r="E626" s="150"/>
    </row>
    <row r="627" spans="3:5" x14ac:dyDescent="0.25">
      <c r="C627" s="93"/>
      <c r="D627" s="50"/>
      <c r="E627" s="150"/>
    </row>
    <row r="628" spans="3:5" x14ac:dyDescent="0.25">
      <c r="C628" s="93"/>
      <c r="D628" s="50"/>
      <c r="E628" s="150"/>
    </row>
    <row r="629" spans="3:5" x14ac:dyDescent="0.25">
      <c r="C629" s="93"/>
      <c r="D629" s="50"/>
      <c r="E629" s="150"/>
    </row>
    <row r="630" spans="3:5" x14ac:dyDescent="0.25">
      <c r="C630" s="93"/>
      <c r="D630" s="50"/>
      <c r="E630" s="150"/>
    </row>
    <row r="631" spans="3:5" x14ac:dyDescent="0.25">
      <c r="C631" s="93"/>
      <c r="D631" s="50"/>
      <c r="E631" s="150"/>
    </row>
    <row r="632" spans="3:5" x14ac:dyDescent="0.25">
      <c r="C632" s="93"/>
      <c r="D632" s="50"/>
      <c r="E632" s="150"/>
    </row>
    <row r="633" spans="3:5" x14ac:dyDescent="0.25">
      <c r="C633" s="93"/>
      <c r="D633" s="50"/>
      <c r="E633" s="150"/>
    </row>
    <row r="634" spans="3:5" x14ac:dyDescent="0.25">
      <c r="C634" s="93"/>
      <c r="D634" s="50"/>
      <c r="E634" s="150"/>
    </row>
    <row r="635" spans="3:5" x14ac:dyDescent="0.25">
      <c r="C635" s="93"/>
      <c r="D635" s="50"/>
      <c r="E635" s="150"/>
    </row>
    <row r="636" spans="3:5" x14ac:dyDescent="0.25">
      <c r="C636" s="93"/>
      <c r="D636" s="50"/>
      <c r="E636" s="150"/>
    </row>
    <row r="637" spans="3:5" x14ac:dyDescent="0.25">
      <c r="C637" s="93"/>
      <c r="D637" s="50"/>
      <c r="E637" s="150"/>
    </row>
    <row r="638" spans="3:5" x14ac:dyDescent="0.25">
      <c r="C638" s="93"/>
      <c r="D638" s="50"/>
      <c r="E638" s="150"/>
    </row>
    <row r="639" spans="3:5" x14ac:dyDescent="0.25">
      <c r="C639" s="93"/>
      <c r="D639" s="50"/>
      <c r="E639" s="150"/>
    </row>
    <row r="640" spans="3:5" x14ac:dyDescent="0.25">
      <c r="C640" s="93"/>
      <c r="D640" s="50"/>
      <c r="E640" s="150"/>
    </row>
    <row r="641" spans="3:5" x14ac:dyDescent="0.25">
      <c r="C641" s="93"/>
      <c r="D641" s="50"/>
      <c r="E641" s="150"/>
    </row>
    <row r="642" spans="3:5" x14ac:dyDescent="0.25">
      <c r="C642" s="93"/>
      <c r="D642" s="50"/>
      <c r="E642" s="150"/>
    </row>
    <row r="643" spans="3:5" x14ac:dyDescent="0.25">
      <c r="C643" s="93"/>
      <c r="D643" s="50"/>
      <c r="E643" s="150"/>
    </row>
    <row r="644" spans="3:5" x14ac:dyDescent="0.25">
      <c r="C644" s="93"/>
      <c r="D644" s="50"/>
      <c r="E644" s="150"/>
    </row>
    <row r="645" spans="3:5" x14ac:dyDescent="0.25">
      <c r="C645" s="93"/>
      <c r="D645" s="50"/>
      <c r="E645" s="150"/>
    </row>
    <row r="646" spans="3:5" x14ac:dyDescent="0.25">
      <c r="C646" s="93"/>
      <c r="D646" s="50"/>
      <c r="E646" s="150"/>
    </row>
    <row r="647" spans="3:5" x14ac:dyDescent="0.25">
      <c r="C647" s="93"/>
      <c r="D647" s="50"/>
      <c r="E647" s="150"/>
    </row>
    <row r="648" spans="3:5" x14ac:dyDescent="0.25">
      <c r="C648" s="93"/>
      <c r="D648" s="50"/>
      <c r="E648" s="150"/>
    </row>
    <row r="649" spans="3:5" x14ac:dyDescent="0.25">
      <c r="C649" s="93"/>
      <c r="D649" s="50"/>
      <c r="E649" s="150"/>
    </row>
    <row r="650" spans="3:5" x14ac:dyDescent="0.25">
      <c r="C650" s="93"/>
      <c r="D650" s="50"/>
      <c r="E650" s="150"/>
    </row>
    <row r="651" spans="3:5" x14ac:dyDescent="0.25">
      <c r="C651" s="93"/>
      <c r="D651" s="50"/>
      <c r="E651" s="150"/>
    </row>
    <row r="652" spans="3:5" x14ac:dyDescent="0.25">
      <c r="C652" s="93"/>
      <c r="D652" s="50"/>
      <c r="E652" s="150"/>
    </row>
    <row r="653" spans="3:5" x14ac:dyDescent="0.25">
      <c r="C653" s="93"/>
      <c r="D653" s="50"/>
      <c r="E653" s="150"/>
    </row>
    <row r="654" spans="3:5" x14ac:dyDescent="0.25">
      <c r="C654" s="93"/>
      <c r="D654" s="50"/>
      <c r="E654" s="150"/>
    </row>
    <row r="655" spans="3:5" x14ac:dyDescent="0.25">
      <c r="C655" s="93"/>
      <c r="D655" s="50"/>
      <c r="E655" s="150"/>
    </row>
    <row r="656" spans="3:5" x14ac:dyDescent="0.25">
      <c r="C656" s="93"/>
      <c r="D656" s="50"/>
      <c r="E656" s="150"/>
    </row>
    <row r="657" spans="3:5" x14ac:dyDescent="0.25">
      <c r="C657" s="93"/>
      <c r="D657" s="50"/>
      <c r="E657" s="150"/>
    </row>
    <row r="658" spans="3:5" x14ac:dyDescent="0.25">
      <c r="C658" s="93"/>
      <c r="D658" s="50"/>
      <c r="E658" s="150"/>
    </row>
    <row r="659" spans="3:5" x14ac:dyDescent="0.25">
      <c r="C659" s="93"/>
      <c r="D659" s="50"/>
      <c r="E659" s="150"/>
    </row>
    <row r="660" spans="3:5" x14ac:dyDescent="0.25">
      <c r="C660" s="93"/>
      <c r="D660" s="50"/>
      <c r="E660" s="150"/>
    </row>
    <row r="661" spans="3:5" x14ac:dyDescent="0.25">
      <c r="C661" s="93"/>
      <c r="D661" s="50"/>
      <c r="E661" s="150"/>
    </row>
    <row r="662" spans="3:5" x14ac:dyDescent="0.25">
      <c r="C662" s="93"/>
      <c r="D662" s="50"/>
      <c r="E662" s="150"/>
    </row>
    <row r="663" spans="3:5" x14ac:dyDescent="0.25">
      <c r="C663" s="93"/>
      <c r="D663" s="50"/>
      <c r="E663" s="150"/>
    </row>
    <row r="664" spans="3:5" x14ac:dyDescent="0.25">
      <c r="C664" s="93"/>
      <c r="D664" s="50"/>
      <c r="E664" s="150"/>
    </row>
    <row r="665" spans="3:5" x14ac:dyDescent="0.25">
      <c r="C665" s="93"/>
      <c r="D665" s="50"/>
      <c r="E665" s="150"/>
    </row>
    <row r="666" spans="3:5" x14ac:dyDescent="0.25">
      <c r="C666" s="93"/>
      <c r="D666" s="50"/>
      <c r="E666" s="150"/>
    </row>
    <row r="667" spans="3:5" x14ac:dyDescent="0.25">
      <c r="C667" s="93"/>
      <c r="D667" s="50"/>
      <c r="E667" s="150"/>
    </row>
    <row r="668" spans="3:5" x14ac:dyDescent="0.25">
      <c r="C668" s="93"/>
      <c r="D668" s="50"/>
      <c r="E668" s="150"/>
    </row>
    <row r="669" spans="3:5" x14ac:dyDescent="0.25">
      <c r="C669" s="93"/>
      <c r="D669" s="50"/>
      <c r="E669" s="150"/>
    </row>
  </sheetData>
  <mergeCells count="2308">
    <mergeCell ref="C6:Q6"/>
    <mergeCell ref="C7:Q7"/>
    <mergeCell ref="F9:P9"/>
    <mergeCell ref="A10:D10"/>
    <mergeCell ref="F10:P10"/>
    <mergeCell ref="O13:Q14"/>
    <mergeCell ref="O26:P26"/>
    <mergeCell ref="F27:G27"/>
    <mergeCell ref="H27:I27"/>
    <mergeCell ref="J27:K27"/>
    <mergeCell ref="L27:M27"/>
    <mergeCell ref="O27:P27"/>
    <mergeCell ref="F26:G26"/>
    <mergeCell ref="H26:I26"/>
    <mergeCell ref="J26:K26"/>
    <mergeCell ref="L26:M26"/>
    <mergeCell ref="D24:G24"/>
    <mergeCell ref="H24:J24"/>
    <mergeCell ref="K24:M24"/>
    <mergeCell ref="D15:P15"/>
    <mergeCell ref="D18:P19"/>
    <mergeCell ref="D20:P20"/>
    <mergeCell ref="D23:G23"/>
    <mergeCell ref="H23:J23"/>
    <mergeCell ref="K23:M23"/>
    <mergeCell ref="O23:P23"/>
    <mergeCell ref="O24:P24"/>
    <mergeCell ref="F30:G30"/>
    <mergeCell ref="H30:I30"/>
    <mergeCell ref="J30:K30"/>
    <mergeCell ref="L30:M30"/>
    <mergeCell ref="O30:P30"/>
    <mergeCell ref="F31:G31"/>
    <mergeCell ref="H31:I31"/>
    <mergeCell ref="J31:K31"/>
    <mergeCell ref="L31:M31"/>
    <mergeCell ref="O31:P31"/>
    <mergeCell ref="F28:G28"/>
    <mergeCell ref="H28:I28"/>
    <mergeCell ref="J28:K28"/>
    <mergeCell ref="L28:M28"/>
    <mergeCell ref="O28:P28"/>
    <mergeCell ref="F29:G29"/>
    <mergeCell ref="H29:I29"/>
    <mergeCell ref="J29:K29"/>
    <mergeCell ref="L29:M29"/>
    <mergeCell ref="O29:P29"/>
    <mergeCell ref="F34:G34"/>
    <mergeCell ref="H34:I34"/>
    <mergeCell ref="J34:K34"/>
    <mergeCell ref="L34:M34"/>
    <mergeCell ref="O34:P34"/>
    <mergeCell ref="F35:G35"/>
    <mergeCell ref="H35:I35"/>
    <mergeCell ref="J35:K35"/>
    <mergeCell ref="L35:M35"/>
    <mergeCell ref="O35:P35"/>
    <mergeCell ref="F32:G32"/>
    <mergeCell ref="H32:I32"/>
    <mergeCell ref="J32:K32"/>
    <mergeCell ref="L32:M32"/>
    <mergeCell ref="O32:P32"/>
    <mergeCell ref="F33:G33"/>
    <mergeCell ref="H33:I33"/>
    <mergeCell ref="J33:K33"/>
    <mergeCell ref="L33:M33"/>
    <mergeCell ref="O33:P33"/>
    <mergeCell ref="F38:G38"/>
    <mergeCell ref="H38:I38"/>
    <mergeCell ref="J38:K38"/>
    <mergeCell ref="L38:M38"/>
    <mergeCell ref="O38:P38"/>
    <mergeCell ref="F39:G39"/>
    <mergeCell ref="H39:I39"/>
    <mergeCell ref="J39:K39"/>
    <mergeCell ref="L39:M39"/>
    <mergeCell ref="O39:P39"/>
    <mergeCell ref="F36:G36"/>
    <mergeCell ref="H36:I36"/>
    <mergeCell ref="J36:K36"/>
    <mergeCell ref="L36:M36"/>
    <mergeCell ref="O36:P36"/>
    <mergeCell ref="F37:G37"/>
    <mergeCell ref="H37:I37"/>
    <mergeCell ref="J37:K37"/>
    <mergeCell ref="L37:M37"/>
    <mergeCell ref="O37:P37"/>
    <mergeCell ref="F42:G42"/>
    <mergeCell ref="H42:I42"/>
    <mergeCell ref="J42:K42"/>
    <mergeCell ref="L42:M42"/>
    <mergeCell ref="O42:P42"/>
    <mergeCell ref="F43:G43"/>
    <mergeCell ref="H43:I43"/>
    <mergeCell ref="J43:K43"/>
    <mergeCell ref="L43:M43"/>
    <mergeCell ref="O43:P43"/>
    <mergeCell ref="F40:G40"/>
    <mergeCell ref="H40:I40"/>
    <mergeCell ref="J40:K40"/>
    <mergeCell ref="L40:M40"/>
    <mergeCell ref="O40:P40"/>
    <mergeCell ref="F41:G41"/>
    <mergeCell ref="H41:I41"/>
    <mergeCell ref="J41:K41"/>
    <mergeCell ref="L41:M41"/>
    <mergeCell ref="O41:P41"/>
    <mergeCell ref="F46:G46"/>
    <mergeCell ref="H46:I46"/>
    <mergeCell ref="J46:K46"/>
    <mergeCell ref="L46:M46"/>
    <mergeCell ref="O46:P46"/>
    <mergeCell ref="F47:G47"/>
    <mergeCell ref="H47:I47"/>
    <mergeCell ref="J47:K47"/>
    <mergeCell ref="L47:M47"/>
    <mergeCell ref="O47:P47"/>
    <mergeCell ref="F44:G44"/>
    <mergeCell ref="H44:I44"/>
    <mergeCell ref="J44:K44"/>
    <mergeCell ref="L44:M44"/>
    <mergeCell ref="O44:P44"/>
    <mergeCell ref="F45:G45"/>
    <mergeCell ref="H45:I45"/>
    <mergeCell ref="J45:K45"/>
    <mergeCell ref="L45:M45"/>
    <mergeCell ref="O45:P45"/>
    <mergeCell ref="F50:G50"/>
    <mergeCell ref="H50:I50"/>
    <mergeCell ref="J50:K50"/>
    <mergeCell ref="L50:M50"/>
    <mergeCell ref="O50:P50"/>
    <mergeCell ref="F51:G51"/>
    <mergeCell ref="H51:I51"/>
    <mergeCell ref="J51:K51"/>
    <mergeCell ref="L51:M51"/>
    <mergeCell ref="O51:P51"/>
    <mergeCell ref="F48:G48"/>
    <mergeCell ref="H48:I48"/>
    <mergeCell ref="J48:K48"/>
    <mergeCell ref="L48:M48"/>
    <mergeCell ref="O48:P48"/>
    <mergeCell ref="F49:G49"/>
    <mergeCell ref="H49:I49"/>
    <mergeCell ref="J49:K49"/>
    <mergeCell ref="L49:M49"/>
    <mergeCell ref="O49:P49"/>
    <mergeCell ref="F54:G54"/>
    <mergeCell ref="H54:I54"/>
    <mergeCell ref="J54:K54"/>
    <mergeCell ref="L54:M54"/>
    <mergeCell ref="O54:P54"/>
    <mergeCell ref="F55:G55"/>
    <mergeCell ref="H55:I55"/>
    <mergeCell ref="J55:K55"/>
    <mergeCell ref="L55:M55"/>
    <mergeCell ref="O55:P55"/>
    <mergeCell ref="F52:G52"/>
    <mergeCell ref="H52:I52"/>
    <mergeCell ref="J52:K52"/>
    <mergeCell ref="L52:M52"/>
    <mergeCell ref="O52:P52"/>
    <mergeCell ref="F53:G53"/>
    <mergeCell ref="H53:I53"/>
    <mergeCell ref="J53:K53"/>
    <mergeCell ref="L53:M53"/>
    <mergeCell ref="O53:P53"/>
    <mergeCell ref="F58:G58"/>
    <mergeCell ref="H58:I58"/>
    <mergeCell ref="J58:K58"/>
    <mergeCell ref="L58:M58"/>
    <mergeCell ref="O58:P58"/>
    <mergeCell ref="F59:G59"/>
    <mergeCell ref="H59:I59"/>
    <mergeCell ref="J59:K59"/>
    <mergeCell ref="L59:M59"/>
    <mergeCell ref="O59:P59"/>
    <mergeCell ref="F56:G56"/>
    <mergeCell ref="H56:I56"/>
    <mergeCell ref="J56:K56"/>
    <mergeCell ref="L56:M56"/>
    <mergeCell ref="O56:P56"/>
    <mergeCell ref="F57:G57"/>
    <mergeCell ref="H57:I57"/>
    <mergeCell ref="J57:K57"/>
    <mergeCell ref="L57:M57"/>
    <mergeCell ref="O57:P57"/>
    <mergeCell ref="F62:G62"/>
    <mergeCell ref="H62:I62"/>
    <mergeCell ref="J62:K62"/>
    <mergeCell ref="L62:M62"/>
    <mergeCell ref="O62:P62"/>
    <mergeCell ref="F63:G63"/>
    <mergeCell ref="H63:I63"/>
    <mergeCell ref="J63:K63"/>
    <mergeCell ref="L63:M63"/>
    <mergeCell ref="O63:P63"/>
    <mergeCell ref="F60:G60"/>
    <mergeCell ref="H60:I60"/>
    <mergeCell ref="J60:K60"/>
    <mergeCell ref="L60:M60"/>
    <mergeCell ref="O60:P60"/>
    <mergeCell ref="F61:G61"/>
    <mergeCell ref="H61:I61"/>
    <mergeCell ref="J61:K61"/>
    <mergeCell ref="L61:M61"/>
    <mergeCell ref="O61:P61"/>
    <mergeCell ref="F66:G66"/>
    <mergeCell ref="H66:I66"/>
    <mergeCell ref="J66:K66"/>
    <mergeCell ref="L66:M66"/>
    <mergeCell ref="O66:P66"/>
    <mergeCell ref="F67:G67"/>
    <mergeCell ref="H67:I67"/>
    <mergeCell ref="J67:K67"/>
    <mergeCell ref="L67:M67"/>
    <mergeCell ref="O67:P67"/>
    <mergeCell ref="F64:G64"/>
    <mergeCell ref="H64:I64"/>
    <mergeCell ref="J64:K64"/>
    <mergeCell ref="L64:M64"/>
    <mergeCell ref="O64:P64"/>
    <mergeCell ref="F65:G65"/>
    <mergeCell ref="H65:I65"/>
    <mergeCell ref="J65:K65"/>
    <mergeCell ref="L65:M65"/>
    <mergeCell ref="O65:P65"/>
    <mergeCell ref="F70:G70"/>
    <mergeCell ref="H70:I70"/>
    <mergeCell ref="J70:K70"/>
    <mergeCell ref="L70:M70"/>
    <mergeCell ref="O70:P70"/>
    <mergeCell ref="F71:G71"/>
    <mergeCell ref="H71:I71"/>
    <mergeCell ref="J71:K71"/>
    <mergeCell ref="L71:M71"/>
    <mergeCell ref="O71:P71"/>
    <mergeCell ref="F68:G68"/>
    <mergeCell ref="H68:I68"/>
    <mergeCell ref="J68:K68"/>
    <mergeCell ref="L68:M68"/>
    <mergeCell ref="O68:P68"/>
    <mergeCell ref="F69:G69"/>
    <mergeCell ref="H69:I69"/>
    <mergeCell ref="J69:K69"/>
    <mergeCell ref="L69:M69"/>
    <mergeCell ref="O69:P69"/>
    <mergeCell ref="F74:G74"/>
    <mergeCell ref="H74:I74"/>
    <mergeCell ref="J74:K74"/>
    <mergeCell ref="L74:M74"/>
    <mergeCell ref="O74:P74"/>
    <mergeCell ref="F75:G75"/>
    <mergeCell ref="H75:I75"/>
    <mergeCell ref="J75:K75"/>
    <mergeCell ref="L75:M75"/>
    <mergeCell ref="O75:P75"/>
    <mergeCell ref="F72:G72"/>
    <mergeCell ref="H72:I72"/>
    <mergeCell ref="J72:K72"/>
    <mergeCell ref="L72:M72"/>
    <mergeCell ref="O72:P72"/>
    <mergeCell ref="F73:G73"/>
    <mergeCell ref="H73:I73"/>
    <mergeCell ref="J73:K73"/>
    <mergeCell ref="L73:M73"/>
    <mergeCell ref="O73:P73"/>
    <mergeCell ref="F78:G78"/>
    <mergeCell ref="H78:I78"/>
    <mergeCell ref="J78:K78"/>
    <mergeCell ref="L78:M78"/>
    <mergeCell ref="O78:P78"/>
    <mergeCell ref="F79:G79"/>
    <mergeCell ref="H79:I79"/>
    <mergeCell ref="J79:K79"/>
    <mergeCell ref="L79:M79"/>
    <mergeCell ref="O79:P79"/>
    <mergeCell ref="F76:G76"/>
    <mergeCell ref="H76:I76"/>
    <mergeCell ref="J76:K76"/>
    <mergeCell ref="L76:M76"/>
    <mergeCell ref="O76:P76"/>
    <mergeCell ref="F77:G77"/>
    <mergeCell ref="H77:I77"/>
    <mergeCell ref="J77:K77"/>
    <mergeCell ref="L77:M77"/>
    <mergeCell ref="O77:P77"/>
    <mergeCell ref="F82:G82"/>
    <mergeCell ref="H82:I82"/>
    <mergeCell ref="J82:K82"/>
    <mergeCell ref="L82:M82"/>
    <mergeCell ref="O82:P82"/>
    <mergeCell ref="F83:G83"/>
    <mergeCell ref="H83:I83"/>
    <mergeCell ref="J83:K83"/>
    <mergeCell ref="L83:M83"/>
    <mergeCell ref="O83:P83"/>
    <mergeCell ref="F80:G80"/>
    <mergeCell ref="H80:I80"/>
    <mergeCell ref="J80:K80"/>
    <mergeCell ref="L80:M80"/>
    <mergeCell ref="O80:P80"/>
    <mergeCell ref="F81:G81"/>
    <mergeCell ref="H81:I81"/>
    <mergeCell ref="J81:K81"/>
    <mergeCell ref="L81:M81"/>
    <mergeCell ref="O81:P81"/>
    <mergeCell ref="F86:G86"/>
    <mergeCell ref="H86:I86"/>
    <mergeCell ref="J86:K86"/>
    <mergeCell ref="L86:M86"/>
    <mergeCell ref="O86:P86"/>
    <mergeCell ref="F87:G87"/>
    <mergeCell ref="H87:I87"/>
    <mergeCell ref="J87:K87"/>
    <mergeCell ref="L87:M87"/>
    <mergeCell ref="O87:P87"/>
    <mergeCell ref="F84:G84"/>
    <mergeCell ref="H84:I84"/>
    <mergeCell ref="J84:K84"/>
    <mergeCell ref="L84:M84"/>
    <mergeCell ref="O84:P84"/>
    <mergeCell ref="F85:G85"/>
    <mergeCell ref="H85:I85"/>
    <mergeCell ref="J85:K85"/>
    <mergeCell ref="L85:M85"/>
    <mergeCell ref="O85:P85"/>
    <mergeCell ref="F90:G90"/>
    <mergeCell ref="H90:I90"/>
    <mergeCell ref="J90:K90"/>
    <mergeCell ref="L90:M90"/>
    <mergeCell ref="O90:P90"/>
    <mergeCell ref="F91:G91"/>
    <mergeCell ref="H91:I91"/>
    <mergeCell ref="J91:K91"/>
    <mergeCell ref="L91:M91"/>
    <mergeCell ref="O91:P91"/>
    <mergeCell ref="F88:G88"/>
    <mergeCell ref="H88:I88"/>
    <mergeCell ref="J88:K88"/>
    <mergeCell ref="L88:M88"/>
    <mergeCell ref="O88:P88"/>
    <mergeCell ref="F89:G89"/>
    <mergeCell ref="H89:I89"/>
    <mergeCell ref="J89:K89"/>
    <mergeCell ref="L89:M89"/>
    <mergeCell ref="O89:P89"/>
    <mergeCell ref="F94:G94"/>
    <mergeCell ref="H94:I94"/>
    <mergeCell ref="J94:K94"/>
    <mergeCell ref="L94:M94"/>
    <mergeCell ref="O94:P94"/>
    <mergeCell ref="F95:G95"/>
    <mergeCell ref="H95:I95"/>
    <mergeCell ref="J95:K95"/>
    <mergeCell ref="L95:M95"/>
    <mergeCell ref="O95:P95"/>
    <mergeCell ref="F92:G92"/>
    <mergeCell ref="H92:I92"/>
    <mergeCell ref="J92:K92"/>
    <mergeCell ref="L92:M92"/>
    <mergeCell ref="O92:P92"/>
    <mergeCell ref="F93:G93"/>
    <mergeCell ref="H93:I93"/>
    <mergeCell ref="J93:K93"/>
    <mergeCell ref="L93:M93"/>
    <mergeCell ref="O93:P93"/>
    <mergeCell ref="F98:G98"/>
    <mergeCell ref="H98:I98"/>
    <mergeCell ref="J98:K98"/>
    <mergeCell ref="L98:M98"/>
    <mergeCell ref="O98:P98"/>
    <mergeCell ref="F99:G99"/>
    <mergeCell ref="H99:I99"/>
    <mergeCell ref="J99:K99"/>
    <mergeCell ref="L99:M99"/>
    <mergeCell ref="O99:P99"/>
    <mergeCell ref="F96:G96"/>
    <mergeCell ref="H96:I96"/>
    <mergeCell ref="J96:K96"/>
    <mergeCell ref="L96:M96"/>
    <mergeCell ref="O96:P96"/>
    <mergeCell ref="F97:G97"/>
    <mergeCell ref="H97:I97"/>
    <mergeCell ref="J97:K97"/>
    <mergeCell ref="L97:M97"/>
    <mergeCell ref="O97:P97"/>
    <mergeCell ref="F102:G102"/>
    <mergeCell ref="H102:I102"/>
    <mergeCell ref="J102:K102"/>
    <mergeCell ref="L102:M102"/>
    <mergeCell ref="O102:P102"/>
    <mergeCell ref="F103:G103"/>
    <mergeCell ref="H103:I103"/>
    <mergeCell ref="J103:K103"/>
    <mergeCell ref="L103:M103"/>
    <mergeCell ref="O103:P103"/>
    <mergeCell ref="F100:G100"/>
    <mergeCell ref="H100:I100"/>
    <mergeCell ref="J100:K100"/>
    <mergeCell ref="L100:M100"/>
    <mergeCell ref="O100:P100"/>
    <mergeCell ref="F101:G101"/>
    <mergeCell ref="H101:I101"/>
    <mergeCell ref="J101:K101"/>
    <mergeCell ref="L101:M101"/>
    <mergeCell ref="O101:P101"/>
    <mergeCell ref="F106:G106"/>
    <mergeCell ref="H106:I106"/>
    <mergeCell ref="J106:K106"/>
    <mergeCell ref="L106:M106"/>
    <mergeCell ref="O106:P106"/>
    <mergeCell ref="F107:G107"/>
    <mergeCell ref="H107:I107"/>
    <mergeCell ref="J107:K107"/>
    <mergeCell ref="L107:M107"/>
    <mergeCell ref="O107:P107"/>
    <mergeCell ref="F104:G104"/>
    <mergeCell ref="H104:I104"/>
    <mergeCell ref="J104:K104"/>
    <mergeCell ref="L104:M104"/>
    <mergeCell ref="O104:P104"/>
    <mergeCell ref="F105:G105"/>
    <mergeCell ref="H105:I105"/>
    <mergeCell ref="J105:K105"/>
    <mergeCell ref="L105:M105"/>
    <mergeCell ref="O105:P105"/>
    <mergeCell ref="F110:G110"/>
    <mergeCell ref="H110:I110"/>
    <mergeCell ref="J110:K110"/>
    <mergeCell ref="L110:M110"/>
    <mergeCell ref="O110:P110"/>
    <mergeCell ref="F111:G111"/>
    <mergeCell ref="H111:I111"/>
    <mergeCell ref="J111:K111"/>
    <mergeCell ref="L111:M111"/>
    <mergeCell ref="O111:P111"/>
    <mergeCell ref="F108:G108"/>
    <mergeCell ref="H108:I108"/>
    <mergeCell ref="J108:K108"/>
    <mergeCell ref="L108:M108"/>
    <mergeCell ref="O108:P108"/>
    <mergeCell ref="F109:G109"/>
    <mergeCell ref="H109:I109"/>
    <mergeCell ref="J109:K109"/>
    <mergeCell ref="L109:M109"/>
    <mergeCell ref="O109:P109"/>
    <mergeCell ref="F114:G114"/>
    <mergeCell ref="H114:I114"/>
    <mergeCell ref="J114:K114"/>
    <mergeCell ref="L114:M114"/>
    <mergeCell ref="O114:P114"/>
    <mergeCell ref="F115:G115"/>
    <mergeCell ref="H115:I115"/>
    <mergeCell ref="J115:K115"/>
    <mergeCell ref="L115:M115"/>
    <mergeCell ref="O115:P115"/>
    <mergeCell ref="F112:G112"/>
    <mergeCell ref="H112:I112"/>
    <mergeCell ref="J112:K112"/>
    <mergeCell ref="L112:M112"/>
    <mergeCell ref="O112:P112"/>
    <mergeCell ref="F113:G113"/>
    <mergeCell ref="H113:I113"/>
    <mergeCell ref="J113:K113"/>
    <mergeCell ref="L113:M113"/>
    <mergeCell ref="O113:P113"/>
    <mergeCell ref="F118:G118"/>
    <mergeCell ref="H118:I118"/>
    <mergeCell ref="J118:K118"/>
    <mergeCell ref="L118:M118"/>
    <mergeCell ref="O118:P118"/>
    <mergeCell ref="F119:G119"/>
    <mergeCell ref="H119:I119"/>
    <mergeCell ref="J119:K119"/>
    <mergeCell ref="L119:M119"/>
    <mergeCell ref="O119:P119"/>
    <mergeCell ref="F116:G116"/>
    <mergeCell ref="H116:I116"/>
    <mergeCell ref="J116:K116"/>
    <mergeCell ref="L116:M116"/>
    <mergeCell ref="O116:P116"/>
    <mergeCell ref="F117:G117"/>
    <mergeCell ref="H117:I117"/>
    <mergeCell ref="J117:K117"/>
    <mergeCell ref="L117:M117"/>
    <mergeCell ref="O117:P117"/>
    <mergeCell ref="F122:G122"/>
    <mergeCell ref="H122:I122"/>
    <mergeCell ref="J122:K122"/>
    <mergeCell ref="L122:M122"/>
    <mergeCell ref="O122:P122"/>
    <mergeCell ref="F123:G123"/>
    <mergeCell ref="H123:I123"/>
    <mergeCell ref="J123:K123"/>
    <mergeCell ref="L123:M123"/>
    <mergeCell ref="O123:P123"/>
    <mergeCell ref="F120:G120"/>
    <mergeCell ref="H120:I120"/>
    <mergeCell ref="J120:K120"/>
    <mergeCell ref="L120:M120"/>
    <mergeCell ref="O120:P120"/>
    <mergeCell ref="F121:G121"/>
    <mergeCell ref="H121:I121"/>
    <mergeCell ref="J121:K121"/>
    <mergeCell ref="L121:M121"/>
    <mergeCell ref="O121:P121"/>
    <mergeCell ref="F126:G126"/>
    <mergeCell ref="H126:I126"/>
    <mergeCell ref="J126:K126"/>
    <mergeCell ref="L126:M126"/>
    <mergeCell ref="O126:P126"/>
    <mergeCell ref="F127:G127"/>
    <mergeCell ref="H127:I127"/>
    <mergeCell ref="J127:K127"/>
    <mergeCell ref="L127:M127"/>
    <mergeCell ref="O127:P127"/>
    <mergeCell ref="F124:G124"/>
    <mergeCell ref="H124:I124"/>
    <mergeCell ref="J124:K124"/>
    <mergeCell ref="L124:M124"/>
    <mergeCell ref="O124:P124"/>
    <mergeCell ref="F125:G125"/>
    <mergeCell ref="H125:I125"/>
    <mergeCell ref="J125:K125"/>
    <mergeCell ref="L125:M125"/>
    <mergeCell ref="O125:P125"/>
    <mergeCell ref="F130:G130"/>
    <mergeCell ref="H130:I130"/>
    <mergeCell ref="J130:K130"/>
    <mergeCell ref="L130:M130"/>
    <mergeCell ref="O130:P130"/>
    <mergeCell ref="F131:G131"/>
    <mergeCell ref="H131:I131"/>
    <mergeCell ref="J131:K131"/>
    <mergeCell ref="L131:M131"/>
    <mergeCell ref="O131:P131"/>
    <mergeCell ref="F128:G128"/>
    <mergeCell ref="H128:I128"/>
    <mergeCell ref="J128:K128"/>
    <mergeCell ref="L128:M128"/>
    <mergeCell ref="O128:P128"/>
    <mergeCell ref="F129:G129"/>
    <mergeCell ref="H129:I129"/>
    <mergeCell ref="J129:K129"/>
    <mergeCell ref="L129:M129"/>
    <mergeCell ref="O129:P129"/>
    <mergeCell ref="F134:G134"/>
    <mergeCell ref="H134:I134"/>
    <mergeCell ref="J134:K134"/>
    <mergeCell ref="L134:M134"/>
    <mergeCell ref="O134:P134"/>
    <mergeCell ref="F135:G135"/>
    <mergeCell ref="H135:I135"/>
    <mergeCell ref="J135:K135"/>
    <mergeCell ref="L135:M135"/>
    <mergeCell ref="O135:P135"/>
    <mergeCell ref="F132:G132"/>
    <mergeCell ref="H132:I132"/>
    <mergeCell ref="J132:K132"/>
    <mergeCell ref="L132:M132"/>
    <mergeCell ref="O132:P132"/>
    <mergeCell ref="F133:G133"/>
    <mergeCell ref="H133:I133"/>
    <mergeCell ref="J133:K133"/>
    <mergeCell ref="L133:M133"/>
    <mergeCell ref="O133:P133"/>
    <mergeCell ref="F138:G138"/>
    <mergeCell ref="H138:I138"/>
    <mergeCell ref="J138:K138"/>
    <mergeCell ref="L138:M138"/>
    <mergeCell ref="O138:P138"/>
    <mergeCell ref="F139:G139"/>
    <mergeCell ref="H139:I139"/>
    <mergeCell ref="J139:K139"/>
    <mergeCell ref="L139:M139"/>
    <mergeCell ref="O139:P139"/>
    <mergeCell ref="F136:G136"/>
    <mergeCell ref="H136:I136"/>
    <mergeCell ref="J136:K136"/>
    <mergeCell ref="L136:M136"/>
    <mergeCell ref="O136:P136"/>
    <mergeCell ref="F137:G137"/>
    <mergeCell ref="H137:I137"/>
    <mergeCell ref="J137:K137"/>
    <mergeCell ref="L137:M137"/>
    <mergeCell ref="O137:P137"/>
    <mergeCell ref="F142:G142"/>
    <mergeCell ref="H142:I142"/>
    <mergeCell ref="J142:K142"/>
    <mergeCell ref="L142:M142"/>
    <mergeCell ref="O142:P142"/>
    <mergeCell ref="F143:G143"/>
    <mergeCell ref="H143:I143"/>
    <mergeCell ref="J143:K143"/>
    <mergeCell ref="L143:M143"/>
    <mergeCell ref="O143:P143"/>
    <mergeCell ref="F140:G140"/>
    <mergeCell ref="H140:I140"/>
    <mergeCell ref="J140:K140"/>
    <mergeCell ref="L140:M140"/>
    <mergeCell ref="O140:P140"/>
    <mergeCell ref="F141:G141"/>
    <mergeCell ref="H141:I141"/>
    <mergeCell ref="J141:K141"/>
    <mergeCell ref="L141:M141"/>
    <mergeCell ref="O141:P141"/>
    <mergeCell ref="F146:G146"/>
    <mergeCell ref="H146:I146"/>
    <mergeCell ref="J146:K146"/>
    <mergeCell ref="L146:M146"/>
    <mergeCell ref="O146:P146"/>
    <mergeCell ref="F147:G147"/>
    <mergeCell ref="H147:I147"/>
    <mergeCell ref="J147:K147"/>
    <mergeCell ref="L147:M147"/>
    <mergeCell ref="O147:P147"/>
    <mergeCell ref="F144:G144"/>
    <mergeCell ref="H144:I144"/>
    <mergeCell ref="J144:K144"/>
    <mergeCell ref="L144:M144"/>
    <mergeCell ref="O144:P144"/>
    <mergeCell ref="F145:G145"/>
    <mergeCell ref="H145:I145"/>
    <mergeCell ref="J145:K145"/>
    <mergeCell ref="L145:M145"/>
    <mergeCell ref="O145:P145"/>
    <mergeCell ref="F150:G150"/>
    <mergeCell ref="H150:I150"/>
    <mergeCell ref="J150:K150"/>
    <mergeCell ref="L150:M150"/>
    <mergeCell ref="O150:P150"/>
    <mergeCell ref="F151:G151"/>
    <mergeCell ref="H151:I151"/>
    <mergeCell ref="J151:K151"/>
    <mergeCell ref="L151:M151"/>
    <mergeCell ref="O151:P151"/>
    <mergeCell ref="F148:G148"/>
    <mergeCell ref="H148:I148"/>
    <mergeCell ref="J148:K148"/>
    <mergeCell ref="L148:M148"/>
    <mergeCell ref="O148:P148"/>
    <mergeCell ref="F149:G149"/>
    <mergeCell ref="H149:I149"/>
    <mergeCell ref="J149:K149"/>
    <mergeCell ref="L149:M149"/>
    <mergeCell ref="O149:P149"/>
    <mergeCell ref="F154:G154"/>
    <mergeCell ref="H154:I154"/>
    <mergeCell ref="J154:K154"/>
    <mergeCell ref="L154:M154"/>
    <mergeCell ref="O154:P154"/>
    <mergeCell ref="F155:G155"/>
    <mergeCell ref="H155:I155"/>
    <mergeCell ref="J155:K155"/>
    <mergeCell ref="L155:M155"/>
    <mergeCell ref="O155:P155"/>
    <mergeCell ref="F152:G152"/>
    <mergeCell ref="H152:I152"/>
    <mergeCell ref="J152:K152"/>
    <mergeCell ref="L152:M152"/>
    <mergeCell ref="O152:P152"/>
    <mergeCell ref="F153:G153"/>
    <mergeCell ref="H153:I153"/>
    <mergeCell ref="J153:K153"/>
    <mergeCell ref="L153:M153"/>
    <mergeCell ref="O153:P153"/>
    <mergeCell ref="F158:G158"/>
    <mergeCell ref="H158:I158"/>
    <mergeCell ref="J158:K158"/>
    <mergeCell ref="L158:M158"/>
    <mergeCell ref="O158:P158"/>
    <mergeCell ref="F159:G159"/>
    <mergeCell ref="H159:I159"/>
    <mergeCell ref="J159:K159"/>
    <mergeCell ref="L159:M159"/>
    <mergeCell ref="O159:P159"/>
    <mergeCell ref="F156:G156"/>
    <mergeCell ref="H156:I156"/>
    <mergeCell ref="J156:K156"/>
    <mergeCell ref="L156:M156"/>
    <mergeCell ref="O156:P156"/>
    <mergeCell ref="F157:G157"/>
    <mergeCell ref="H157:I157"/>
    <mergeCell ref="J157:K157"/>
    <mergeCell ref="L157:M157"/>
    <mergeCell ref="O157:P157"/>
    <mergeCell ref="F162:G162"/>
    <mergeCell ref="H162:I162"/>
    <mergeCell ref="J162:K162"/>
    <mergeCell ref="L162:M162"/>
    <mergeCell ref="O162:P162"/>
    <mergeCell ref="F163:G163"/>
    <mergeCell ref="H163:I163"/>
    <mergeCell ref="J163:K163"/>
    <mergeCell ref="L163:M163"/>
    <mergeCell ref="O163:P163"/>
    <mergeCell ref="F160:G160"/>
    <mergeCell ref="H160:I160"/>
    <mergeCell ref="J160:K160"/>
    <mergeCell ref="L160:M160"/>
    <mergeCell ref="O160:P160"/>
    <mergeCell ref="F161:G161"/>
    <mergeCell ref="H161:I161"/>
    <mergeCell ref="J161:K161"/>
    <mergeCell ref="L161:M161"/>
    <mergeCell ref="O161:P161"/>
    <mergeCell ref="F166:G166"/>
    <mergeCell ref="H166:I166"/>
    <mergeCell ref="J166:K166"/>
    <mergeCell ref="L166:M166"/>
    <mergeCell ref="O166:P166"/>
    <mergeCell ref="F167:G167"/>
    <mergeCell ref="H167:I167"/>
    <mergeCell ref="J167:K167"/>
    <mergeCell ref="L167:M167"/>
    <mergeCell ref="O167:P167"/>
    <mergeCell ref="F164:G164"/>
    <mergeCell ref="H164:I164"/>
    <mergeCell ref="J164:K164"/>
    <mergeCell ref="L164:M164"/>
    <mergeCell ref="O164:P164"/>
    <mergeCell ref="F165:G165"/>
    <mergeCell ref="H165:I165"/>
    <mergeCell ref="J165:K165"/>
    <mergeCell ref="L165:M165"/>
    <mergeCell ref="O165:P165"/>
    <mergeCell ref="F170:G170"/>
    <mergeCell ref="H170:I170"/>
    <mergeCell ref="J170:K170"/>
    <mergeCell ref="L170:M170"/>
    <mergeCell ref="O170:P170"/>
    <mergeCell ref="F171:G171"/>
    <mergeCell ref="H171:I171"/>
    <mergeCell ref="J171:K171"/>
    <mergeCell ref="L171:M171"/>
    <mergeCell ref="O171:P171"/>
    <mergeCell ref="F168:G168"/>
    <mergeCell ref="H168:I168"/>
    <mergeCell ref="J168:K168"/>
    <mergeCell ref="L168:M168"/>
    <mergeCell ref="O168:P168"/>
    <mergeCell ref="F169:G169"/>
    <mergeCell ref="H169:I169"/>
    <mergeCell ref="J169:K169"/>
    <mergeCell ref="L169:M169"/>
    <mergeCell ref="O169:P169"/>
    <mergeCell ref="F174:G174"/>
    <mergeCell ref="H174:I174"/>
    <mergeCell ref="J174:K174"/>
    <mergeCell ref="L174:M174"/>
    <mergeCell ref="O174:P174"/>
    <mergeCell ref="F175:G175"/>
    <mergeCell ref="H175:I175"/>
    <mergeCell ref="J175:K175"/>
    <mergeCell ref="L175:M175"/>
    <mergeCell ref="O175:P175"/>
    <mergeCell ref="F172:G172"/>
    <mergeCell ref="H172:I172"/>
    <mergeCell ref="J172:K172"/>
    <mergeCell ref="L172:M172"/>
    <mergeCell ref="O172:P172"/>
    <mergeCell ref="F173:G173"/>
    <mergeCell ref="H173:I173"/>
    <mergeCell ref="J173:K173"/>
    <mergeCell ref="L173:M173"/>
    <mergeCell ref="O173:P173"/>
    <mergeCell ref="F178:G178"/>
    <mergeCell ref="H178:I178"/>
    <mergeCell ref="J178:K178"/>
    <mergeCell ref="L178:M178"/>
    <mergeCell ref="O178:P178"/>
    <mergeCell ref="F179:G179"/>
    <mergeCell ref="H179:I179"/>
    <mergeCell ref="J179:K179"/>
    <mergeCell ref="L179:M179"/>
    <mergeCell ref="O179:P179"/>
    <mergeCell ref="F176:G176"/>
    <mergeCell ref="H176:I176"/>
    <mergeCell ref="J176:K176"/>
    <mergeCell ref="L176:M176"/>
    <mergeCell ref="O176:P176"/>
    <mergeCell ref="F177:G177"/>
    <mergeCell ref="H177:I177"/>
    <mergeCell ref="J177:K177"/>
    <mergeCell ref="L177:M177"/>
    <mergeCell ref="O177:P177"/>
    <mergeCell ref="F182:G182"/>
    <mergeCell ref="H182:I182"/>
    <mergeCell ref="J182:K182"/>
    <mergeCell ref="L182:M182"/>
    <mergeCell ref="O182:P182"/>
    <mergeCell ref="F183:G183"/>
    <mergeCell ref="H183:I183"/>
    <mergeCell ref="J183:K183"/>
    <mergeCell ref="L183:M183"/>
    <mergeCell ref="O183:P183"/>
    <mergeCell ref="F180:G180"/>
    <mergeCell ref="H180:I180"/>
    <mergeCell ref="J180:K180"/>
    <mergeCell ref="L180:M180"/>
    <mergeCell ref="O180:P180"/>
    <mergeCell ref="F181:G181"/>
    <mergeCell ref="H181:I181"/>
    <mergeCell ref="J181:K181"/>
    <mergeCell ref="L181:M181"/>
    <mergeCell ref="O181:P181"/>
    <mergeCell ref="F186:G186"/>
    <mergeCell ref="H186:I186"/>
    <mergeCell ref="J186:K186"/>
    <mergeCell ref="L186:M186"/>
    <mergeCell ref="O186:P186"/>
    <mergeCell ref="F187:G187"/>
    <mergeCell ref="H187:I187"/>
    <mergeCell ref="J187:K187"/>
    <mergeCell ref="L187:M187"/>
    <mergeCell ref="O187:P187"/>
    <mergeCell ref="F184:G184"/>
    <mergeCell ref="H184:I184"/>
    <mergeCell ref="J184:K184"/>
    <mergeCell ref="L184:M184"/>
    <mergeCell ref="O184:P184"/>
    <mergeCell ref="F185:G185"/>
    <mergeCell ref="H185:I185"/>
    <mergeCell ref="J185:K185"/>
    <mergeCell ref="L185:M185"/>
    <mergeCell ref="O185:P185"/>
    <mergeCell ref="F190:G190"/>
    <mergeCell ref="H190:I190"/>
    <mergeCell ref="J190:K190"/>
    <mergeCell ref="L190:M190"/>
    <mergeCell ref="O190:P190"/>
    <mergeCell ref="F191:G191"/>
    <mergeCell ref="H191:I191"/>
    <mergeCell ref="J191:K191"/>
    <mergeCell ref="L191:M191"/>
    <mergeCell ref="O191:P191"/>
    <mergeCell ref="F188:G188"/>
    <mergeCell ref="H188:I188"/>
    <mergeCell ref="J188:K188"/>
    <mergeCell ref="L188:M188"/>
    <mergeCell ref="O188:P188"/>
    <mergeCell ref="F189:G189"/>
    <mergeCell ref="H189:I189"/>
    <mergeCell ref="J189:K189"/>
    <mergeCell ref="L189:M189"/>
    <mergeCell ref="O189:P189"/>
    <mergeCell ref="F194:G194"/>
    <mergeCell ref="H194:I194"/>
    <mergeCell ref="J194:K194"/>
    <mergeCell ref="L194:M194"/>
    <mergeCell ref="O194:P194"/>
    <mergeCell ref="F195:G195"/>
    <mergeCell ref="H195:I195"/>
    <mergeCell ref="J195:K195"/>
    <mergeCell ref="L195:M195"/>
    <mergeCell ref="O195:P195"/>
    <mergeCell ref="F192:G192"/>
    <mergeCell ref="H192:I192"/>
    <mergeCell ref="J192:K192"/>
    <mergeCell ref="L192:M192"/>
    <mergeCell ref="O192:P192"/>
    <mergeCell ref="F193:G193"/>
    <mergeCell ref="H193:I193"/>
    <mergeCell ref="J193:K193"/>
    <mergeCell ref="L193:M193"/>
    <mergeCell ref="O193:P193"/>
    <mergeCell ref="F198:G198"/>
    <mergeCell ref="H198:I198"/>
    <mergeCell ref="J198:K198"/>
    <mergeCell ref="L198:M198"/>
    <mergeCell ref="O198:P198"/>
    <mergeCell ref="F199:G199"/>
    <mergeCell ref="H199:I199"/>
    <mergeCell ref="J199:K199"/>
    <mergeCell ref="L199:M199"/>
    <mergeCell ref="O199:P199"/>
    <mergeCell ref="F196:G196"/>
    <mergeCell ref="H196:I196"/>
    <mergeCell ref="J196:K196"/>
    <mergeCell ref="L196:M196"/>
    <mergeCell ref="O196:P196"/>
    <mergeCell ref="F197:G197"/>
    <mergeCell ref="H197:I197"/>
    <mergeCell ref="J197:K197"/>
    <mergeCell ref="L197:M197"/>
    <mergeCell ref="O197:P197"/>
    <mergeCell ref="F202:G202"/>
    <mergeCell ref="H202:I202"/>
    <mergeCell ref="J202:K202"/>
    <mergeCell ref="L202:M202"/>
    <mergeCell ref="O202:P202"/>
    <mergeCell ref="F203:G203"/>
    <mergeCell ref="H203:I203"/>
    <mergeCell ref="J203:K203"/>
    <mergeCell ref="L203:M203"/>
    <mergeCell ref="O203:P203"/>
    <mergeCell ref="F200:G200"/>
    <mergeCell ref="H200:I200"/>
    <mergeCell ref="J200:K200"/>
    <mergeCell ref="L200:M200"/>
    <mergeCell ref="O200:P200"/>
    <mergeCell ref="F201:G201"/>
    <mergeCell ref="H201:I201"/>
    <mergeCell ref="J201:K201"/>
    <mergeCell ref="L201:M201"/>
    <mergeCell ref="O201:P201"/>
    <mergeCell ref="F206:G206"/>
    <mergeCell ref="H206:I206"/>
    <mergeCell ref="J206:K206"/>
    <mergeCell ref="L206:M206"/>
    <mergeCell ref="O206:P206"/>
    <mergeCell ref="F207:G207"/>
    <mergeCell ref="H207:I207"/>
    <mergeCell ref="J207:K207"/>
    <mergeCell ref="L207:M207"/>
    <mergeCell ref="O207:P207"/>
    <mergeCell ref="F204:G204"/>
    <mergeCell ref="H204:I204"/>
    <mergeCell ref="J204:K204"/>
    <mergeCell ref="L204:M204"/>
    <mergeCell ref="O204:P204"/>
    <mergeCell ref="F205:G205"/>
    <mergeCell ref="H205:I205"/>
    <mergeCell ref="J205:K205"/>
    <mergeCell ref="L205:M205"/>
    <mergeCell ref="O205:P205"/>
    <mergeCell ref="F210:G210"/>
    <mergeCell ref="H210:I210"/>
    <mergeCell ref="J210:K210"/>
    <mergeCell ref="L210:M210"/>
    <mergeCell ref="O210:P210"/>
    <mergeCell ref="F211:G211"/>
    <mergeCell ref="H211:I211"/>
    <mergeCell ref="J211:K211"/>
    <mergeCell ref="L211:M211"/>
    <mergeCell ref="O211:P211"/>
    <mergeCell ref="F208:G208"/>
    <mergeCell ref="H208:I208"/>
    <mergeCell ref="J208:K208"/>
    <mergeCell ref="L208:M208"/>
    <mergeCell ref="O208:P208"/>
    <mergeCell ref="F209:G209"/>
    <mergeCell ref="H209:I209"/>
    <mergeCell ref="J209:K209"/>
    <mergeCell ref="L209:M209"/>
    <mergeCell ref="O209:P209"/>
    <mergeCell ref="F214:G214"/>
    <mergeCell ref="H214:I214"/>
    <mergeCell ref="J214:K214"/>
    <mergeCell ref="L214:M214"/>
    <mergeCell ref="O214:P214"/>
    <mergeCell ref="F215:G215"/>
    <mergeCell ref="H215:I215"/>
    <mergeCell ref="J215:K215"/>
    <mergeCell ref="L215:M215"/>
    <mergeCell ref="O215:P215"/>
    <mergeCell ref="F212:G212"/>
    <mergeCell ref="H212:I212"/>
    <mergeCell ref="J212:K212"/>
    <mergeCell ref="L212:M212"/>
    <mergeCell ref="O212:P212"/>
    <mergeCell ref="F213:G213"/>
    <mergeCell ref="H213:I213"/>
    <mergeCell ref="J213:K213"/>
    <mergeCell ref="L213:M213"/>
    <mergeCell ref="O213:P213"/>
    <mergeCell ref="F218:G218"/>
    <mergeCell ref="H218:I218"/>
    <mergeCell ref="J218:K218"/>
    <mergeCell ref="L218:M218"/>
    <mergeCell ref="O218:P218"/>
    <mergeCell ref="F219:G219"/>
    <mergeCell ref="H219:I219"/>
    <mergeCell ref="J219:K219"/>
    <mergeCell ref="L219:M219"/>
    <mergeCell ref="O219:P219"/>
    <mergeCell ref="F216:G216"/>
    <mergeCell ref="H216:I216"/>
    <mergeCell ref="J216:K216"/>
    <mergeCell ref="L216:M216"/>
    <mergeCell ref="O216:P216"/>
    <mergeCell ref="F217:G217"/>
    <mergeCell ref="H217:I217"/>
    <mergeCell ref="J217:K217"/>
    <mergeCell ref="L217:M217"/>
    <mergeCell ref="O217:P217"/>
    <mergeCell ref="F222:G222"/>
    <mergeCell ref="H222:I222"/>
    <mergeCell ref="J222:K222"/>
    <mergeCell ref="L222:M222"/>
    <mergeCell ref="O222:P222"/>
    <mergeCell ref="F223:G223"/>
    <mergeCell ref="H223:I223"/>
    <mergeCell ref="J223:K223"/>
    <mergeCell ref="L223:M223"/>
    <mergeCell ref="O223:P223"/>
    <mergeCell ref="F220:G220"/>
    <mergeCell ref="H220:I220"/>
    <mergeCell ref="J220:K220"/>
    <mergeCell ref="L220:M220"/>
    <mergeCell ref="O220:P220"/>
    <mergeCell ref="F221:G221"/>
    <mergeCell ref="H221:I221"/>
    <mergeCell ref="J221:K221"/>
    <mergeCell ref="L221:M221"/>
    <mergeCell ref="O221:P221"/>
    <mergeCell ref="F226:G226"/>
    <mergeCell ref="H226:I226"/>
    <mergeCell ref="J226:K226"/>
    <mergeCell ref="L226:M226"/>
    <mergeCell ref="O226:P226"/>
    <mergeCell ref="F227:G227"/>
    <mergeCell ref="H227:I227"/>
    <mergeCell ref="J227:K227"/>
    <mergeCell ref="L227:M227"/>
    <mergeCell ref="O227:P227"/>
    <mergeCell ref="F224:G224"/>
    <mergeCell ref="H224:I224"/>
    <mergeCell ref="J224:K224"/>
    <mergeCell ref="L224:M224"/>
    <mergeCell ref="O224:P224"/>
    <mergeCell ref="F225:G225"/>
    <mergeCell ref="H225:I225"/>
    <mergeCell ref="J225:K225"/>
    <mergeCell ref="L225:M225"/>
    <mergeCell ref="O225:P225"/>
    <mergeCell ref="F230:G230"/>
    <mergeCell ref="H230:I230"/>
    <mergeCell ref="J230:K230"/>
    <mergeCell ref="L230:M230"/>
    <mergeCell ref="O230:P230"/>
    <mergeCell ref="F231:G231"/>
    <mergeCell ref="H231:I231"/>
    <mergeCell ref="J231:K231"/>
    <mergeCell ref="L231:M231"/>
    <mergeCell ref="O231:P231"/>
    <mergeCell ref="F228:G228"/>
    <mergeCell ref="H228:I228"/>
    <mergeCell ref="J228:K228"/>
    <mergeCell ref="L228:M228"/>
    <mergeCell ref="O228:P228"/>
    <mergeCell ref="F229:G229"/>
    <mergeCell ref="H229:I229"/>
    <mergeCell ref="J229:K229"/>
    <mergeCell ref="L229:M229"/>
    <mergeCell ref="O229:P229"/>
    <mergeCell ref="F234:G234"/>
    <mergeCell ref="H234:I234"/>
    <mergeCell ref="J234:K234"/>
    <mergeCell ref="L234:M234"/>
    <mergeCell ref="O234:P234"/>
    <mergeCell ref="F235:G235"/>
    <mergeCell ref="H235:I235"/>
    <mergeCell ref="J235:K235"/>
    <mergeCell ref="L235:M235"/>
    <mergeCell ref="O235:P235"/>
    <mergeCell ref="F232:G232"/>
    <mergeCell ref="H232:I232"/>
    <mergeCell ref="J232:K232"/>
    <mergeCell ref="L232:M232"/>
    <mergeCell ref="O232:P232"/>
    <mergeCell ref="F233:G233"/>
    <mergeCell ref="H233:I233"/>
    <mergeCell ref="J233:K233"/>
    <mergeCell ref="L233:M233"/>
    <mergeCell ref="O233:P233"/>
    <mergeCell ref="F238:G238"/>
    <mergeCell ref="H238:I238"/>
    <mergeCell ref="J238:K238"/>
    <mergeCell ref="L238:M238"/>
    <mergeCell ref="O238:P238"/>
    <mergeCell ref="F239:G239"/>
    <mergeCell ref="H239:I239"/>
    <mergeCell ref="J239:K239"/>
    <mergeCell ref="L239:M239"/>
    <mergeCell ref="O239:P239"/>
    <mergeCell ref="F236:G236"/>
    <mergeCell ref="H236:I236"/>
    <mergeCell ref="J236:K236"/>
    <mergeCell ref="L236:M236"/>
    <mergeCell ref="O236:P236"/>
    <mergeCell ref="F237:G237"/>
    <mergeCell ref="H237:I237"/>
    <mergeCell ref="J237:K237"/>
    <mergeCell ref="L237:M237"/>
    <mergeCell ref="O237:P237"/>
    <mergeCell ref="F242:G242"/>
    <mergeCell ref="H242:I242"/>
    <mergeCell ref="J242:K242"/>
    <mergeCell ref="L242:M242"/>
    <mergeCell ref="O242:P242"/>
    <mergeCell ref="F243:G243"/>
    <mergeCell ref="H243:I243"/>
    <mergeCell ref="J243:K243"/>
    <mergeCell ref="L243:M243"/>
    <mergeCell ref="O243:P243"/>
    <mergeCell ref="F240:G240"/>
    <mergeCell ref="H240:I240"/>
    <mergeCell ref="J240:K240"/>
    <mergeCell ref="L240:M240"/>
    <mergeCell ref="O240:P240"/>
    <mergeCell ref="F241:G241"/>
    <mergeCell ref="H241:I241"/>
    <mergeCell ref="J241:K241"/>
    <mergeCell ref="L241:M241"/>
    <mergeCell ref="O241:P241"/>
    <mergeCell ref="F246:G246"/>
    <mergeCell ref="H246:I246"/>
    <mergeCell ref="J246:K246"/>
    <mergeCell ref="L246:M246"/>
    <mergeCell ref="O246:P246"/>
    <mergeCell ref="F247:G247"/>
    <mergeCell ref="H247:I247"/>
    <mergeCell ref="J247:K247"/>
    <mergeCell ref="L247:M247"/>
    <mergeCell ref="O247:P247"/>
    <mergeCell ref="F244:G244"/>
    <mergeCell ref="H244:I244"/>
    <mergeCell ref="J244:K244"/>
    <mergeCell ref="L244:M244"/>
    <mergeCell ref="O244:P244"/>
    <mergeCell ref="F245:G245"/>
    <mergeCell ref="H245:I245"/>
    <mergeCell ref="J245:K245"/>
    <mergeCell ref="L245:M245"/>
    <mergeCell ref="O245:P245"/>
    <mergeCell ref="F250:G250"/>
    <mergeCell ref="H250:I250"/>
    <mergeCell ref="J250:K250"/>
    <mergeCell ref="L250:M250"/>
    <mergeCell ref="O250:P250"/>
    <mergeCell ref="F251:G251"/>
    <mergeCell ref="H251:I251"/>
    <mergeCell ref="J251:K251"/>
    <mergeCell ref="L251:M251"/>
    <mergeCell ref="O251:P251"/>
    <mergeCell ref="F248:G248"/>
    <mergeCell ref="H248:I248"/>
    <mergeCell ref="J248:K248"/>
    <mergeCell ref="L248:M248"/>
    <mergeCell ref="O248:P248"/>
    <mergeCell ref="F249:G249"/>
    <mergeCell ref="H249:I249"/>
    <mergeCell ref="J249:K249"/>
    <mergeCell ref="L249:M249"/>
    <mergeCell ref="O249:P249"/>
    <mergeCell ref="F254:G254"/>
    <mergeCell ref="H254:I254"/>
    <mergeCell ref="J254:K254"/>
    <mergeCell ref="L254:M254"/>
    <mergeCell ref="O254:P254"/>
    <mergeCell ref="F255:G255"/>
    <mergeCell ref="H255:I255"/>
    <mergeCell ref="J255:K255"/>
    <mergeCell ref="L255:M255"/>
    <mergeCell ref="O255:P255"/>
    <mergeCell ref="F252:G252"/>
    <mergeCell ref="H252:I252"/>
    <mergeCell ref="J252:K252"/>
    <mergeCell ref="L252:M252"/>
    <mergeCell ref="O252:P252"/>
    <mergeCell ref="F253:G253"/>
    <mergeCell ref="H253:I253"/>
    <mergeCell ref="J253:K253"/>
    <mergeCell ref="L253:M253"/>
    <mergeCell ref="O253:P253"/>
    <mergeCell ref="F258:G258"/>
    <mergeCell ref="H258:I258"/>
    <mergeCell ref="J258:K258"/>
    <mergeCell ref="L258:M258"/>
    <mergeCell ref="O258:P258"/>
    <mergeCell ref="F259:G259"/>
    <mergeCell ref="H259:I259"/>
    <mergeCell ref="J259:K259"/>
    <mergeCell ref="L259:M259"/>
    <mergeCell ref="O259:P259"/>
    <mergeCell ref="F256:G256"/>
    <mergeCell ref="H256:I256"/>
    <mergeCell ref="J256:K256"/>
    <mergeCell ref="L256:M256"/>
    <mergeCell ref="O256:P256"/>
    <mergeCell ref="F257:G257"/>
    <mergeCell ref="H257:I257"/>
    <mergeCell ref="J257:K257"/>
    <mergeCell ref="L257:M257"/>
    <mergeCell ref="O257:P257"/>
    <mergeCell ref="F262:G262"/>
    <mergeCell ref="H262:I262"/>
    <mergeCell ref="J262:K262"/>
    <mergeCell ref="L262:M262"/>
    <mergeCell ref="O262:P262"/>
    <mergeCell ref="F263:G263"/>
    <mergeCell ref="H263:I263"/>
    <mergeCell ref="J263:K263"/>
    <mergeCell ref="L263:M263"/>
    <mergeCell ref="O263:P263"/>
    <mergeCell ref="F260:G260"/>
    <mergeCell ref="H260:I260"/>
    <mergeCell ref="J260:K260"/>
    <mergeCell ref="L260:M260"/>
    <mergeCell ref="O260:P260"/>
    <mergeCell ref="F261:G261"/>
    <mergeCell ref="H261:I261"/>
    <mergeCell ref="J261:K261"/>
    <mergeCell ref="L261:M261"/>
    <mergeCell ref="O261:P261"/>
    <mergeCell ref="F266:G266"/>
    <mergeCell ref="H266:I266"/>
    <mergeCell ref="J266:K266"/>
    <mergeCell ref="L266:M266"/>
    <mergeCell ref="O266:P266"/>
    <mergeCell ref="F267:G267"/>
    <mergeCell ref="H267:I267"/>
    <mergeCell ref="J267:K267"/>
    <mergeCell ref="L267:M267"/>
    <mergeCell ref="O267:P267"/>
    <mergeCell ref="F264:G264"/>
    <mergeCell ref="H264:I264"/>
    <mergeCell ref="J264:K264"/>
    <mergeCell ref="L264:M264"/>
    <mergeCell ref="O264:P264"/>
    <mergeCell ref="F265:G265"/>
    <mergeCell ref="H265:I265"/>
    <mergeCell ref="J265:K265"/>
    <mergeCell ref="L265:M265"/>
    <mergeCell ref="O265:P265"/>
    <mergeCell ref="F270:G270"/>
    <mergeCell ref="H270:I270"/>
    <mergeCell ref="J270:K270"/>
    <mergeCell ref="L270:M270"/>
    <mergeCell ref="O270:P270"/>
    <mergeCell ref="F271:G271"/>
    <mergeCell ref="H271:I271"/>
    <mergeCell ref="J271:K271"/>
    <mergeCell ref="L271:M271"/>
    <mergeCell ref="O271:P271"/>
    <mergeCell ref="F268:G268"/>
    <mergeCell ref="H268:I268"/>
    <mergeCell ref="J268:K268"/>
    <mergeCell ref="L268:M268"/>
    <mergeCell ref="O268:P268"/>
    <mergeCell ref="F269:G269"/>
    <mergeCell ref="H269:I269"/>
    <mergeCell ref="J269:K269"/>
    <mergeCell ref="L269:M269"/>
    <mergeCell ref="O269:P269"/>
    <mergeCell ref="F274:G274"/>
    <mergeCell ref="H274:I274"/>
    <mergeCell ref="J274:K274"/>
    <mergeCell ref="L274:M274"/>
    <mergeCell ref="O274:P274"/>
    <mergeCell ref="F275:G275"/>
    <mergeCell ref="H275:I275"/>
    <mergeCell ref="J275:K275"/>
    <mergeCell ref="L275:M275"/>
    <mergeCell ref="O275:P275"/>
    <mergeCell ref="F272:G272"/>
    <mergeCell ref="H272:I272"/>
    <mergeCell ref="J272:K272"/>
    <mergeCell ref="L272:M272"/>
    <mergeCell ref="O272:P272"/>
    <mergeCell ref="F273:G273"/>
    <mergeCell ref="H273:I273"/>
    <mergeCell ref="J273:K273"/>
    <mergeCell ref="L273:M273"/>
    <mergeCell ref="O273:P273"/>
    <mergeCell ref="F278:G278"/>
    <mergeCell ref="H278:I278"/>
    <mergeCell ref="J278:K278"/>
    <mergeCell ref="L278:M278"/>
    <mergeCell ref="O278:P278"/>
    <mergeCell ref="F279:G279"/>
    <mergeCell ref="H279:I279"/>
    <mergeCell ref="J279:K279"/>
    <mergeCell ref="L279:M279"/>
    <mergeCell ref="O279:P279"/>
    <mergeCell ref="F276:G276"/>
    <mergeCell ref="H276:I276"/>
    <mergeCell ref="J276:K276"/>
    <mergeCell ref="L276:M276"/>
    <mergeCell ref="O276:P276"/>
    <mergeCell ref="F277:G277"/>
    <mergeCell ref="H277:I277"/>
    <mergeCell ref="J277:K277"/>
    <mergeCell ref="L277:M277"/>
    <mergeCell ref="O277:P277"/>
    <mergeCell ref="F282:G282"/>
    <mergeCell ref="H282:I282"/>
    <mergeCell ref="J282:K282"/>
    <mergeCell ref="L282:M282"/>
    <mergeCell ref="O282:P282"/>
    <mergeCell ref="F283:G283"/>
    <mergeCell ref="H283:I283"/>
    <mergeCell ref="J283:K283"/>
    <mergeCell ref="L283:M283"/>
    <mergeCell ref="O283:P283"/>
    <mergeCell ref="F280:G280"/>
    <mergeCell ref="H280:I280"/>
    <mergeCell ref="J280:K280"/>
    <mergeCell ref="L280:M280"/>
    <mergeCell ref="O280:P280"/>
    <mergeCell ref="F281:G281"/>
    <mergeCell ref="H281:I281"/>
    <mergeCell ref="J281:K281"/>
    <mergeCell ref="L281:M281"/>
    <mergeCell ref="O281:P281"/>
    <mergeCell ref="F286:G286"/>
    <mergeCell ref="H286:I286"/>
    <mergeCell ref="J286:K286"/>
    <mergeCell ref="L286:M286"/>
    <mergeCell ref="O286:P286"/>
    <mergeCell ref="F287:G287"/>
    <mergeCell ref="H287:I287"/>
    <mergeCell ref="J287:K287"/>
    <mergeCell ref="L287:M287"/>
    <mergeCell ref="O287:P287"/>
    <mergeCell ref="F284:G284"/>
    <mergeCell ref="H284:I284"/>
    <mergeCell ref="J284:K284"/>
    <mergeCell ref="L284:M284"/>
    <mergeCell ref="O284:P284"/>
    <mergeCell ref="F285:G285"/>
    <mergeCell ref="H285:I285"/>
    <mergeCell ref="J285:K285"/>
    <mergeCell ref="L285:M285"/>
    <mergeCell ref="O285:P285"/>
    <mergeCell ref="F290:G290"/>
    <mergeCell ref="H290:I290"/>
    <mergeCell ref="J290:K290"/>
    <mergeCell ref="L290:M290"/>
    <mergeCell ref="O290:P290"/>
    <mergeCell ref="F291:G291"/>
    <mergeCell ref="H291:I291"/>
    <mergeCell ref="J291:K291"/>
    <mergeCell ref="L291:M291"/>
    <mergeCell ref="O291:P291"/>
    <mergeCell ref="F288:G288"/>
    <mergeCell ref="H288:I288"/>
    <mergeCell ref="J288:K288"/>
    <mergeCell ref="L288:M288"/>
    <mergeCell ref="O288:P288"/>
    <mergeCell ref="F289:G289"/>
    <mergeCell ref="H289:I289"/>
    <mergeCell ref="J289:K289"/>
    <mergeCell ref="L289:M289"/>
    <mergeCell ref="O289:P289"/>
    <mergeCell ref="F294:G294"/>
    <mergeCell ref="H294:I294"/>
    <mergeCell ref="J294:K294"/>
    <mergeCell ref="L294:M294"/>
    <mergeCell ref="O294:P294"/>
    <mergeCell ref="F295:G295"/>
    <mergeCell ref="H295:I295"/>
    <mergeCell ref="J295:K295"/>
    <mergeCell ref="L295:M295"/>
    <mergeCell ref="O295:P295"/>
    <mergeCell ref="F292:G292"/>
    <mergeCell ref="H292:I292"/>
    <mergeCell ref="J292:K292"/>
    <mergeCell ref="L292:M292"/>
    <mergeCell ref="O292:P292"/>
    <mergeCell ref="F293:G293"/>
    <mergeCell ref="H293:I293"/>
    <mergeCell ref="J293:K293"/>
    <mergeCell ref="L293:M293"/>
    <mergeCell ref="O293:P293"/>
    <mergeCell ref="F298:G298"/>
    <mergeCell ref="H298:I298"/>
    <mergeCell ref="J298:K298"/>
    <mergeCell ref="L298:M298"/>
    <mergeCell ref="O298:P298"/>
    <mergeCell ref="F299:G299"/>
    <mergeCell ref="H299:I299"/>
    <mergeCell ref="J299:K299"/>
    <mergeCell ref="L299:M299"/>
    <mergeCell ref="O299:P299"/>
    <mergeCell ref="F296:G296"/>
    <mergeCell ref="H296:I296"/>
    <mergeCell ref="J296:K296"/>
    <mergeCell ref="L296:M296"/>
    <mergeCell ref="O296:P296"/>
    <mergeCell ref="F297:G297"/>
    <mergeCell ref="H297:I297"/>
    <mergeCell ref="J297:K297"/>
    <mergeCell ref="L297:M297"/>
    <mergeCell ref="O297:P297"/>
    <mergeCell ref="F302:G302"/>
    <mergeCell ref="H302:I302"/>
    <mergeCell ref="J302:K302"/>
    <mergeCell ref="L302:M302"/>
    <mergeCell ref="O302:P302"/>
    <mergeCell ref="F303:G303"/>
    <mergeCell ref="H303:I303"/>
    <mergeCell ref="J303:K303"/>
    <mergeCell ref="L303:M303"/>
    <mergeCell ref="O303:P303"/>
    <mergeCell ref="F300:G300"/>
    <mergeCell ref="H300:I300"/>
    <mergeCell ref="J300:K300"/>
    <mergeCell ref="L300:M300"/>
    <mergeCell ref="O300:P300"/>
    <mergeCell ref="F301:G301"/>
    <mergeCell ref="H301:I301"/>
    <mergeCell ref="J301:K301"/>
    <mergeCell ref="L301:M301"/>
    <mergeCell ref="O301:P301"/>
    <mergeCell ref="F306:G306"/>
    <mergeCell ref="H306:I306"/>
    <mergeCell ref="J306:K306"/>
    <mergeCell ref="L306:M306"/>
    <mergeCell ref="O306:P306"/>
    <mergeCell ref="F307:G307"/>
    <mergeCell ref="H307:I307"/>
    <mergeCell ref="J307:K307"/>
    <mergeCell ref="L307:M307"/>
    <mergeCell ref="O307:P307"/>
    <mergeCell ref="F304:G304"/>
    <mergeCell ref="H304:I304"/>
    <mergeCell ref="J304:K304"/>
    <mergeCell ref="L304:M304"/>
    <mergeCell ref="O304:P304"/>
    <mergeCell ref="F305:G305"/>
    <mergeCell ref="H305:I305"/>
    <mergeCell ref="J305:K305"/>
    <mergeCell ref="L305:M305"/>
    <mergeCell ref="O305:P305"/>
    <mergeCell ref="F310:G310"/>
    <mergeCell ref="H310:I310"/>
    <mergeCell ref="J310:K310"/>
    <mergeCell ref="L310:M310"/>
    <mergeCell ref="O310:P310"/>
    <mergeCell ref="F311:G311"/>
    <mergeCell ref="H311:I311"/>
    <mergeCell ref="J311:K311"/>
    <mergeCell ref="L311:M311"/>
    <mergeCell ref="O311:P311"/>
    <mergeCell ref="F308:G308"/>
    <mergeCell ref="H308:I308"/>
    <mergeCell ref="J308:K308"/>
    <mergeCell ref="L308:M308"/>
    <mergeCell ref="O308:P308"/>
    <mergeCell ref="F309:G309"/>
    <mergeCell ref="H309:I309"/>
    <mergeCell ref="J309:K309"/>
    <mergeCell ref="L309:M309"/>
    <mergeCell ref="O309:P309"/>
    <mergeCell ref="F314:G314"/>
    <mergeCell ref="H314:I314"/>
    <mergeCell ref="J314:K314"/>
    <mergeCell ref="L314:M314"/>
    <mergeCell ref="O314:P314"/>
    <mergeCell ref="F315:G315"/>
    <mergeCell ref="H315:I315"/>
    <mergeCell ref="J315:K315"/>
    <mergeCell ref="L315:M315"/>
    <mergeCell ref="O315:P315"/>
    <mergeCell ref="F312:G312"/>
    <mergeCell ref="H312:I312"/>
    <mergeCell ref="J312:K312"/>
    <mergeCell ref="L312:M312"/>
    <mergeCell ref="O312:P312"/>
    <mergeCell ref="F313:G313"/>
    <mergeCell ref="H313:I313"/>
    <mergeCell ref="J313:K313"/>
    <mergeCell ref="L313:M313"/>
    <mergeCell ref="O313:P313"/>
    <mergeCell ref="F318:G318"/>
    <mergeCell ref="H318:I318"/>
    <mergeCell ref="J318:K318"/>
    <mergeCell ref="L318:M318"/>
    <mergeCell ref="O318:P318"/>
    <mergeCell ref="F319:G319"/>
    <mergeCell ref="H319:I319"/>
    <mergeCell ref="J319:K319"/>
    <mergeCell ref="L319:M319"/>
    <mergeCell ref="O319:P319"/>
    <mergeCell ref="F316:G316"/>
    <mergeCell ref="H316:I316"/>
    <mergeCell ref="J316:K316"/>
    <mergeCell ref="L316:M316"/>
    <mergeCell ref="O316:P316"/>
    <mergeCell ref="F317:G317"/>
    <mergeCell ref="H317:I317"/>
    <mergeCell ref="J317:K317"/>
    <mergeCell ref="L317:M317"/>
    <mergeCell ref="O317:P317"/>
    <mergeCell ref="F322:G322"/>
    <mergeCell ref="H322:I322"/>
    <mergeCell ref="J322:K322"/>
    <mergeCell ref="L322:M322"/>
    <mergeCell ref="O322:P322"/>
    <mergeCell ref="F323:G323"/>
    <mergeCell ref="H323:I323"/>
    <mergeCell ref="J323:K323"/>
    <mergeCell ref="L323:M323"/>
    <mergeCell ref="O323:P323"/>
    <mergeCell ref="F320:G320"/>
    <mergeCell ref="H320:I320"/>
    <mergeCell ref="J320:K320"/>
    <mergeCell ref="L320:M320"/>
    <mergeCell ref="O320:P320"/>
    <mergeCell ref="F321:G321"/>
    <mergeCell ref="H321:I321"/>
    <mergeCell ref="J321:K321"/>
    <mergeCell ref="L321:M321"/>
    <mergeCell ref="O321:P321"/>
    <mergeCell ref="F326:G326"/>
    <mergeCell ref="H326:I326"/>
    <mergeCell ref="J326:K326"/>
    <mergeCell ref="L326:M326"/>
    <mergeCell ref="O326:P326"/>
    <mergeCell ref="F327:G327"/>
    <mergeCell ref="H327:I327"/>
    <mergeCell ref="J327:K327"/>
    <mergeCell ref="L327:M327"/>
    <mergeCell ref="O327:P327"/>
    <mergeCell ref="F324:G324"/>
    <mergeCell ref="H324:I324"/>
    <mergeCell ref="J324:K324"/>
    <mergeCell ref="L324:M324"/>
    <mergeCell ref="O324:P324"/>
    <mergeCell ref="F325:G325"/>
    <mergeCell ref="H325:I325"/>
    <mergeCell ref="J325:K325"/>
    <mergeCell ref="L325:M325"/>
    <mergeCell ref="O325:P325"/>
    <mergeCell ref="F330:G330"/>
    <mergeCell ref="H330:I330"/>
    <mergeCell ref="J330:K330"/>
    <mergeCell ref="L330:M330"/>
    <mergeCell ref="O330:P330"/>
    <mergeCell ref="F331:G331"/>
    <mergeCell ref="H331:I331"/>
    <mergeCell ref="J331:K331"/>
    <mergeCell ref="L331:M331"/>
    <mergeCell ref="O331:P331"/>
    <mergeCell ref="F328:G328"/>
    <mergeCell ref="H328:I328"/>
    <mergeCell ref="J328:K328"/>
    <mergeCell ref="L328:M328"/>
    <mergeCell ref="O328:P328"/>
    <mergeCell ref="F329:G329"/>
    <mergeCell ref="H329:I329"/>
    <mergeCell ref="J329:K329"/>
    <mergeCell ref="L329:M329"/>
    <mergeCell ref="O329:P329"/>
    <mergeCell ref="F334:G334"/>
    <mergeCell ref="H334:I334"/>
    <mergeCell ref="J334:K334"/>
    <mergeCell ref="L334:M334"/>
    <mergeCell ref="O334:P334"/>
    <mergeCell ref="F335:G335"/>
    <mergeCell ref="H335:I335"/>
    <mergeCell ref="J335:K335"/>
    <mergeCell ref="L335:M335"/>
    <mergeCell ref="O335:P335"/>
    <mergeCell ref="F332:G332"/>
    <mergeCell ref="H332:I332"/>
    <mergeCell ref="J332:K332"/>
    <mergeCell ref="L332:M332"/>
    <mergeCell ref="O332:P332"/>
    <mergeCell ref="F333:G333"/>
    <mergeCell ref="H333:I333"/>
    <mergeCell ref="J333:K333"/>
    <mergeCell ref="L333:M333"/>
    <mergeCell ref="O333:P333"/>
    <mergeCell ref="F338:G338"/>
    <mergeCell ref="H338:I338"/>
    <mergeCell ref="J338:K338"/>
    <mergeCell ref="L338:M338"/>
    <mergeCell ref="O338:P338"/>
    <mergeCell ref="F339:G339"/>
    <mergeCell ref="H339:I339"/>
    <mergeCell ref="J339:K339"/>
    <mergeCell ref="L339:M339"/>
    <mergeCell ref="O339:P339"/>
    <mergeCell ref="F336:G336"/>
    <mergeCell ref="H336:I336"/>
    <mergeCell ref="J336:K336"/>
    <mergeCell ref="L336:M336"/>
    <mergeCell ref="O336:P336"/>
    <mergeCell ref="F337:G337"/>
    <mergeCell ref="H337:I337"/>
    <mergeCell ref="J337:K337"/>
    <mergeCell ref="L337:M337"/>
    <mergeCell ref="O337:P337"/>
    <mergeCell ref="F342:G342"/>
    <mergeCell ref="H342:I342"/>
    <mergeCell ref="J342:K342"/>
    <mergeCell ref="L342:M342"/>
    <mergeCell ref="O342:P342"/>
    <mergeCell ref="F343:G343"/>
    <mergeCell ref="H343:I343"/>
    <mergeCell ref="J343:K343"/>
    <mergeCell ref="L343:M343"/>
    <mergeCell ref="O343:P343"/>
    <mergeCell ref="F340:G340"/>
    <mergeCell ref="H340:I340"/>
    <mergeCell ref="J340:K340"/>
    <mergeCell ref="L340:M340"/>
    <mergeCell ref="O340:P340"/>
    <mergeCell ref="F341:G341"/>
    <mergeCell ref="H341:I341"/>
    <mergeCell ref="J341:K341"/>
    <mergeCell ref="L341:M341"/>
    <mergeCell ref="O341:P341"/>
    <mergeCell ref="F346:G346"/>
    <mergeCell ref="H346:I346"/>
    <mergeCell ref="J346:K346"/>
    <mergeCell ref="L346:M346"/>
    <mergeCell ref="O346:P346"/>
    <mergeCell ref="F347:G347"/>
    <mergeCell ref="H347:I347"/>
    <mergeCell ref="J347:K347"/>
    <mergeCell ref="L347:M347"/>
    <mergeCell ref="O347:P347"/>
    <mergeCell ref="F344:G344"/>
    <mergeCell ref="H344:I344"/>
    <mergeCell ref="J344:K344"/>
    <mergeCell ref="L344:M344"/>
    <mergeCell ref="O344:P344"/>
    <mergeCell ref="F345:G345"/>
    <mergeCell ref="H345:I345"/>
    <mergeCell ref="J345:K345"/>
    <mergeCell ref="L345:M345"/>
    <mergeCell ref="O345:P345"/>
    <mergeCell ref="F350:G350"/>
    <mergeCell ref="H350:I350"/>
    <mergeCell ref="J350:K350"/>
    <mergeCell ref="L350:M350"/>
    <mergeCell ref="O350:P350"/>
    <mergeCell ref="F351:G351"/>
    <mergeCell ref="H351:I351"/>
    <mergeCell ref="J351:K351"/>
    <mergeCell ref="L351:M351"/>
    <mergeCell ref="O351:P351"/>
    <mergeCell ref="F348:G348"/>
    <mergeCell ref="H348:I348"/>
    <mergeCell ref="J348:K348"/>
    <mergeCell ref="L348:M348"/>
    <mergeCell ref="O348:P348"/>
    <mergeCell ref="F349:G349"/>
    <mergeCell ref="H349:I349"/>
    <mergeCell ref="J349:K349"/>
    <mergeCell ref="L349:M349"/>
    <mergeCell ref="O349:P349"/>
    <mergeCell ref="F354:G354"/>
    <mergeCell ref="H354:I354"/>
    <mergeCell ref="J354:K354"/>
    <mergeCell ref="L354:M354"/>
    <mergeCell ref="O354:P354"/>
    <mergeCell ref="F355:G355"/>
    <mergeCell ref="H355:I355"/>
    <mergeCell ref="J355:K355"/>
    <mergeCell ref="L355:M355"/>
    <mergeCell ref="O355:P355"/>
    <mergeCell ref="F352:G352"/>
    <mergeCell ref="H352:I352"/>
    <mergeCell ref="J352:K352"/>
    <mergeCell ref="L352:M352"/>
    <mergeCell ref="O352:P352"/>
    <mergeCell ref="F353:G353"/>
    <mergeCell ref="H353:I353"/>
    <mergeCell ref="J353:K353"/>
    <mergeCell ref="L353:M353"/>
    <mergeCell ref="O353:P353"/>
    <mergeCell ref="F358:G358"/>
    <mergeCell ref="H358:I358"/>
    <mergeCell ref="J358:K358"/>
    <mergeCell ref="L358:M358"/>
    <mergeCell ref="O358:P358"/>
    <mergeCell ref="F359:G359"/>
    <mergeCell ref="H359:I359"/>
    <mergeCell ref="J359:K359"/>
    <mergeCell ref="L359:M359"/>
    <mergeCell ref="O359:P359"/>
    <mergeCell ref="F356:G356"/>
    <mergeCell ref="H356:I356"/>
    <mergeCell ref="J356:K356"/>
    <mergeCell ref="L356:M356"/>
    <mergeCell ref="O356:P356"/>
    <mergeCell ref="F357:G357"/>
    <mergeCell ref="H357:I357"/>
    <mergeCell ref="J357:K357"/>
    <mergeCell ref="L357:M357"/>
    <mergeCell ref="O357:P357"/>
    <mergeCell ref="F362:G362"/>
    <mergeCell ref="H362:I362"/>
    <mergeCell ref="J362:K362"/>
    <mergeCell ref="L362:M362"/>
    <mergeCell ref="O362:P362"/>
    <mergeCell ref="F363:G363"/>
    <mergeCell ref="H363:I363"/>
    <mergeCell ref="J363:K363"/>
    <mergeCell ref="L363:M363"/>
    <mergeCell ref="O363:P363"/>
    <mergeCell ref="F360:G360"/>
    <mergeCell ref="H360:I360"/>
    <mergeCell ref="J360:K360"/>
    <mergeCell ref="L360:M360"/>
    <mergeCell ref="O360:P360"/>
    <mergeCell ref="F361:G361"/>
    <mergeCell ref="H361:I361"/>
    <mergeCell ref="J361:K361"/>
    <mergeCell ref="L361:M361"/>
    <mergeCell ref="O361:P361"/>
    <mergeCell ref="F366:G366"/>
    <mergeCell ref="H366:I366"/>
    <mergeCell ref="J366:K366"/>
    <mergeCell ref="L366:M366"/>
    <mergeCell ref="O366:P366"/>
    <mergeCell ref="F367:G367"/>
    <mergeCell ref="H367:I367"/>
    <mergeCell ref="J367:K367"/>
    <mergeCell ref="L367:M367"/>
    <mergeCell ref="O367:P367"/>
    <mergeCell ref="F364:G364"/>
    <mergeCell ref="H364:I364"/>
    <mergeCell ref="J364:K364"/>
    <mergeCell ref="L364:M364"/>
    <mergeCell ref="O364:P364"/>
    <mergeCell ref="F365:G365"/>
    <mergeCell ref="H365:I365"/>
    <mergeCell ref="J365:K365"/>
    <mergeCell ref="L365:M365"/>
    <mergeCell ref="O365:P365"/>
    <mergeCell ref="F370:G370"/>
    <mergeCell ref="H370:I370"/>
    <mergeCell ref="J370:K370"/>
    <mergeCell ref="L370:M370"/>
    <mergeCell ref="O370:P370"/>
    <mergeCell ref="F371:G371"/>
    <mergeCell ref="H371:I371"/>
    <mergeCell ref="J371:K371"/>
    <mergeCell ref="L371:M371"/>
    <mergeCell ref="O371:P371"/>
    <mergeCell ref="F368:G368"/>
    <mergeCell ref="H368:I368"/>
    <mergeCell ref="J368:K368"/>
    <mergeCell ref="L368:M368"/>
    <mergeCell ref="O368:P368"/>
    <mergeCell ref="F369:G369"/>
    <mergeCell ref="H369:I369"/>
    <mergeCell ref="J369:K369"/>
    <mergeCell ref="L369:M369"/>
    <mergeCell ref="O369:P369"/>
    <mergeCell ref="F374:G374"/>
    <mergeCell ref="H374:I374"/>
    <mergeCell ref="J374:K374"/>
    <mergeCell ref="L374:M374"/>
    <mergeCell ref="O374:P374"/>
    <mergeCell ref="F375:G375"/>
    <mergeCell ref="H375:I375"/>
    <mergeCell ref="J375:K375"/>
    <mergeCell ref="L375:M375"/>
    <mergeCell ref="O375:P375"/>
    <mergeCell ref="F372:G372"/>
    <mergeCell ref="H372:I372"/>
    <mergeCell ref="J372:K372"/>
    <mergeCell ref="L372:M372"/>
    <mergeCell ref="O372:P372"/>
    <mergeCell ref="F373:G373"/>
    <mergeCell ref="H373:I373"/>
    <mergeCell ref="J373:K373"/>
    <mergeCell ref="L373:M373"/>
    <mergeCell ref="O373:P373"/>
    <mergeCell ref="F378:G378"/>
    <mergeCell ref="H378:I378"/>
    <mergeCell ref="J378:K378"/>
    <mergeCell ref="L378:M378"/>
    <mergeCell ref="O378:P378"/>
    <mergeCell ref="F379:G379"/>
    <mergeCell ref="H379:I379"/>
    <mergeCell ref="J379:K379"/>
    <mergeCell ref="L379:M379"/>
    <mergeCell ref="O379:P379"/>
    <mergeCell ref="F376:G376"/>
    <mergeCell ref="H376:I376"/>
    <mergeCell ref="J376:K376"/>
    <mergeCell ref="L376:M376"/>
    <mergeCell ref="O376:P376"/>
    <mergeCell ref="F377:G377"/>
    <mergeCell ref="H377:I377"/>
    <mergeCell ref="J377:K377"/>
    <mergeCell ref="L377:M377"/>
    <mergeCell ref="O377:P377"/>
    <mergeCell ref="F382:G382"/>
    <mergeCell ref="H382:I382"/>
    <mergeCell ref="J382:K382"/>
    <mergeCell ref="L382:M382"/>
    <mergeCell ref="O382:P382"/>
    <mergeCell ref="F383:G383"/>
    <mergeCell ref="H383:I383"/>
    <mergeCell ref="J383:K383"/>
    <mergeCell ref="L383:M383"/>
    <mergeCell ref="O383:P383"/>
    <mergeCell ref="F380:G380"/>
    <mergeCell ref="H380:I380"/>
    <mergeCell ref="J380:K380"/>
    <mergeCell ref="L380:M380"/>
    <mergeCell ref="O380:P380"/>
    <mergeCell ref="F381:G381"/>
    <mergeCell ref="H381:I381"/>
    <mergeCell ref="J381:K381"/>
    <mergeCell ref="L381:M381"/>
    <mergeCell ref="O381:P381"/>
    <mergeCell ref="F384:G384"/>
    <mergeCell ref="H384:I384"/>
    <mergeCell ref="J384:K384"/>
    <mergeCell ref="L384:M384"/>
    <mergeCell ref="O384:P384"/>
    <mergeCell ref="F385:G385"/>
    <mergeCell ref="H385:I385"/>
    <mergeCell ref="J385:K385"/>
    <mergeCell ref="L385:M385"/>
    <mergeCell ref="O385:P385"/>
    <mergeCell ref="F387:G387"/>
    <mergeCell ref="H387:I387"/>
    <mergeCell ref="J387:K387"/>
    <mergeCell ref="L387:M387"/>
    <mergeCell ref="O387:P387"/>
    <mergeCell ref="F388:G388"/>
    <mergeCell ref="H388:I388"/>
    <mergeCell ref="J388:K388"/>
    <mergeCell ref="L388:M388"/>
    <mergeCell ref="O388:P388"/>
    <mergeCell ref="F393:G393"/>
    <mergeCell ref="H393:I393"/>
    <mergeCell ref="J393:K393"/>
    <mergeCell ref="L393:M393"/>
    <mergeCell ref="O393:P393"/>
    <mergeCell ref="F394:G394"/>
    <mergeCell ref="H394:I394"/>
    <mergeCell ref="J394:K394"/>
    <mergeCell ref="O483:P483"/>
    <mergeCell ref="F386:G386"/>
    <mergeCell ref="H386:I386"/>
    <mergeCell ref="J386:K386"/>
    <mergeCell ref="L386:M386"/>
    <mergeCell ref="O386:P386"/>
    <mergeCell ref="C483:D483"/>
    <mergeCell ref="F483:G483"/>
    <mergeCell ref="H483:I483"/>
    <mergeCell ref="J483:K483"/>
    <mergeCell ref="L483:M483"/>
    <mergeCell ref="F389:G389"/>
    <mergeCell ref="H389:I389"/>
    <mergeCell ref="J389:K389"/>
    <mergeCell ref="L389:M389"/>
    <mergeCell ref="O389:P389"/>
    <mergeCell ref="F390:G390"/>
    <mergeCell ref="H390:I390"/>
    <mergeCell ref="J390:K390"/>
    <mergeCell ref="L390:M390"/>
    <mergeCell ref="O390:P390"/>
    <mergeCell ref="F391:G391"/>
    <mergeCell ref="H391:I391"/>
    <mergeCell ref="J391:K391"/>
    <mergeCell ref="L391:M391"/>
    <mergeCell ref="O391:P391"/>
    <mergeCell ref="F392:G392"/>
    <mergeCell ref="H392:I392"/>
    <mergeCell ref="J392:K392"/>
    <mergeCell ref="L392:M392"/>
    <mergeCell ref="O392:P392"/>
    <mergeCell ref="L394:M394"/>
    <mergeCell ref="O394:P394"/>
    <mergeCell ref="F395:G395"/>
    <mergeCell ref="H395:I395"/>
    <mergeCell ref="J395:K395"/>
    <mergeCell ref="L395:M395"/>
    <mergeCell ref="O395:P395"/>
    <mergeCell ref="F396:G396"/>
    <mergeCell ref="H396:I396"/>
    <mergeCell ref="J396:K396"/>
    <mergeCell ref="L396:M396"/>
    <mergeCell ref="O396:P396"/>
    <mergeCell ref="F398:G398"/>
    <mergeCell ref="H398:I398"/>
    <mergeCell ref="J398:K398"/>
    <mergeCell ref="L398:M398"/>
    <mergeCell ref="O398:P398"/>
    <mergeCell ref="F397:G397"/>
    <mergeCell ref="H397:I397"/>
    <mergeCell ref="J397:K397"/>
    <mergeCell ref="L397:M397"/>
    <mergeCell ref="O397:P397"/>
    <mergeCell ref="F399:G399"/>
    <mergeCell ref="H399:I399"/>
    <mergeCell ref="J399:K399"/>
    <mergeCell ref="L399:M399"/>
    <mergeCell ref="O399:P399"/>
    <mergeCell ref="F400:G400"/>
    <mergeCell ref="H400:I400"/>
    <mergeCell ref="J400:K400"/>
    <mergeCell ref="L400:M400"/>
    <mergeCell ref="O400:P400"/>
    <mergeCell ref="J402:K402"/>
    <mergeCell ref="L402:M402"/>
    <mergeCell ref="O402:P402"/>
    <mergeCell ref="F401:G401"/>
    <mergeCell ref="H401:I401"/>
    <mergeCell ref="J401:K401"/>
    <mergeCell ref="L401:M401"/>
    <mergeCell ref="O401:P401"/>
    <mergeCell ref="F402:G402"/>
    <mergeCell ref="H402:I402"/>
    <mergeCell ref="F403:G403"/>
    <mergeCell ref="H403:I403"/>
    <mergeCell ref="J403:K403"/>
    <mergeCell ref="L403:M403"/>
    <mergeCell ref="O403:P403"/>
    <mergeCell ref="F404:G404"/>
    <mergeCell ref="H404:I404"/>
    <mergeCell ref="J404:K404"/>
    <mergeCell ref="L404:M404"/>
    <mergeCell ref="O404:P404"/>
    <mergeCell ref="F405:G405"/>
    <mergeCell ref="H405:I405"/>
    <mergeCell ref="J405:K405"/>
    <mergeCell ref="L405:M405"/>
    <mergeCell ref="O405:P405"/>
    <mergeCell ref="F406:G406"/>
    <mergeCell ref="H406:I406"/>
    <mergeCell ref="J406:K406"/>
    <mergeCell ref="L406:M406"/>
    <mergeCell ref="O406:P406"/>
    <mergeCell ref="F407:G407"/>
    <mergeCell ref="H407:I407"/>
    <mergeCell ref="J407:K407"/>
    <mergeCell ref="L407:M407"/>
    <mergeCell ref="O407:P407"/>
    <mergeCell ref="F408:G408"/>
    <mergeCell ref="H408:I408"/>
    <mergeCell ref="J408:K408"/>
    <mergeCell ref="L408:M408"/>
    <mergeCell ref="O408:P408"/>
    <mergeCell ref="F409:G409"/>
    <mergeCell ref="H409:I409"/>
    <mergeCell ref="J409:K409"/>
    <mergeCell ref="L409:M409"/>
    <mergeCell ref="O409:P409"/>
    <mergeCell ref="F410:G410"/>
    <mergeCell ref="H410:I410"/>
    <mergeCell ref="J410:K410"/>
    <mergeCell ref="L410:M410"/>
    <mergeCell ref="O410:P410"/>
    <mergeCell ref="F411:G411"/>
    <mergeCell ref="H411:I411"/>
    <mergeCell ref="J411:K411"/>
    <mergeCell ref="L411:M411"/>
    <mergeCell ref="O411:P411"/>
    <mergeCell ref="F412:G412"/>
    <mergeCell ref="H412:I412"/>
    <mergeCell ref="J412:K412"/>
    <mergeCell ref="L412:M412"/>
    <mergeCell ref="O412:P412"/>
    <mergeCell ref="F413:G413"/>
    <mergeCell ref="H413:I413"/>
    <mergeCell ref="J413:K413"/>
    <mergeCell ref="L413:M413"/>
    <mergeCell ref="O413:P413"/>
    <mergeCell ref="F414:G414"/>
    <mergeCell ref="H414:I414"/>
    <mergeCell ref="J414:K414"/>
    <mergeCell ref="L414:M414"/>
    <mergeCell ref="O414:P414"/>
    <mergeCell ref="F415:G415"/>
    <mergeCell ref="H415:I415"/>
    <mergeCell ref="J415:K415"/>
    <mergeCell ref="L415:M415"/>
    <mergeCell ref="O415:P415"/>
    <mergeCell ref="F416:G416"/>
    <mergeCell ref="H416:I416"/>
    <mergeCell ref="J416:K416"/>
    <mergeCell ref="L416:M416"/>
    <mergeCell ref="O416:P416"/>
    <mergeCell ref="F417:G417"/>
    <mergeCell ref="H417:I417"/>
    <mergeCell ref="J417:K417"/>
    <mergeCell ref="L417:M417"/>
    <mergeCell ref="O417:P417"/>
    <mergeCell ref="F418:G418"/>
    <mergeCell ref="H418:I418"/>
    <mergeCell ref="J418:K418"/>
    <mergeCell ref="L418:M418"/>
    <mergeCell ref="O418:P418"/>
    <mergeCell ref="F419:G419"/>
    <mergeCell ref="H419:I419"/>
    <mergeCell ref="J419:K419"/>
    <mergeCell ref="L419:M419"/>
    <mergeCell ref="O419:P419"/>
    <mergeCell ref="F420:G420"/>
    <mergeCell ref="H420:I420"/>
    <mergeCell ref="J420:K420"/>
    <mergeCell ref="L420:M420"/>
    <mergeCell ref="O420:P420"/>
    <mergeCell ref="F421:G421"/>
    <mergeCell ref="H421:I421"/>
    <mergeCell ref="J421:K421"/>
    <mergeCell ref="L421:M421"/>
    <mergeCell ref="O421:P421"/>
    <mergeCell ref="F422:G422"/>
    <mergeCell ref="H422:I422"/>
    <mergeCell ref="J422:K422"/>
    <mergeCell ref="L422:M422"/>
    <mergeCell ref="O422:P422"/>
    <mergeCell ref="F423:G423"/>
    <mergeCell ref="H423:I423"/>
    <mergeCell ref="J423:K423"/>
    <mergeCell ref="L423:M423"/>
    <mergeCell ref="O423:P423"/>
    <mergeCell ref="F424:G424"/>
    <mergeCell ref="H424:I424"/>
    <mergeCell ref="J424:K424"/>
    <mergeCell ref="L424:M424"/>
    <mergeCell ref="O424:P424"/>
    <mergeCell ref="F425:G425"/>
    <mergeCell ref="H425:I425"/>
    <mergeCell ref="J425:K425"/>
    <mergeCell ref="L425:M425"/>
    <mergeCell ref="O425:P425"/>
    <mergeCell ref="F426:G426"/>
    <mergeCell ref="H426:I426"/>
    <mergeCell ref="J426:K426"/>
    <mergeCell ref="L426:M426"/>
    <mergeCell ref="O426:P426"/>
    <mergeCell ref="F427:G427"/>
    <mergeCell ref="H427:I427"/>
    <mergeCell ref="J427:K427"/>
    <mergeCell ref="L427:M427"/>
    <mergeCell ref="O427:P427"/>
    <mergeCell ref="F428:G428"/>
    <mergeCell ref="H428:I428"/>
    <mergeCell ref="J428:K428"/>
    <mergeCell ref="L428:M428"/>
    <mergeCell ref="O428:P428"/>
    <mergeCell ref="F429:G429"/>
    <mergeCell ref="H429:I429"/>
    <mergeCell ref="J429:K429"/>
    <mergeCell ref="L429:M429"/>
    <mergeCell ref="O429:P429"/>
    <mergeCell ref="F430:G430"/>
    <mergeCell ref="H430:I430"/>
    <mergeCell ref="J430:K430"/>
    <mergeCell ref="L430:M430"/>
    <mergeCell ref="O430:P430"/>
    <mergeCell ref="F431:G431"/>
    <mergeCell ref="H431:I431"/>
    <mergeCell ref="J431:K431"/>
    <mergeCell ref="L431:M431"/>
    <mergeCell ref="O431:P431"/>
    <mergeCell ref="F432:G432"/>
    <mergeCell ref="H432:I432"/>
    <mergeCell ref="J432:K432"/>
    <mergeCell ref="L432:M432"/>
    <mergeCell ref="O432:P432"/>
    <mergeCell ref="F433:G433"/>
    <mergeCell ref="H433:I433"/>
    <mergeCell ref="J433:K433"/>
    <mergeCell ref="L433:M433"/>
    <mergeCell ref="O433:P433"/>
    <mergeCell ref="F434:G434"/>
    <mergeCell ref="H434:I434"/>
    <mergeCell ref="J434:K434"/>
    <mergeCell ref="L434:M434"/>
    <mergeCell ref="O434:P434"/>
    <mergeCell ref="F435:G435"/>
    <mergeCell ref="H435:I435"/>
    <mergeCell ref="J435:K435"/>
    <mergeCell ref="L435:M435"/>
    <mergeCell ref="O435:P435"/>
    <mergeCell ref="F436:G436"/>
    <mergeCell ref="H436:I436"/>
    <mergeCell ref="J436:K436"/>
    <mergeCell ref="L436:M436"/>
    <mergeCell ref="O436:P436"/>
    <mergeCell ref="F437:G437"/>
    <mergeCell ref="H437:I437"/>
    <mergeCell ref="J437:K437"/>
    <mergeCell ref="L437:M437"/>
    <mergeCell ref="O437:P437"/>
    <mergeCell ref="F438:G438"/>
    <mergeCell ref="H438:I438"/>
    <mergeCell ref="J438:K438"/>
    <mergeCell ref="L438:M438"/>
    <mergeCell ref="O438:P438"/>
    <mergeCell ref="F439:G439"/>
    <mergeCell ref="H439:I439"/>
    <mergeCell ref="J439:K439"/>
    <mergeCell ref="L439:M439"/>
    <mergeCell ref="O439:P439"/>
    <mergeCell ref="F440:G440"/>
    <mergeCell ref="H440:I440"/>
    <mergeCell ref="J440:K440"/>
    <mergeCell ref="L440:M440"/>
    <mergeCell ref="O440:P440"/>
    <mergeCell ref="F441:G441"/>
    <mergeCell ref="H441:I441"/>
    <mergeCell ref="J441:K441"/>
    <mergeCell ref="L441:M441"/>
    <mergeCell ref="O441:P441"/>
    <mergeCell ref="F442:G442"/>
    <mergeCell ref="H442:I442"/>
    <mergeCell ref="J442:K442"/>
    <mergeCell ref="L442:M442"/>
    <mergeCell ref="O442:P442"/>
    <mergeCell ref="F443:G443"/>
    <mergeCell ref="H443:I443"/>
    <mergeCell ref="J443:K443"/>
    <mergeCell ref="L443:M443"/>
    <mergeCell ref="O443:P443"/>
    <mergeCell ref="F444:G444"/>
    <mergeCell ref="H444:I444"/>
    <mergeCell ref="J444:K444"/>
    <mergeCell ref="L444:M444"/>
    <mergeCell ref="O444:P444"/>
    <mergeCell ref="F445:G445"/>
    <mergeCell ref="H445:I445"/>
    <mergeCell ref="J445:K445"/>
    <mergeCell ref="L445:M445"/>
    <mergeCell ref="O445:P445"/>
    <mergeCell ref="F446:G446"/>
    <mergeCell ref="H446:I446"/>
    <mergeCell ref="J446:K446"/>
    <mergeCell ref="L446:M446"/>
    <mergeCell ref="O446:P446"/>
    <mergeCell ref="F447:G447"/>
    <mergeCell ref="H447:I447"/>
    <mergeCell ref="J447:K447"/>
    <mergeCell ref="L447:M447"/>
    <mergeCell ref="O447:P447"/>
    <mergeCell ref="F448:G448"/>
    <mergeCell ref="H448:I448"/>
    <mergeCell ref="J448:K448"/>
    <mergeCell ref="L448:M448"/>
    <mergeCell ref="O448:P448"/>
    <mergeCell ref="F449:G449"/>
    <mergeCell ref="H449:I449"/>
    <mergeCell ref="J449:K449"/>
    <mergeCell ref="L449:M449"/>
    <mergeCell ref="O449:P449"/>
    <mergeCell ref="F450:G450"/>
    <mergeCell ref="H450:I450"/>
    <mergeCell ref="J450:K450"/>
    <mergeCell ref="L450:M450"/>
    <mergeCell ref="O450:P450"/>
    <mergeCell ref="F451:G451"/>
    <mergeCell ref="H451:I451"/>
    <mergeCell ref="J451:K451"/>
    <mergeCell ref="L451:M451"/>
    <mergeCell ref="O451:P451"/>
    <mergeCell ref="F452:G452"/>
    <mergeCell ref="H452:I452"/>
    <mergeCell ref="J452:K452"/>
    <mergeCell ref="L452:M452"/>
    <mergeCell ref="O452:P452"/>
    <mergeCell ref="F453:G453"/>
    <mergeCell ref="H453:I453"/>
    <mergeCell ref="J453:K453"/>
    <mergeCell ref="L453:M453"/>
    <mergeCell ref="O453:P453"/>
    <mergeCell ref="F454:G454"/>
    <mergeCell ref="H454:I454"/>
    <mergeCell ref="J454:K454"/>
    <mergeCell ref="L454:M454"/>
    <mergeCell ref="O454:P454"/>
    <mergeCell ref="F455:G455"/>
    <mergeCell ref="H455:I455"/>
    <mergeCell ref="J455:K455"/>
    <mergeCell ref="L455:M455"/>
    <mergeCell ref="O455:P455"/>
    <mergeCell ref="F456:G456"/>
    <mergeCell ref="H456:I456"/>
    <mergeCell ref="J456:K456"/>
    <mergeCell ref="L456:M456"/>
    <mergeCell ref="O456:P456"/>
    <mergeCell ref="F457:G457"/>
    <mergeCell ref="H457:I457"/>
    <mergeCell ref="J457:K457"/>
    <mergeCell ref="L457:M457"/>
    <mergeCell ref="O457:P457"/>
    <mergeCell ref="F458:G458"/>
    <mergeCell ref="H458:I458"/>
    <mergeCell ref="J458:K458"/>
    <mergeCell ref="L458:M458"/>
    <mergeCell ref="O458:P458"/>
    <mergeCell ref="F459:G459"/>
    <mergeCell ref="H459:I459"/>
    <mergeCell ref="J459:K459"/>
    <mergeCell ref="L459:M459"/>
    <mergeCell ref="O459:P459"/>
    <mergeCell ref="F460:G460"/>
    <mergeCell ref="H460:I460"/>
    <mergeCell ref="J460:K460"/>
    <mergeCell ref="L460:M460"/>
    <mergeCell ref="O460:P460"/>
    <mergeCell ref="F461:G461"/>
    <mergeCell ref="H461:I461"/>
    <mergeCell ref="J461:K461"/>
    <mergeCell ref="L461:M461"/>
    <mergeCell ref="O461:P461"/>
    <mergeCell ref="F462:G462"/>
    <mergeCell ref="H462:I462"/>
    <mergeCell ref="J462:K462"/>
    <mergeCell ref="L462:M462"/>
    <mergeCell ref="O462:P462"/>
    <mergeCell ref="J466:K466"/>
    <mergeCell ref="L466:M466"/>
    <mergeCell ref="O466:P466"/>
    <mergeCell ref="F467:G467"/>
    <mergeCell ref="H467:I467"/>
    <mergeCell ref="J467:K467"/>
    <mergeCell ref="L467:M467"/>
    <mergeCell ref="O467:P467"/>
    <mergeCell ref="F468:G468"/>
    <mergeCell ref="H468:I468"/>
    <mergeCell ref="J468:K468"/>
    <mergeCell ref="L468:M468"/>
    <mergeCell ref="F471:G471"/>
    <mergeCell ref="H471:I471"/>
    <mergeCell ref="J471:K471"/>
    <mergeCell ref="L471:M471"/>
    <mergeCell ref="O471:P471"/>
    <mergeCell ref="F463:G463"/>
    <mergeCell ref="H463:I463"/>
    <mergeCell ref="J463:K463"/>
    <mergeCell ref="L463:M463"/>
    <mergeCell ref="O463:P463"/>
    <mergeCell ref="F464:G464"/>
    <mergeCell ref="H464:I464"/>
    <mergeCell ref="J464:K464"/>
    <mergeCell ref="L464:M464"/>
    <mergeCell ref="O464:P464"/>
    <mergeCell ref="F465:G465"/>
    <mergeCell ref="H465:I465"/>
    <mergeCell ref="J465:K465"/>
    <mergeCell ref="L465:M465"/>
    <mergeCell ref="O465:P465"/>
    <mergeCell ref="L480:M480"/>
    <mergeCell ref="O480:P480"/>
    <mergeCell ref="H474:I474"/>
    <mergeCell ref="J474:K474"/>
    <mergeCell ref="L474:M474"/>
    <mergeCell ref="O474:P474"/>
    <mergeCell ref="H472:I472"/>
    <mergeCell ref="J472:K472"/>
    <mergeCell ref="L472:M472"/>
    <mergeCell ref="O472:P472"/>
    <mergeCell ref="F473:G473"/>
    <mergeCell ref="H473:I473"/>
    <mergeCell ref="J473:K473"/>
    <mergeCell ref="L473:M473"/>
    <mergeCell ref="O473:P473"/>
    <mergeCell ref="F466:G466"/>
    <mergeCell ref="H466:I466"/>
    <mergeCell ref="O468:P468"/>
    <mergeCell ref="F469:G469"/>
    <mergeCell ref="H469:I469"/>
    <mergeCell ref="J469:K469"/>
    <mergeCell ref="L469:M469"/>
    <mergeCell ref="O469:P469"/>
    <mergeCell ref="F475:G475"/>
    <mergeCell ref="H475:I475"/>
    <mergeCell ref="J475:K475"/>
    <mergeCell ref="L475:M475"/>
    <mergeCell ref="O475:P475"/>
    <mergeCell ref="F476:G476"/>
    <mergeCell ref="H476:I476"/>
    <mergeCell ref="J476:K476"/>
    <mergeCell ref="L476:M476"/>
    <mergeCell ref="O476:P476"/>
    <mergeCell ref="F477:G477"/>
    <mergeCell ref="H477:I477"/>
    <mergeCell ref="J477:K477"/>
    <mergeCell ref="L477:M477"/>
    <mergeCell ref="O477:P477"/>
    <mergeCell ref="F470:G470"/>
    <mergeCell ref="H470:I470"/>
    <mergeCell ref="J470:K470"/>
    <mergeCell ref="L470:M470"/>
    <mergeCell ref="O470:P470"/>
    <mergeCell ref="F474:G474"/>
    <mergeCell ref="F472:G472"/>
    <mergeCell ref="F482:G482"/>
    <mergeCell ref="H482:I482"/>
    <mergeCell ref="J482:K482"/>
    <mergeCell ref="L482:M482"/>
    <mergeCell ref="O482:P482"/>
    <mergeCell ref="F478:G478"/>
    <mergeCell ref="H478:I478"/>
    <mergeCell ref="J478:K478"/>
    <mergeCell ref="L478:M478"/>
    <mergeCell ref="O478:P478"/>
    <mergeCell ref="F479:G479"/>
    <mergeCell ref="H479:I479"/>
    <mergeCell ref="J479:K479"/>
    <mergeCell ref="L479:M479"/>
    <mergeCell ref="O479:P479"/>
    <mergeCell ref="F480:G480"/>
    <mergeCell ref="H480:I480"/>
    <mergeCell ref="J480:K480"/>
    <mergeCell ref="F481:G481"/>
    <mergeCell ref="H481:I481"/>
    <mergeCell ref="J481:K481"/>
    <mergeCell ref="L481:M481"/>
    <mergeCell ref="O481:P481"/>
  </mergeCells>
  <printOptions horizontalCentered="1" verticalCentered="1"/>
  <pageMargins left="1.2598425196850394" right="0.70866141732283472" top="0.74803149606299213" bottom="0.74803149606299213" header="0.31496062992125984" footer="0.31496062992125984"/>
  <pageSetup scale="56" fitToHeight="0" orientation="landscape" r:id="rId1"/>
  <rowBreaks count="1" manualBreakCount="1">
    <brk id="52" max="1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Q43"/>
  <sheetViews>
    <sheetView topLeftCell="A26" zoomScale="120" zoomScaleNormal="120" zoomScaleSheetLayoutView="90" workbookViewId="0">
      <selection activeCell="J32" sqref="J32:N32"/>
    </sheetView>
  </sheetViews>
  <sheetFormatPr baseColWidth="10" defaultColWidth="8.7109375" defaultRowHeight="15" x14ac:dyDescent="0.25"/>
  <cols>
    <col min="1" max="2" width="10.140625" style="23" bestFit="1" customWidth="1"/>
    <col min="3" max="8" width="8.7109375" style="23"/>
    <col min="9" max="9" width="10.42578125" style="23" customWidth="1"/>
    <col min="10" max="10" width="12.140625" style="23" bestFit="1" customWidth="1"/>
    <col min="11" max="13" width="8.7109375" style="23"/>
    <col min="14" max="14" width="12" style="23" customWidth="1"/>
    <col min="15" max="15" width="8.7109375" style="23"/>
    <col min="16" max="16" width="25.28515625" style="23" customWidth="1"/>
    <col min="17" max="17" width="16.42578125" style="23" customWidth="1"/>
    <col min="18" max="18" width="2.7109375" style="23" customWidth="1"/>
    <col min="19" max="16384" width="8.7109375" style="23"/>
  </cols>
  <sheetData>
    <row r="2" spans="1:17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ht="28.5" x14ac:dyDescent="0.25">
      <c r="A6" s="6"/>
      <c r="B6" s="6"/>
      <c r="C6" s="228" t="s">
        <v>53</v>
      </c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45"/>
    </row>
    <row r="7" spans="1:17" ht="23.25" x14ac:dyDescent="0.25">
      <c r="A7" s="6"/>
      <c r="B7" s="6"/>
      <c r="C7" s="349" t="s">
        <v>129</v>
      </c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46"/>
    </row>
    <row r="8" spans="1:17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38.450000000000003" customHeight="1" x14ac:dyDescent="0.25">
      <c r="A9" s="51" t="s">
        <v>12</v>
      </c>
      <c r="B9" s="51"/>
      <c r="C9" s="6"/>
      <c r="D9" s="9" t="s">
        <v>16</v>
      </c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9"/>
      <c r="P9" s="9"/>
      <c r="Q9" s="9"/>
    </row>
    <row r="10" spans="1:17" ht="28.15" customHeight="1" x14ac:dyDescent="0.25">
      <c r="A10" s="350" t="s">
        <v>13</v>
      </c>
      <c r="B10" s="350"/>
      <c r="C10" s="350"/>
      <c r="D10" s="350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9"/>
      <c r="P10" s="9"/>
      <c r="Q10" s="9"/>
    </row>
    <row r="11" spans="1:17" x14ac:dyDescent="0.25">
      <c r="A11" s="77"/>
      <c r="B11" s="77"/>
      <c r="C11" s="77"/>
      <c r="D11" s="7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9"/>
      <c r="P11" s="9"/>
      <c r="Q11" s="9"/>
    </row>
    <row r="12" spans="1:17" x14ac:dyDescent="0.25">
      <c r="A12" s="51"/>
      <c r="B12" s="51"/>
      <c r="C12" s="6"/>
      <c r="D12" s="9"/>
      <c r="E12" s="9"/>
      <c r="F12" s="9"/>
      <c r="G12" s="9"/>
      <c r="H12" s="9"/>
      <c r="I12" s="9"/>
      <c r="J12" s="9"/>
      <c r="K12" s="9"/>
      <c r="L12" s="9"/>
      <c r="N12" s="6"/>
      <c r="O12" s="6"/>
      <c r="P12" s="9"/>
      <c r="Q12" s="9"/>
    </row>
    <row r="13" spans="1:17" x14ac:dyDescent="0.25">
      <c r="A13" s="6"/>
      <c r="B13" s="6"/>
      <c r="C13" s="9"/>
      <c r="D13" s="9"/>
      <c r="E13" s="8" t="s">
        <v>131</v>
      </c>
      <c r="F13" s="9"/>
      <c r="G13" s="9"/>
      <c r="H13" s="9"/>
      <c r="I13" s="9"/>
      <c r="J13" s="9"/>
      <c r="K13" s="9"/>
      <c r="L13" s="9"/>
      <c r="M13" s="7"/>
      <c r="N13" s="9"/>
      <c r="O13" s="9"/>
      <c r="P13" s="9"/>
      <c r="Q13" s="9"/>
    </row>
    <row r="14" spans="1:17" ht="8.25" customHeight="1" x14ac:dyDescent="0.25">
      <c r="A14" s="6"/>
      <c r="B14" s="6"/>
      <c r="C14" s="54"/>
      <c r="D14" s="52"/>
      <c r="E14" s="24"/>
      <c r="F14" s="24"/>
      <c r="G14" s="24"/>
      <c r="H14" s="24"/>
      <c r="I14" s="24"/>
      <c r="J14" s="24"/>
      <c r="K14" s="12"/>
      <c r="L14" s="12"/>
      <c r="M14" s="12"/>
      <c r="N14" s="12"/>
      <c r="O14" s="10"/>
      <c r="P14" s="10"/>
      <c r="Q14" s="10"/>
    </row>
    <row r="15" spans="1:17" ht="33" customHeight="1" x14ac:dyDescent="0.25">
      <c r="A15" s="6"/>
      <c r="B15" s="6"/>
      <c r="C15" s="55"/>
      <c r="D15" s="332" t="s">
        <v>140</v>
      </c>
      <c r="E15" s="332"/>
      <c r="F15" s="332"/>
      <c r="G15" s="332"/>
      <c r="H15" s="332"/>
      <c r="I15" s="332"/>
      <c r="J15" s="332"/>
      <c r="K15" s="332"/>
      <c r="L15" s="332"/>
      <c r="M15" s="332"/>
      <c r="N15" s="332"/>
      <c r="O15" s="12"/>
      <c r="P15" s="12"/>
      <c r="Q15" s="12"/>
    </row>
    <row r="16" spans="1:17" ht="15.75" customHeight="1" x14ac:dyDescent="0.25">
      <c r="A16" s="6"/>
      <c r="B16" s="6"/>
      <c r="C16" s="56"/>
      <c r="D16" s="92"/>
      <c r="E16" s="52"/>
      <c r="F16" s="52"/>
      <c r="G16" s="92"/>
      <c r="H16" s="53"/>
      <c r="I16" s="53"/>
      <c r="J16" s="53"/>
      <c r="K16" s="53"/>
      <c r="L16" s="53"/>
      <c r="M16" s="53"/>
      <c r="N16" s="53"/>
      <c r="O16" s="12"/>
      <c r="P16" s="12"/>
      <c r="Q16" s="12"/>
    </row>
    <row r="17" spans="1:17" ht="31.5" customHeight="1" x14ac:dyDescent="0.25">
      <c r="A17" s="6"/>
      <c r="B17" s="6"/>
      <c r="C17" s="56"/>
      <c r="D17" s="338" t="str">
        <f>'F1 - Inv Total b'!B37</f>
        <v>1. Total Costo Diseño y Proyecto Ejecutivo, Construcción y Equipamiento</v>
      </c>
      <c r="E17" s="339"/>
      <c r="F17" s="339"/>
      <c r="G17" s="339"/>
      <c r="H17" s="339"/>
      <c r="I17" s="340"/>
      <c r="J17" s="341" t="e">
        <f>#REF!</f>
        <v>#REF!</v>
      </c>
      <c r="K17" s="342"/>
      <c r="L17" s="342"/>
      <c r="M17" s="342"/>
      <c r="N17" s="343"/>
      <c r="O17" s="12"/>
      <c r="P17" s="12"/>
      <c r="Q17" s="12"/>
    </row>
    <row r="18" spans="1:17" ht="49.9" customHeight="1" x14ac:dyDescent="0.25">
      <c r="A18" s="6"/>
      <c r="B18" s="6"/>
      <c r="C18" s="56"/>
      <c r="D18" s="338" t="str">
        <f>'F1 - Inv Total b'!B42</f>
        <v>2. Total Costo otros componentes de la coinversión.</v>
      </c>
      <c r="E18" s="339"/>
      <c r="F18" s="339"/>
      <c r="G18" s="339"/>
      <c r="H18" s="339"/>
      <c r="I18" s="340"/>
      <c r="J18" s="342" t="e">
        <f>#REF!</f>
        <v>#REF!</v>
      </c>
      <c r="K18" s="342"/>
      <c r="L18" s="342"/>
      <c r="M18" s="342"/>
      <c r="N18" s="343"/>
      <c r="O18" s="12"/>
      <c r="P18" s="12"/>
      <c r="Q18" s="12"/>
    </row>
    <row r="19" spans="1:17" ht="49.9" hidden="1" customHeight="1" x14ac:dyDescent="0.25">
      <c r="A19" s="6"/>
      <c r="B19" s="6"/>
      <c r="C19" s="56"/>
      <c r="D19" s="338" t="str">
        <f>'F1 - Inv Total b'!B44</f>
        <v>3. Impuesto al Valor Agregado (IVA)</v>
      </c>
      <c r="E19" s="339"/>
      <c r="F19" s="339"/>
      <c r="G19" s="339"/>
      <c r="H19" s="339"/>
      <c r="I19" s="340"/>
      <c r="J19" s="342"/>
      <c r="K19" s="342"/>
      <c r="L19" s="342"/>
      <c r="M19" s="342"/>
      <c r="N19" s="343"/>
      <c r="O19" s="12"/>
      <c r="P19" s="12"/>
      <c r="Q19" s="12"/>
    </row>
    <row r="20" spans="1:17" x14ac:dyDescent="0.25">
      <c r="D20" s="344" t="s">
        <v>141</v>
      </c>
      <c r="E20" s="345"/>
      <c r="F20" s="345"/>
      <c r="G20" s="345"/>
      <c r="H20" s="345"/>
      <c r="I20" s="346"/>
      <c r="J20" s="347" t="e">
        <f>J17+J18+J19</f>
        <v>#REF!</v>
      </c>
      <c r="K20" s="347"/>
      <c r="L20" s="347"/>
      <c r="M20" s="347"/>
      <c r="N20" s="348"/>
    </row>
    <row r="22" spans="1:17" ht="15.75" x14ac:dyDescent="0.25">
      <c r="D22" s="332" t="s">
        <v>139</v>
      </c>
      <c r="E22" s="332"/>
      <c r="F22" s="332"/>
      <c r="G22" s="332"/>
      <c r="H22" s="332"/>
      <c r="I22" s="332"/>
      <c r="J22" s="332"/>
      <c r="K22" s="332"/>
      <c r="L22" s="332"/>
      <c r="M22" s="332"/>
      <c r="N22" s="332"/>
      <c r="Q22" s="78"/>
    </row>
    <row r="23" spans="1:17" x14ac:dyDescent="0.25">
      <c r="D23" s="92"/>
      <c r="E23" s="52"/>
      <c r="F23" s="52"/>
      <c r="G23" s="92"/>
      <c r="H23" s="53"/>
      <c r="I23" s="53"/>
      <c r="J23" s="53"/>
      <c r="K23" s="53"/>
      <c r="L23" s="53"/>
      <c r="M23" s="53"/>
      <c r="N23" s="53"/>
    </row>
    <row r="24" spans="1:17" x14ac:dyDescent="0.25">
      <c r="D24" s="338" t="s">
        <v>138</v>
      </c>
      <c r="E24" s="339"/>
      <c r="F24" s="339"/>
      <c r="G24" s="339"/>
      <c r="H24" s="339"/>
      <c r="I24" s="340"/>
      <c r="J24" s="341" t="e">
        <f>'F6 - Flujo'!O23</f>
        <v>#N/A</v>
      </c>
      <c r="K24" s="342"/>
      <c r="L24" s="342"/>
      <c r="M24" s="342"/>
      <c r="N24" s="343"/>
      <c r="P24" s="152" t="s">
        <v>16</v>
      </c>
    </row>
    <row r="25" spans="1:17" hidden="1" x14ac:dyDescent="0.25">
      <c r="D25" s="338" t="s">
        <v>98</v>
      </c>
      <c r="E25" s="339"/>
      <c r="F25" s="339"/>
      <c r="G25" s="339"/>
      <c r="H25" s="339"/>
      <c r="I25" s="340"/>
      <c r="J25" s="341" t="e">
        <f>J24*0.16*0</f>
        <v>#N/A</v>
      </c>
      <c r="K25" s="342"/>
      <c r="L25" s="342"/>
      <c r="M25" s="342"/>
      <c r="N25" s="343"/>
    </row>
    <row r="26" spans="1:17" x14ac:dyDescent="0.25">
      <c r="D26" s="344" t="s">
        <v>136</v>
      </c>
      <c r="E26" s="345"/>
      <c r="F26" s="345"/>
      <c r="G26" s="345"/>
      <c r="H26" s="345"/>
      <c r="I26" s="346"/>
      <c r="J26" s="347" t="e">
        <f>J24+J25</f>
        <v>#N/A</v>
      </c>
      <c r="K26" s="347"/>
      <c r="L26" s="347"/>
      <c r="M26" s="347"/>
      <c r="N26" s="348"/>
    </row>
    <row r="28" spans="1:17" ht="15.75" x14ac:dyDescent="0.25">
      <c r="D28" s="332" t="s">
        <v>97</v>
      </c>
      <c r="E28" s="332"/>
      <c r="F28" s="332"/>
      <c r="G28" s="332"/>
      <c r="H28" s="332"/>
      <c r="I28" s="332"/>
      <c r="J28" s="332"/>
      <c r="K28" s="332"/>
      <c r="L28" s="332"/>
      <c r="M28" s="332"/>
      <c r="N28" s="332"/>
    </row>
    <row r="29" spans="1:17" x14ac:dyDescent="0.25">
      <c r="D29" s="92"/>
      <c r="E29" s="52"/>
      <c r="F29" s="52"/>
      <c r="G29" s="92"/>
      <c r="H29" s="53"/>
      <c r="I29" s="53"/>
      <c r="J29" s="53"/>
      <c r="K29" s="53"/>
      <c r="L29" s="53"/>
      <c r="M29" s="53"/>
      <c r="N29" s="53"/>
    </row>
    <row r="30" spans="1:17" x14ac:dyDescent="0.25">
      <c r="D30" s="338" t="s">
        <v>137</v>
      </c>
      <c r="E30" s="339"/>
      <c r="F30" s="339"/>
      <c r="G30" s="339"/>
      <c r="H30" s="339"/>
      <c r="I30" s="340"/>
      <c r="J30" s="341" t="e">
        <f>+SUM('F6 - Flujo'!H27:I50)</f>
        <v>#REF!</v>
      </c>
      <c r="K30" s="342"/>
      <c r="L30" s="342"/>
      <c r="M30" s="342"/>
      <c r="N30" s="343"/>
    </row>
    <row r="31" spans="1:17" x14ac:dyDescent="0.25">
      <c r="D31" s="338" t="s">
        <v>135</v>
      </c>
      <c r="E31" s="339"/>
      <c r="F31" s="339"/>
      <c r="G31" s="339"/>
      <c r="H31" s="339"/>
      <c r="I31" s="340"/>
      <c r="J31" s="342" t="e">
        <f>'F6 - Flujo'!O24</f>
        <v>#N/A</v>
      </c>
      <c r="K31" s="342"/>
      <c r="L31" s="342"/>
      <c r="M31" s="342"/>
      <c r="N31" s="343"/>
    </row>
    <row r="32" spans="1:17" x14ac:dyDescent="0.25">
      <c r="D32" s="344" t="s">
        <v>134</v>
      </c>
      <c r="E32" s="345"/>
      <c r="F32" s="345"/>
      <c r="G32" s="345"/>
      <c r="H32" s="345"/>
      <c r="I32" s="346"/>
      <c r="J32" s="347" t="e">
        <f>J30+J31</f>
        <v>#REF!</v>
      </c>
      <c r="K32" s="347"/>
      <c r="L32" s="347"/>
      <c r="M32" s="347"/>
      <c r="N32" s="348"/>
    </row>
    <row r="34" spans="4:14" x14ac:dyDescent="0.25">
      <c r="D34" s="333" t="s">
        <v>99</v>
      </c>
      <c r="E34" s="334"/>
      <c r="F34" s="334"/>
      <c r="G34" s="334"/>
      <c r="H34" s="334"/>
      <c r="I34" s="335"/>
      <c r="J34" s="336" t="e">
        <f>J32+J26+J20</f>
        <v>#REF!</v>
      </c>
      <c r="K34" s="336"/>
      <c r="L34" s="336"/>
      <c r="M34" s="336"/>
      <c r="N34" s="337"/>
    </row>
    <row r="37" spans="4:14" ht="15.75" x14ac:dyDescent="0.25">
      <c r="D37" s="332" t="s">
        <v>121</v>
      </c>
      <c r="E37" s="332"/>
      <c r="F37" s="332"/>
      <c r="G37" s="332"/>
      <c r="H37" s="332"/>
      <c r="I37" s="332"/>
      <c r="J37" s="332"/>
      <c r="K37" s="332"/>
      <c r="L37" s="332"/>
      <c r="M37" s="332"/>
      <c r="N37" s="332"/>
    </row>
    <row r="38" spans="4:14" x14ac:dyDescent="0.25">
      <c r="D38" s="338" t="s">
        <v>133</v>
      </c>
      <c r="E38" s="339"/>
      <c r="F38" s="339"/>
      <c r="G38" s="339"/>
      <c r="H38" s="339"/>
      <c r="I38" s="340"/>
      <c r="J38" s="341">
        <f>'F2 - usos y fuentes'!C25</f>
        <v>4025000000</v>
      </c>
      <c r="K38" s="342"/>
      <c r="L38" s="342"/>
      <c r="M38" s="342"/>
      <c r="N38" s="343"/>
    </row>
    <row r="39" spans="4:14" ht="28.15" customHeight="1" x14ac:dyDescent="0.25">
      <c r="D39" s="338" t="s">
        <v>128</v>
      </c>
      <c r="E39" s="339"/>
      <c r="F39" s="339"/>
      <c r="G39" s="339"/>
      <c r="H39" s="339"/>
      <c r="I39" s="340"/>
      <c r="J39" s="341" t="e">
        <f>NPV(0.1/12,'F6 - Flujo'!T27:T386)</f>
        <v>#N/A</v>
      </c>
      <c r="K39" s="342"/>
      <c r="L39" s="342"/>
      <c r="M39" s="342"/>
      <c r="N39" s="343"/>
    </row>
    <row r="40" spans="4:14" ht="14.45" customHeight="1" x14ac:dyDescent="0.25">
      <c r="D40" s="344" t="s">
        <v>100</v>
      </c>
      <c r="E40" s="345"/>
      <c r="F40" s="345"/>
      <c r="G40" s="345"/>
      <c r="H40" s="345"/>
      <c r="I40" s="346"/>
      <c r="J40" s="330" t="e">
        <f>J39+J38</f>
        <v>#N/A</v>
      </c>
      <c r="K40" s="331"/>
      <c r="L40" s="331"/>
      <c r="M40" s="331"/>
      <c r="N40" s="331"/>
    </row>
    <row r="43" spans="4:14" x14ac:dyDescent="0.25">
      <c r="D43" s="23" t="s">
        <v>118</v>
      </c>
    </row>
  </sheetData>
  <mergeCells count="37">
    <mergeCell ref="C6:P6"/>
    <mergeCell ref="C7:P7"/>
    <mergeCell ref="A10:D10"/>
    <mergeCell ref="E9:N9"/>
    <mergeCell ref="E10:N10"/>
    <mergeCell ref="D20:I20"/>
    <mergeCell ref="J18:N18"/>
    <mergeCell ref="J20:N20"/>
    <mergeCell ref="D15:N15"/>
    <mergeCell ref="D17:I17"/>
    <mergeCell ref="D19:I19"/>
    <mergeCell ref="J19:N19"/>
    <mergeCell ref="D18:I18"/>
    <mergeCell ref="J17:N17"/>
    <mergeCell ref="J26:N26"/>
    <mergeCell ref="D39:I39"/>
    <mergeCell ref="D38:I38"/>
    <mergeCell ref="J38:N38"/>
    <mergeCell ref="D22:N22"/>
    <mergeCell ref="D24:I24"/>
    <mergeCell ref="J24:N24"/>
    <mergeCell ref="J40:N40"/>
    <mergeCell ref="D37:N37"/>
    <mergeCell ref="D34:I34"/>
    <mergeCell ref="J34:N34"/>
    <mergeCell ref="D25:I25"/>
    <mergeCell ref="J25:N25"/>
    <mergeCell ref="D40:I40"/>
    <mergeCell ref="J39:N39"/>
    <mergeCell ref="D32:I32"/>
    <mergeCell ref="J32:N32"/>
    <mergeCell ref="D28:N28"/>
    <mergeCell ref="D30:I30"/>
    <mergeCell ref="J30:N30"/>
    <mergeCell ref="D31:I31"/>
    <mergeCell ref="J31:N31"/>
    <mergeCell ref="D26:I26"/>
  </mergeCells>
  <printOptions horizontalCentered="1"/>
  <pageMargins left="0.70866141732283472" right="0.70866141732283472" top="0.74803149606299213" bottom="0.74803149606299213" header="0.31496062992125984" footer="0.31496062992125984"/>
  <pageSetup scale="61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38"/>
  <sheetViews>
    <sheetView view="pageBreakPreview" topLeftCell="A7" zoomScale="80" zoomScaleSheetLayoutView="80" workbookViewId="0">
      <selection activeCell="T25" sqref="T25"/>
    </sheetView>
  </sheetViews>
  <sheetFormatPr baseColWidth="10" defaultColWidth="8.7109375" defaultRowHeight="15" x14ac:dyDescent="0.25"/>
  <cols>
    <col min="1" max="1" width="11.42578125" style="23" customWidth="1"/>
    <col min="2" max="2" width="15" style="23" customWidth="1"/>
    <col min="3" max="3" width="15.42578125" style="23" customWidth="1"/>
    <col min="4" max="5" width="15.7109375" style="23" customWidth="1"/>
    <col min="6" max="20" width="8.7109375" style="23"/>
    <col min="21" max="21" width="2.7109375" style="23" customWidth="1"/>
    <col min="22" max="16384" width="8.7109375" style="23"/>
  </cols>
  <sheetData>
    <row r="1" spans="1:19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28.5" x14ac:dyDescent="0.25">
      <c r="A6" s="6"/>
      <c r="B6" s="228" t="s">
        <v>18</v>
      </c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</row>
    <row r="7" spans="1:19" ht="23.25" x14ac:dyDescent="0.25">
      <c r="A7" s="6"/>
      <c r="B7" s="229" t="s">
        <v>40</v>
      </c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</row>
    <row r="8" spans="1:19" s="35" customFormat="1" ht="12.75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spans="1:19" s="35" customFormat="1" ht="46.15" customHeight="1" x14ac:dyDescent="0.2">
      <c r="A9" s="250" t="s">
        <v>12</v>
      </c>
      <c r="B9" s="250"/>
      <c r="C9" s="250"/>
      <c r="D9" s="9"/>
      <c r="E9" s="234" t="s">
        <v>16</v>
      </c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9"/>
      <c r="S9" s="9"/>
    </row>
    <row r="10" spans="1:19" s="35" customFormat="1" ht="30.6" customHeight="1" x14ac:dyDescent="0.2">
      <c r="A10" s="250" t="s">
        <v>13</v>
      </c>
      <c r="B10" s="250"/>
      <c r="C10" s="250"/>
      <c r="D10" s="250"/>
      <c r="E10" s="234" t="s">
        <v>16</v>
      </c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9"/>
      <c r="S10" s="9"/>
    </row>
    <row r="11" spans="1:19" s="35" customFormat="1" ht="12.75" x14ac:dyDescent="0.2">
      <c r="A11" s="7" t="s">
        <v>16</v>
      </c>
      <c r="B11" s="100"/>
      <c r="C11" s="100"/>
      <c r="D11" s="100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9"/>
      <c r="S11" s="9"/>
    </row>
    <row r="12" spans="1:19" s="35" customFormat="1" ht="12.75" x14ac:dyDescent="0.2">
      <c r="A12" s="7"/>
      <c r="B12" s="100"/>
      <c r="C12" s="100"/>
      <c r="D12" s="100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9"/>
      <c r="S12" s="9"/>
    </row>
    <row r="13" spans="1:19" s="35" customFormat="1" ht="12.75" x14ac:dyDescent="0.2">
      <c r="A13" s="7"/>
      <c r="B13" s="18"/>
      <c r="C13" s="9"/>
      <c r="D13" s="7" t="s">
        <v>52</v>
      </c>
      <c r="E13" s="9"/>
      <c r="F13" s="9"/>
      <c r="G13" s="9"/>
      <c r="H13" s="9"/>
      <c r="I13" s="9"/>
      <c r="J13" s="9"/>
      <c r="K13" s="9"/>
      <c r="L13" s="9"/>
      <c r="M13" s="9"/>
      <c r="N13" s="7"/>
      <c r="O13" s="7"/>
      <c r="P13" s="7"/>
      <c r="Q13" s="7"/>
      <c r="R13" s="7"/>
      <c r="S13" s="7"/>
    </row>
    <row r="14" spans="1:19" s="35" customFormat="1" ht="12.75" x14ac:dyDescent="0.2">
      <c r="A14" s="1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7"/>
      <c r="O14" s="7"/>
      <c r="P14" s="7"/>
      <c r="Q14" s="7"/>
      <c r="R14" s="7"/>
      <c r="S14" s="7"/>
    </row>
    <row r="15" spans="1:19" s="35" customFormat="1" ht="12.75" x14ac:dyDescent="0.2">
      <c r="A15" s="18"/>
      <c r="B15" s="9"/>
      <c r="C15" s="9"/>
      <c r="D15" s="9"/>
      <c r="E15" s="9"/>
      <c r="F15" s="7"/>
      <c r="G15" s="7"/>
      <c r="H15" s="7"/>
      <c r="I15" s="7"/>
      <c r="J15" s="7"/>
      <c r="K15" s="9"/>
      <c r="L15" s="9"/>
      <c r="M15" s="9"/>
      <c r="N15" s="7"/>
      <c r="O15" s="7"/>
      <c r="P15" s="9"/>
      <c r="Q15" s="9"/>
      <c r="R15" s="9"/>
      <c r="S15" s="18"/>
    </row>
    <row r="16" spans="1:19" s="35" customFormat="1" ht="12.75" x14ac:dyDescent="0.2">
      <c r="A16" s="18"/>
      <c r="B16" s="39"/>
      <c r="C16" s="9"/>
      <c r="D16" s="9"/>
      <c r="E16" s="9"/>
      <c r="F16" s="9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</row>
    <row r="17" spans="1:19" s="35" customFormat="1" ht="12.75" x14ac:dyDescent="0.2">
      <c r="A17" s="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</row>
    <row r="18" spans="1:19" s="35" customFormat="1" ht="12.75" x14ac:dyDescent="0.2">
      <c r="A18" s="18"/>
      <c r="B18" s="7"/>
      <c r="C18" s="258" t="s">
        <v>16</v>
      </c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9"/>
      <c r="R18" s="9"/>
      <c r="S18" s="9"/>
    </row>
    <row r="19" spans="1:19" s="35" customFormat="1" ht="12.75" x14ac:dyDescent="0.2">
      <c r="A19" s="18"/>
      <c r="B19" s="11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12"/>
      <c r="R19" s="12"/>
      <c r="S19" s="12"/>
    </row>
    <row r="20" spans="1:19" s="35" customFormat="1" ht="12.75" x14ac:dyDescent="0.2">
      <c r="A20" s="18"/>
      <c r="B20" s="40"/>
      <c r="C20" s="259" t="s">
        <v>17</v>
      </c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12"/>
      <c r="R20" s="12"/>
      <c r="S20" s="12"/>
    </row>
    <row r="21" spans="1:19" s="35" customFormat="1" ht="12.75" x14ac:dyDescent="0.2">
      <c r="A21" s="18"/>
      <c r="B21" s="11"/>
      <c r="C21" s="41"/>
      <c r="D21" s="41"/>
      <c r="E21" s="41"/>
      <c r="F21" s="41"/>
      <c r="G21" s="41"/>
      <c r="H21" s="41"/>
      <c r="I21" s="41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s="35" customFormat="1" ht="12.75" x14ac:dyDescent="0.2">
      <c r="A22" s="18"/>
      <c r="B22" s="11"/>
      <c r="C22" s="75"/>
      <c r="D22" s="292" t="s">
        <v>30</v>
      </c>
      <c r="E22" s="293"/>
      <c r="F22" s="293"/>
      <c r="G22" s="293"/>
      <c r="H22" s="293"/>
      <c r="I22" s="293"/>
      <c r="J22" s="294"/>
      <c r="K22" s="271" t="e">
        <f>#REF!</f>
        <v>#REF!</v>
      </c>
      <c r="L22" s="271"/>
      <c r="M22" s="271"/>
      <c r="N22" s="271"/>
      <c r="O22" s="271"/>
      <c r="P22" s="43"/>
      <c r="Q22" s="5"/>
      <c r="R22" s="5"/>
      <c r="S22" s="5"/>
    </row>
    <row r="23" spans="1:19" s="35" customFormat="1" ht="12.75" x14ac:dyDescent="0.2">
      <c r="A23" s="18"/>
      <c r="B23" s="7"/>
      <c r="C23" s="75"/>
      <c r="D23" s="295"/>
      <c r="E23" s="296"/>
      <c r="F23" s="296"/>
      <c r="G23" s="296"/>
      <c r="H23" s="296"/>
      <c r="I23" s="296"/>
      <c r="J23" s="297"/>
      <c r="K23" s="271"/>
      <c r="L23" s="271"/>
      <c r="M23" s="271"/>
      <c r="N23" s="271"/>
      <c r="O23" s="271"/>
      <c r="P23" s="43"/>
      <c r="Q23" s="9"/>
      <c r="R23" s="9"/>
      <c r="S23" s="9"/>
    </row>
    <row r="24" spans="1:19" s="35" customFormat="1" ht="12.75" x14ac:dyDescent="0.2">
      <c r="A24" s="18"/>
      <c r="B24" s="13"/>
      <c r="C24" s="76"/>
      <c r="D24" s="24"/>
      <c r="E24" s="24"/>
      <c r="F24" s="24"/>
      <c r="G24" s="24"/>
      <c r="H24" s="24"/>
      <c r="I24" s="24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 s="35" customFormat="1" ht="12.75" x14ac:dyDescent="0.2">
      <c r="A25" s="18"/>
      <c r="B25" s="15"/>
      <c r="C25" s="16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2"/>
      <c r="Q25" s="12"/>
      <c r="R25" s="12"/>
      <c r="S25" s="12"/>
    </row>
    <row r="26" spans="1:19" s="35" customFormat="1" ht="12.75" x14ac:dyDescent="0.2">
      <c r="A26" s="18"/>
      <c r="C26" s="74"/>
      <c r="D26" s="298" t="s">
        <v>11</v>
      </c>
      <c r="E26" s="298"/>
      <c r="F26" s="298" t="s">
        <v>19</v>
      </c>
      <c r="G26" s="298"/>
      <c r="H26" s="298" t="s">
        <v>20</v>
      </c>
      <c r="I26" s="298"/>
      <c r="J26" s="298" t="s">
        <v>21</v>
      </c>
      <c r="K26" s="298"/>
      <c r="L26" s="298" t="s">
        <v>27</v>
      </c>
      <c r="M26" s="298"/>
      <c r="N26" s="299" t="s">
        <v>22</v>
      </c>
      <c r="O26" s="299"/>
      <c r="P26" s="12"/>
      <c r="Q26" s="12"/>
      <c r="R26" s="12"/>
      <c r="S26" s="12"/>
    </row>
    <row r="27" spans="1:19" s="35" customFormat="1" ht="12.75" x14ac:dyDescent="0.2">
      <c r="A27" s="18"/>
      <c r="B27" s="113">
        <v>44256</v>
      </c>
      <c r="C27" s="85" t="e">
        <f>#REF!</f>
        <v>#REF!</v>
      </c>
      <c r="D27" s="289">
        <v>1</v>
      </c>
      <c r="E27" s="290"/>
      <c r="F27" s="291">
        <v>0</v>
      </c>
      <c r="G27" s="291"/>
      <c r="H27" s="291" t="e">
        <f>#REF!</f>
        <v>#REF!</v>
      </c>
      <c r="I27" s="291"/>
      <c r="J27" s="351" t="e">
        <f>((1+$K$22)^(1/12)-1)*F27</f>
        <v>#REF!</v>
      </c>
      <c r="K27" s="351"/>
      <c r="L27" s="291" t="e">
        <f>#REF!</f>
        <v>#REF!</v>
      </c>
      <c r="M27" s="291"/>
      <c r="N27" s="291" t="e">
        <f t="shared" ref="N27:N36" si="0">SUM(F27:K27)-L27</f>
        <v>#REF!</v>
      </c>
      <c r="O27" s="291"/>
      <c r="P27" s="12"/>
      <c r="Q27" s="12"/>
      <c r="R27" s="12"/>
      <c r="S27" s="12"/>
    </row>
    <row r="28" spans="1:19" s="35" customFormat="1" ht="12.75" x14ac:dyDescent="0.2">
      <c r="A28" s="18"/>
      <c r="B28" s="113">
        <v>44287</v>
      </c>
      <c r="C28" s="85" t="e">
        <f>#REF!</f>
        <v>#REF!</v>
      </c>
      <c r="D28" s="289">
        <f>D27+1</f>
        <v>2</v>
      </c>
      <c r="E28" s="290"/>
      <c r="F28" s="291" t="e">
        <f t="shared" ref="F28:F33" si="1">N27</f>
        <v>#REF!</v>
      </c>
      <c r="G28" s="291"/>
      <c r="H28" s="291" t="e">
        <f>#REF!</f>
        <v>#REF!</v>
      </c>
      <c r="I28" s="291"/>
      <c r="J28" s="351">
        <v>0</v>
      </c>
      <c r="K28" s="351"/>
      <c r="L28" s="291" t="e">
        <f>#REF!</f>
        <v>#REF!</v>
      </c>
      <c r="M28" s="291"/>
      <c r="N28" s="291" t="e">
        <f t="shared" si="0"/>
        <v>#REF!</v>
      </c>
      <c r="O28" s="291"/>
      <c r="P28" s="12"/>
      <c r="Q28" s="12"/>
      <c r="R28" s="12"/>
      <c r="S28" s="12"/>
    </row>
    <row r="29" spans="1:19" s="35" customFormat="1" ht="12.75" x14ac:dyDescent="0.2">
      <c r="A29" s="18"/>
      <c r="B29" s="113">
        <v>44317</v>
      </c>
      <c r="C29" s="85" t="e">
        <f>#REF!</f>
        <v>#REF!</v>
      </c>
      <c r="D29" s="289">
        <f t="shared" ref="D29:D36" si="2">D28+1</f>
        <v>3</v>
      </c>
      <c r="E29" s="290"/>
      <c r="F29" s="291" t="e">
        <f t="shared" si="1"/>
        <v>#REF!</v>
      </c>
      <c r="G29" s="291"/>
      <c r="H29" s="291" t="e">
        <f>#REF!</f>
        <v>#REF!</v>
      </c>
      <c r="I29" s="291"/>
      <c r="J29" s="351">
        <v>0</v>
      </c>
      <c r="K29" s="351"/>
      <c r="L29" s="291" t="e">
        <f>#REF!</f>
        <v>#REF!</v>
      </c>
      <c r="M29" s="291"/>
      <c r="N29" s="291" t="e">
        <f t="shared" si="0"/>
        <v>#REF!</v>
      </c>
      <c r="O29" s="291"/>
      <c r="P29" s="12"/>
      <c r="Q29" s="12"/>
      <c r="R29" s="12"/>
      <c r="S29" s="12"/>
    </row>
    <row r="30" spans="1:19" s="35" customFormat="1" ht="12.75" x14ac:dyDescent="0.2">
      <c r="B30" s="113">
        <v>44348</v>
      </c>
      <c r="C30" s="85" t="e">
        <f>#REF!</f>
        <v>#REF!</v>
      </c>
      <c r="D30" s="289">
        <f t="shared" si="2"/>
        <v>4</v>
      </c>
      <c r="E30" s="290"/>
      <c r="F30" s="291" t="e">
        <f t="shared" si="1"/>
        <v>#REF!</v>
      </c>
      <c r="G30" s="291"/>
      <c r="H30" s="291" t="e">
        <f>#REF!</f>
        <v>#REF!</v>
      </c>
      <c r="I30" s="291"/>
      <c r="J30" s="291" t="e">
        <f>((1+$K$22)^(1/12)-1)*((SUM(F30:I30)-SUM($L$30:M30)))</f>
        <v>#REF!</v>
      </c>
      <c r="K30" s="291"/>
      <c r="L30" s="291" t="e">
        <f>#REF!</f>
        <v>#REF!</v>
      </c>
      <c r="M30" s="291"/>
      <c r="N30" s="291" t="e">
        <f t="shared" si="0"/>
        <v>#REF!</v>
      </c>
      <c r="O30" s="291"/>
      <c r="P30" s="12"/>
      <c r="Q30" s="12"/>
      <c r="R30" s="12"/>
      <c r="S30" s="12"/>
    </row>
    <row r="31" spans="1:19" s="35" customFormat="1" ht="12.75" x14ac:dyDescent="0.2">
      <c r="B31" s="113">
        <v>44378</v>
      </c>
      <c r="C31" s="85" t="e">
        <f>#REF!</f>
        <v>#REF!</v>
      </c>
      <c r="D31" s="289">
        <f t="shared" si="2"/>
        <v>5</v>
      </c>
      <c r="E31" s="290"/>
      <c r="F31" s="291" t="e">
        <f t="shared" si="1"/>
        <v>#REF!</v>
      </c>
      <c r="G31" s="291"/>
      <c r="H31" s="291" t="e">
        <f>#REF!</f>
        <v>#REF!</v>
      </c>
      <c r="I31" s="291"/>
      <c r="J31" s="291" t="e">
        <f>((1+$K$22)^(1/12)-1)*((SUM(F31:I31)-SUM($L$31:M31)))</f>
        <v>#REF!</v>
      </c>
      <c r="K31" s="291"/>
      <c r="L31" s="291" t="e">
        <f>#REF!</f>
        <v>#REF!</v>
      </c>
      <c r="M31" s="291"/>
      <c r="N31" s="291" t="e">
        <f t="shared" si="0"/>
        <v>#REF!</v>
      </c>
      <c r="O31" s="291"/>
      <c r="P31" s="12"/>
      <c r="Q31" s="12"/>
      <c r="R31" s="12"/>
      <c r="S31" s="12"/>
    </row>
    <row r="32" spans="1:19" s="35" customFormat="1" ht="12.75" x14ac:dyDescent="0.2">
      <c r="B32" s="113">
        <v>44409</v>
      </c>
      <c r="C32" s="85" t="e">
        <f>#REF!</f>
        <v>#REF!</v>
      </c>
      <c r="D32" s="289">
        <f t="shared" si="2"/>
        <v>6</v>
      </c>
      <c r="E32" s="290"/>
      <c r="F32" s="291" t="e">
        <f t="shared" si="1"/>
        <v>#REF!</v>
      </c>
      <c r="G32" s="291"/>
      <c r="H32" s="291" t="e">
        <f>#REF!</f>
        <v>#REF!</v>
      </c>
      <c r="I32" s="291"/>
      <c r="J32" s="291" t="e">
        <f>((1+$K$22)^(1/12)-1)*((SUM(F32:I32)-SUM($L$32:M32)))</f>
        <v>#REF!</v>
      </c>
      <c r="K32" s="291"/>
      <c r="L32" s="291" t="e">
        <f>#REF!</f>
        <v>#REF!</v>
      </c>
      <c r="M32" s="291"/>
      <c r="N32" s="291" t="e">
        <f t="shared" si="0"/>
        <v>#REF!</v>
      </c>
      <c r="O32" s="291"/>
      <c r="P32" s="12"/>
      <c r="Q32" s="12"/>
      <c r="R32" s="12"/>
      <c r="S32" s="12"/>
    </row>
    <row r="33" spans="2:19" s="35" customFormat="1" ht="12.75" x14ac:dyDescent="0.2">
      <c r="B33" s="113">
        <v>44440</v>
      </c>
      <c r="C33" s="85" t="e">
        <f>#REF!</f>
        <v>#REF!</v>
      </c>
      <c r="D33" s="289">
        <f t="shared" si="2"/>
        <v>7</v>
      </c>
      <c r="E33" s="290"/>
      <c r="F33" s="291" t="e">
        <f t="shared" si="1"/>
        <v>#REF!</v>
      </c>
      <c r="G33" s="291"/>
      <c r="H33" s="291" t="e">
        <f>#REF!</f>
        <v>#REF!</v>
      </c>
      <c r="I33" s="291"/>
      <c r="J33" s="291" t="e">
        <f>((1+$K$22)^(1/12)-1)*((SUM(F33:I33)-SUM($L$33:M33)))</f>
        <v>#REF!</v>
      </c>
      <c r="K33" s="291"/>
      <c r="L33" s="291" t="e">
        <f>#REF!</f>
        <v>#REF!</v>
      </c>
      <c r="M33" s="291"/>
      <c r="N33" s="291" t="e">
        <f t="shared" si="0"/>
        <v>#REF!</v>
      </c>
      <c r="O33" s="291"/>
      <c r="P33" s="12"/>
      <c r="Q33" s="12"/>
      <c r="R33" s="12"/>
      <c r="S33" s="12"/>
    </row>
    <row r="34" spans="2:19" x14ac:dyDescent="0.25">
      <c r="B34" s="113">
        <v>44470</v>
      </c>
      <c r="D34" s="289">
        <f t="shared" si="2"/>
        <v>8</v>
      </c>
      <c r="E34" s="290"/>
      <c r="F34" s="291" t="e">
        <f>N33</f>
        <v>#REF!</v>
      </c>
      <c r="G34" s="291"/>
      <c r="H34" s="291" t="e">
        <f>#REF!</f>
        <v>#REF!</v>
      </c>
      <c r="I34" s="291"/>
      <c r="J34" s="291" t="e">
        <f>((1+$K$22)^(1/12)-1)*((SUM(F34:I34)-SUM($L$34:M34)))</f>
        <v>#REF!</v>
      </c>
      <c r="K34" s="291"/>
      <c r="L34" s="291" t="e">
        <f>#REF!</f>
        <v>#REF!</v>
      </c>
      <c r="M34" s="291"/>
      <c r="N34" s="291" t="e">
        <f t="shared" si="0"/>
        <v>#REF!</v>
      </c>
      <c r="O34" s="291"/>
    </row>
    <row r="35" spans="2:19" x14ac:dyDescent="0.25">
      <c r="B35" s="113">
        <v>44501</v>
      </c>
      <c r="D35" s="289">
        <f t="shared" si="2"/>
        <v>9</v>
      </c>
      <c r="E35" s="290"/>
      <c r="F35" s="291" t="e">
        <f>N34</f>
        <v>#REF!</v>
      </c>
      <c r="G35" s="291"/>
      <c r="H35" s="291" t="e">
        <f>#REF!</f>
        <v>#REF!</v>
      </c>
      <c r="I35" s="291"/>
      <c r="J35" s="291" t="e">
        <f>((1+$K$22)^(1/12)-1)*((SUM(F35:I35)-SUM($L$35:M35)))</f>
        <v>#REF!</v>
      </c>
      <c r="K35" s="291"/>
      <c r="L35" s="291" t="e">
        <f>#REF!</f>
        <v>#REF!</v>
      </c>
      <c r="M35" s="291"/>
      <c r="N35" s="291" t="e">
        <f t="shared" si="0"/>
        <v>#REF!</v>
      </c>
      <c r="O35" s="291"/>
    </row>
    <row r="36" spans="2:19" x14ac:dyDescent="0.25">
      <c r="B36" s="113">
        <v>44531</v>
      </c>
      <c r="D36" s="289">
        <f t="shared" si="2"/>
        <v>10</v>
      </c>
      <c r="E36" s="290"/>
      <c r="F36" s="291" t="e">
        <f>N35</f>
        <v>#REF!</v>
      </c>
      <c r="G36" s="291"/>
      <c r="H36" s="291" t="e">
        <f>#REF!</f>
        <v>#REF!</v>
      </c>
      <c r="I36" s="291"/>
      <c r="J36" s="291" t="e">
        <f>((1+$K$22)^(1/12)-1)*((SUM(F36:I36)-SUM($L$36:M36)))</f>
        <v>#REF!</v>
      </c>
      <c r="K36" s="291"/>
      <c r="L36" s="291" t="e">
        <f>#REF!</f>
        <v>#REF!</v>
      </c>
      <c r="M36" s="291"/>
      <c r="N36" s="291" t="e">
        <f t="shared" si="0"/>
        <v>#REF!</v>
      </c>
      <c r="O36" s="291"/>
    </row>
    <row r="37" spans="2:19" x14ac:dyDescent="0.25">
      <c r="D37" s="281" t="s">
        <v>4</v>
      </c>
      <c r="E37" s="281"/>
      <c r="F37" s="282"/>
      <c r="G37" s="282"/>
      <c r="H37" s="282" t="e">
        <f>SUM(H27:I36)</f>
        <v>#REF!</v>
      </c>
      <c r="I37" s="282"/>
      <c r="J37" s="282" t="e">
        <f>SUM(J27:K36)</f>
        <v>#REF!</v>
      </c>
      <c r="K37" s="282"/>
      <c r="L37" s="282" t="e">
        <f>SUM(L27:M36)</f>
        <v>#REF!</v>
      </c>
      <c r="M37" s="282"/>
      <c r="N37" s="282"/>
      <c r="O37" s="282"/>
    </row>
    <row r="38" spans="2:19" x14ac:dyDescent="0.25">
      <c r="J38" s="283" t="s">
        <v>16</v>
      </c>
      <c r="K38" s="284"/>
    </row>
  </sheetData>
  <mergeCells count="83">
    <mergeCell ref="B6:S6"/>
    <mergeCell ref="B7:S7"/>
    <mergeCell ref="A9:C9"/>
    <mergeCell ref="E9:Q9"/>
    <mergeCell ref="A10:D10"/>
    <mergeCell ref="E10:Q10"/>
    <mergeCell ref="N27:O27"/>
    <mergeCell ref="C18:P19"/>
    <mergeCell ref="C20:P20"/>
    <mergeCell ref="D22:J23"/>
    <mergeCell ref="K22:O23"/>
    <mergeCell ref="D26:E26"/>
    <mergeCell ref="F26:G26"/>
    <mergeCell ref="H26:I26"/>
    <mergeCell ref="J26:K26"/>
    <mergeCell ref="L26:M26"/>
    <mergeCell ref="N26:O26"/>
    <mergeCell ref="D27:E27"/>
    <mergeCell ref="F27:G27"/>
    <mergeCell ref="H27:I27"/>
    <mergeCell ref="J27:K27"/>
    <mergeCell ref="L27:M27"/>
    <mergeCell ref="N29:O29"/>
    <mergeCell ref="D28:E28"/>
    <mergeCell ref="F28:G28"/>
    <mergeCell ref="H28:I28"/>
    <mergeCell ref="J28:K28"/>
    <mergeCell ref="L28:M28"/>
    <mergeCell ref="N28:O28"/>
    <mergeCell ref="D29:E29"/>
    <mergeCell ref="F29:G29"/>
    <mergeCell ref="H29:I29"/>
    <mergeCell ref="J29:K29"/>
    <mergeCell ref="L29:M29"/>
    <mergeCell ref="N31:O31"/>
    <mergeCell ref="D30:E30"/>
    <mergeCell ref="F30:G30"/>
    <mergeCell ref="H30:I30"/>
    <mergeCell ref="J30:K30"/>
    <mergeCell ref="L30:M30"/>
    <mergeCell ref="N30:O30"/>
    <mergeCell ref="D31:E31"/>
    <mergeCell ref="F31:G31"/>
    <mergeCell ref="H31:I31"/>
    <mergeCell ref="J31:K31"/>
    <mergeCell ref="L31:M31"/>
    <mergeCell ref="N33:O33"/>
    <mergeCell ref="D32:E32"/>
    <mergeCell ref="F32:G32"/>
    <mergeCell ref="H32:I32"/>
    <mergeCell ref="J32:K32"/>
    <mergeCell ref="L32:M32"/>
    <mergeCell ref="N32:O32"/>
    <mergeCell ref="D33:E33"/>
    <mergeCell ref="F33:G33"/>
    <mergeCell ref="H33:I33"/>
    <mergeCell ref="J33:K33"/>
    <mergeCell ref="L33:M33"/>
    <mergeCell ref="N35:O35"/>
    <mergeCell ref="D34:E34"/>
    <mergeCell ref="F34:G34"/>
    <mergeCell ref="H34:I34"/>
    <mergeCell ref="J34:K34"/>
    <mergeCell ref="L34:M34"/>
    <mergeCell ref="N34:O34"/>
    <mergeCell ref="D35:E35"/>
    <mergeCell ref="F35:G35"/>
    <mergeCell ref="H35:I35"/>
    <mergeCell ref="J35:K35"/>
    <mergeCell ref="L35:M35"/>
    <mergeCell ref="L37:M37"/>
    <mergeCell ref="N37:O37"/>
    <mergeCell ref="D36:E36"/>
    <mergeCell ref="F36:G36"/>
    <mergeCell ref="H36:I36"/>
    <mergeCell ref="J36:K36"/>
    <mergeCell ref="L36:M36"/>
    <mergeCell ref="N36:O36"/>
    <mergeCell ref="J38:K38"/>
    <mergeCell ref="D37:E37"/>
    <mergeCell ref="F37:G37"/>
    <mergeCell ref="H37:I37"/>
    <mergeCell ref="J37:K37"/>
  </mergeCells>
  <printOptions horizontalCentered="1"/>
  <pageMargins left="0.70866141732283472" right="0.70866141732283472" top="0.74803149606299213" bottom="0.74803149606299213" header="0.31496062992125984" footer="0.31496062992125984"/>
  <pageSetup scale="5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Q83"/>
  <sheetViews>
    <sheetView view="pageBreakPreview" topLeftCell="A7" zoomScale="90" zoomScaleSheetLayoutView="90" workbookViewId="0">
      <selection activeCell="E29" sqref="E29:F29"/>
    </sheetView>
  </sheetViews>
  <sheetFormatPr baseColWidth="10" defaultColWidth="8.7109375" defaultRowHeight="15" x14ac:dyDescent="0.25"/>
  <cols>
    <col min="1" max="1" width="8.7109375" style="23"/>
    <col min="2" max="2" width="15" style="23" customWidth="1"/>
    <col min="3" max="3" width="14.42578125" style="23" customWidth="1"/>
    <col min="4" max="4" width="13.42578125" style="23" customWidth="1"/>
    <col min="5" max="5" width="12.7109375" style="23" customWidth="1"/>
    <col min="6" max="6" width="17.7109375" style="23" bestFit="1" customWidth="1"/>
    <col min="7" max="7" width="11" style="23" bestFit="1" customWidth="1"/>
    <col min="8" max="12" width="8.7109375" style="23"/>
    <col min="13" max="13" width="13.85546875" style="23" customWidth="1"/>
    <col min="14" max="16" width="8.7109375" style="23"/>
    <col min="17" max="17" width="9.7109375" style="23" bestFit="1" customWidth="1"/>
    <col min="18" max="18" width="8.7109375" style="23"/>
    <col min="19" max="19" width="2.7109375" style="23" customWidth="1"/>
    <col min="20" max="16384" width="8.7109375" style="23"/>
  </cols>
  <sheetData>
    <row r="2" spans="1:17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ht="28.5" x14ac:dyDescent="0.25">
      <c r="A6" s="6"/>
      <c r="B6" s="6"/>
      <c r="C6" s="228" t="s">
        <v>18</v>
      </c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45"/>
    </row>
    <row r="7" spans="1:17" ht="23.25" x14ac:dyDescent="0.25">
      <c r="A7" s="6"/>
      <c r="B7" s="6"/>
      <c r="C7" s="229" t="s">
        <v>40</v>
      </c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46"/>
    </row>
    <row r="8" spans="1:17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35" customFormat="1" ht="52.9" customHeight="1" x14ac:dyDescent="0.2">
      <c r="A9" s="97" t="s">
        <v>12</v>
      </c>
      <c r="B9" s="97"/>
      <c r="C9" s="98"/>
      <c r="D9" s="99" t="s">
        <v>16</v>
      </c>
      <c r="E9" s="355" t="s">
        <v>16</v>
      </c>
      <c r="F9" s="355"/>
      <c r="G9" s="355"/>
      <c r="H9" s="355"/>
      <c r="I9" s="355"/>
      <c r="J9" s="355"/>
      <c r="K9" s="355"/>
      <c r="L9" s="355"/>
      <c r="M9" s="355"/>
      <c r="N9" s="9"/>
      <c r="O9" s="9"/>
      <c r="P9" s="9"/>
      <c r="Q9" s="9"/>
    </row>
    <row r="10" spans="1:17" s="35" customFormat="1" ht="24" customHeight="1" x14ac:dyDescent="0.2">
      <c r="A10" s="356" t="s">
        <v>13</v>
      </c>
      <c r="B10" s="356"/>
      <c r="C10" s="356"/>
      <c r="D10" s="356"/>
      <c r="E10" s="355"/>
      <c r="F10" s="355"/>
      <c r="G10" s="355"/>
      <c r="H10" s="355"/>
      <c r="I10" s="355"/>
      <c r="J10" s="355"/>
      <c r="K10" s="355"/>
      <c r="L10" s="355"/>
      <c r="M10" s="355"/>
      <c r="N10" s="9"/>
      <c r="O10" s="9"/>
      <c r="P10" s="9"/>
      <c r="Q10" s="9"/>
    </row>
    <row r="11" spans="1:17" s="35" customFormat="1" ht="12.75" x14ac:dyDescent="0.2">
      <c r="A11" s="7"/>
      <c r="B11" s="100"/>
      <c r="C11" s="100"/>
      <c r="D11" s="100"/>
      <c r="E11" s="9"/>
      <c r="F11" s="9"/>
      <c r="G11" s="9"/>
      <c r="H11" s="9"/>
      <c r="I11" s="9"/>
      <c r="J11" s="9"/>
      <c r="K11" s="9"/>
      <c r="L11" s="9"/>
      <c r="M11" s="7"/>
      <c r="N11" s="9"/>
      <c r="O11" s="9"/>
      <c r="P11" s="9"/>
      <c r="Q11" s="9"/>
    </row>
    <row r="12" spans="1:17" s="35" customFormat="1" ht="12.75" x14ac:dyDescent="0.2">
      <c r="A12" s="7"/>
      <c r="B12" s="7"/>
      <c r="C12" s="18"/>
      <c r="D12" s="9"/>
      <c r="E12" s="9"/>
      <c r="F12" s="9"/>
      <c r="G12" s="9"/>
      <c r="H12" s="9"/>
      <c r="I12" s="9"/>
      <c r="J12" s="9"/>
      <c r="K12" s="9"/>
      <c r="L12" s="9"/>
      <c r="M12" s="257" t="s">
        <v>51</v>
      </c>
      <c r="N12" s="257"/>
      <c r="O12" s="257"/>
      <c r="P12" s="257"/>
      <c r="Q12" s="257"/>
    </row>
    <row r="13" spans="1:17" s="35" customFormat="1" ht="12.75" x14ac:dyDescent="0.2">
      <c r="A13" s="18"/>
      <c r="B13" s="18"/>
      <c r="C13" s="9"/>
      <c r="D13" s="9"/>
      <c r="E13" s="9"/>
      <c r="F13" s="9"/>
      <c r="G13" s="9"/>
      <c r="H13" s="9"/>
      <c r="I13" s="9"/>
      <c r="J13" s="9"/>
      <c r="K13" s="9"/>
      <c r="L13" s="9"/>
      <c r="M13" s="257"/>
      <c r="N13" s="257"/>
      <c r="O13" s="257"/>
      <c r="P13" s="257"/>
      <c r="Q13" s="257"/>
    </row>
    <row r="14" spans="1:17" s="35" customFormat="1" ht="12.75" x14ac:dyDescent="0.2">
      <c r="A14" s="18"/>
      <c r="B14" s="18"/>
      <c r="C14" s="9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7"/>
      <c r="P14" s="9"/>
      <c r="Q14" s="9"/>
    </row>
    <row r="15" spans="1:17" s="35" customFormat="1" ht="12.75" x14ac:dyDescent="0.2">
      <c r="A15" s="18"/>
      <c r="B15" s="18"/>
      <c r="C15" s="39"/>
      <c r="D15" s="9"/>
      <c r="E15" s="9"/>
      <c r="F15" s="9"/>
      <c r="G15" s="9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17" s="35" customFormat="1" ht="12.75" x14ac:dyDescent="0.2">
      <c r="A16" s="18"/>
      <c r="B16" s="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</row>
    <row r="17" spans="1:17" s="35" customFormat="1" ht="12.75" x14ac:dyDescent="0.2">
      <c r="A17" s="18"/>
      <c r="B17" s="18"/>
      <c r="C17" s="7"/>
      <c r="D17" s="258" t="s">
        <v>50</v>
      </c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7"/>
      <c r="P17" s="9"/>
      <c r="Q17" s="9"/>
    </row>
    <row r="18" spans="1:17" s="35" customFormat="1" ht="12.75" x14ac:dyDescent="0.2">
      <c r="A18" s="18"/>
      <c r="B18" s="18"/>
      <c r="C18" s="11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7"/>
      <c r="P18" s="12"/>
      <c r="Q18" s="12"/>
    </row>
    <row r="19" spans="1:17" s="35" customFormat="1" ht="12.75" x14ac:dyDescent="0.2">
      <c r="A19" s="18"/>
      <c r="B19" s="18"/>
      <c r="C19" s="40"/>
      <c r="D19" s="259" t="s">
        <v>17</v>
      </c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9"/>
      <c r="P19" s="12"/>
      <c r="Q19" s="12"/>
    </row>
    <row r="20" spans="1:17" s="35" customFormat="1" ht="12.75" x14ac:dyDescent="0.2">
      <c r="A20" s="18"/>
      <c r="B20" s="18"/>
      <c r="C20" s="11"/>
      <c r="D20" s="41"/>
      <c r="E20" s="41"/>
      <c r="F20" s="41"/>
      <c r="G20" s="41"/>
      <c r="H20" s="41"/>
      <c r="I20" s="41"/>
      <c r="J20" s="41"/>
      <c r="K20" s="5"/>
      <c r="L20" s="5"/>
      <c r="M20" s="5"/>
      <c r="N20" s="5"/>
      <c r="O20" s="5"/>
      <c r="P20" s="5"/>
      <c r="Q20" s="5"/>
    </row>
    <row r="21" spans="1:17" s="35" customFormat="1" ht="12.75" x14ac:dyDescent="0.2">
      <c r="A21" s="18"/>
      <c r="B21" s="18"/>
      <c r="C21" s="11"/>
      <c r="D21" s="18"/>
      <c r="E21" s="42"/>
      <c r="F21" s="42"/>
      <c r="G21" s="18"/>
      <c r="H21" s="47" t="s">
        <v>23</v>
      </c>
      <c r="I21" s="47"/>
      <c r="J21" s="47"/>
      <c r="K21" s="47" t="s">
        <v>24</v>
      </c>
      <c r="L21" s="47"/>
      <c r="M21" s="47"/>
      <c r="N21" s="47"/>
      <c r="O21" s="41"/>
      <c r="P21" s="5"/>
      <c r="Q21" s="5"/>
    </row>
    <row r="22" spans="1:17" s="35" customFormat="1" ht="12.75" x14ac:dyDescent="0.2">
      <c r="A22" s="18"/>
      <c r="B22" s="18"/>
      <c r="C22" s="7"/>
      <c r="D22" s="318" t="s">
        <v>34</v>
      </c>
      <c r="E22" s="318"/>
      <c r="F22" s="318"/>
      <c r="G22" s="325" t="e">
        <f>#REF!</f>
        <v>#REF!</v>
      </c>
      <c r="H22" s="326"/>
      <c r="I22" s="326"/>
      <c r="J22" s="352" t="e">
        <f>(1+G22)^(1/12)-1</f>
        <v>#REF!</v>
      </c>
      <c r="K22" s="352"/>
      <c r="L22" s="352"/>
      <c r="M22" s="353" t="s">
        <v>25</v>
      </c>
      <c r="N22" s="83">
        <f>N23/12</f>
        <v>2</v>
      </c>
      <c r="O22" s="41"/>
      <c r="P22" s="9"/>
      <c r="Q22" s="9"/>
    </row>
    <row r="23" spans="1:17" s="35" customFormat="1" ht="12.75" x14ac:dyDescent="0.2">
      <c r="A23" s="18"/>
      <c r="B23" s="18"/>
      <c r="C23" s="13"/>
      <c r="D23" s="318" t="s">
        <v>28</v>
      </c>
      <c r="E23" s="318"/>
      <c r="F23" s="318"/>
      <c r="G23" s="354" t="e">
        <f>J23*12</f>
        <v>#REF!</v>
      </c>
      <c r="H23" s="354"/>
      <c r="I23" s="354"/>
      <c r="J23" s="354" t="e">
        <f>-PMT(J22,N23,E28,0)</f>
        <v>#REF!</v>
      </c>
      <c r="K23" s="354"/>
      <c r="L23" s="354"/>
      <c r="M23" s="353"/>
      <c r="N23" s="119">
        <v>24</v>
      </c>
      <c r="O23" s="10"/>
      <c r="P23" s="10"/>
      <c r="Q23" s="10"/>
    </row>
    <row r="24" spans="1:17" s="35" customFormat="1" ht="12.75" x14ac:dyDescent="0.2">
      <c r="A24" s="18"/>
      <c r="B24" s="18"/>
      <c r="C24" s="13"/>
      <c r="D24" s="44"/>
      <c r="E24" s="44"/>
      <c r="F24" s="44"/>
      <c r="G24" s="57"/>
      <c r="H24" s="57"/>
      <c r="I24" s="57"/>
      <c r="J24" s="57"/>
      <c r="K24" s="57"/>
      <c r="L24" s="57"/>
      <c r="M24" s="58"/>
      <c r="N24" s="57"/>
      <c r="O24" s="10"/>
      <c r="P24" s="10"/>
      <c r="Q24" s="10"/>
    </row>
    <row r="25" spans="1:17" s="35" customFormat="1" ht="12.75" x14ac:dyDescent="0.2">
      <c r="A25" s="18"/>
      <c r="B25" s="18"/>
      <c r="C25" s="13"/>
      <c r="D25" s="42"/>
      <c r="E25" s="24"/>
      <c r="F25" s="48"/>
      <c r="G25" s="48"/>
      <c r="H25" s="48"/>
      <c r="I25" s="48"/>
      <c r="J25" s="48"/>
      <c r="K25" s="48"/>
      <c r="L25" s="48"/>
      <c r="M25" s="48"/>
      <c r="N25" s="49"/>
      <c r="O25" s="49"/>
      <c r="P25" s="10"/>
      <c r="Q25" s="10"/>
    </row>
    <row r="26" spans="1:17" s="35" customFormat="1" ht="12.75" x14ac:dyDescent="0.2">
      <c r="A26" s="18"/>
      <c r="B26" s="18"/>
      <c r="C26" s="13"/>
      <c r="D26" s="42"/>
      <c r="E26" s="24"/>
      <c r="F26" s="24"/>
      <c r="G26" s="24"/>
      <c r="H26" s="24"/>
      <c r="I26" s="24"/>
      <c r="J26" s="24"/>
      <c r="K26" s="10"/>
      <c r="L26" s="10"/>
      <c r="M26" s="10"/>
      <c r="N26" s="10"/>
      <c r="O26" s="10"/>
      <c r="P26" s="10"/>
      <c r="Q26" s="10"/>
    </row>
    <row r="27" spans="1:17" s="35" customFormat="1" ht="12.75" x14ac:dyDescent="0.2">
      <c r="A27" s="18"/>
      <c r="B27" s="18"/>
      <c r="C27" s="44"/>
      <c r="D27" s="50" t="s">
        <v>11</v>
      </c>
      <c r="E27" s="298" t="s">
        <v>19</v>
      </c>
      <c r="F27" s="298"/>
      <c r="G27" s="298" t="s">
        <v>21</v>
      </c>
      <c r="H27" s="298"/>
      <c r="I27" s="298" t="s">
        <v>26</v>
      </c>
      <c r="J27" s="298"/>
      <c r="K27" s="298" t="s">
        <v>27</v>
      </c>
      <c r="L27" s="298"/>
      <c r="M27" s="299" t="s">
        <v>22</v>
      </c>
      <c r="N27" s="299"/>
      <c r="O27" s="12"/>
      <c r="P27" s="12"/>
      <c r="Q27" s="12"/>
    </row>
    <row r="28" spans="1:17" s="35" customFormat="1" ht="12.75" x14ac:dyDescent="0.2">
      <c r="A28" s="18"/>
      <c r="B28" s="18"/>
      <c r="C28" s="93">
        <v>44562</v>
      </c>
      <c r="D28" s="50">
        <v>1</v>
      </c>
      <c r="E28" s="303" t="e">
        <f>'Formato 2 - CRI REAL'!N36</f>
        <v>#REF!</v>
      </c>
      <c r="F28" s="303"/>
      <c r="G28" s="291" t="e">
        <f>E28*$J$22</f>
        <v>#REF!</v>
      </c>
      <c r="H28" s="291"/>
      <c r="I28" s="291" t="e">
        <f>K28-G28</f>
        <v>#REF!</v>
      </c>
      <c r="J28" s="291"/>
      <c r="K28" s="272" t="e">
        <f>IF(D28&lt;=$N$23,$J$23,0)</f>
        <v>#REF!</v>
      </c>
      <c r="L28" s="275"/>
      <c r="M28" s="291" t="e">
        <f>E28-I28</f>
        <v>#REF!</v>
      </c>
      <c r="N28" s="291"/>
      <c r="O28" s="12"/>
      <c r="P28" s="12"/>
      <c r="Q28" s="12"/>
    </row>
    <row r="29" spans="1:17" s="35" customFormat="1" ht="12.75" x14ac:dyDescent="0.2">
      <c r="A29" s="18"/>
      <c r="B29" s="18"/>
      <c r="C29" s="93">
        <v>44593</v>
      </c>
      <c r="D29" s="50">
        <v>2</v>
      </c>
      <c r="E29" s="303" t="e">
        <f>M28</f>
        <v>#REF!</v>
      </c>
      <c r="F29" s="303"/>
      <c r="G29" s="291" t="e">
        <f t="shared" ref="G29:G42" si="0">E29*$J$22</f>
        <v>#REF!</v>
      </c>
      <c r="H29" s="291"/>
      <c r="I29" s="291" t="e">
        <f t="shared" ref="I29:I42" si="1">K29-G29</f>
        <v>#REF!</v>
      </c>
      <c r="J29" s="291"/>
      <c r="K29" s="272" t="e">
        <f t="shared" ref="K29:K42" si="2">IF(D29&lt;=$N$23,$J$23,0)</f>
        <v>#REF!</v>
      </c>
      <c r="L29" s="275"/>
      <c r="M29" s="291" t="e">
        <f t="shared" ref="M29:M42" si="3">E29-I29</f>
        <v>#REF!</v>
      </c>
      <c r="N29" s="291"/>
      <c r="O29" s="12"/>
      <c r="P29" s="12"/>
      <c r="Q29" s="12"/>
    </row>
    <row r="30" spans="1:17" s="35" customFormat="1" ht="12.75" x14ac:dyDescent="0.2">
      <c r="A30" s="18"/>
      <c r="B30" s="18"/>
      <c r="C30" s="93">
        <v>44621</v>
      </c>
      <c r="D30" s="50">
        <v>3</v>
      </c>
      <c r="E30" s="303" t="e">
        <f t="shared" ref="E30:E42" si="4">M29</f>
        <v>#REF!</v>
      </c>
      <c r="F30" s="303"/>
      <c r="G30" s="291" t="e">
        <f t="shared" si="0"/>
        <v>#REF!</v>
      </c>
      <c r="H30" s="291"/>
      <c r="I30" s="291" t="e">
        <f t="shared" si="1"/>
        <v>#REF!</v>
      </c>
      <c r="J30" s="291"/>
      <c r="K30" s="272" t="e">
        <f t="shared" si="2"/>
        <v>#REF!</v>
      </c>
      <c r="L30" s="275"/>
      <c r="M30" s="291" t="e">
        <f t="shared" si="3"/>
        <v>#REF!</v>
      </c>
      <c r="N30" s="291"/>
      <c r="O30" s="12"/>
      <c r="P30" s="12"/>
      <c r="Q30" s="12"/>
    </row>
    <row r="31" spans="1:17" s="35" customFormat="1" ht="12.75" x14ac:dyDescent="0.2">
      <c r="A31" s="18"/>
      <c r="B31" s="18"/>
      <c r="C31" s="93">
        <v>44652</v>
      </c>
      <c r="D31" s="50">
        <v>4</v>
      </c>
      <c r="E31" s="303" t="e">
        <f t="shared" si="4"/>
        <v>#REF!</v>
      </c>
      <c r="F31" s="303"/>
      <c r="G31" s="291" t="e">
        <f t="shared" si="0"/>
        <v>#REF!</v>
      </c>
      <c r="H31" s="291"/>
      <c r="I31" s="291" t="e">
        <f t="shared" si="1"/>
        <v>#REF!</v>
      </c>
      <c r="J31" s="291"/>
      <c r="K31" s="272" t="e">
        <f t="shared" si="2"/>
        <v>#REF!</v>
      </c>
      <c r="L31" s="275"/>
      <c r="M31" s="291" t="e">
        <f t="shared" si="3"/>
        <v>#REF!</v>
      </c>
      <c r="N31" s="291"/>
      <c r="O31" s="12"/>
      <c r="P31" s="12"/>
      <c r="Q31" s="12"/>
    </row>
    <row r="32" spans="1:17" s="35" customFormat="1" ht="12.75" x14ac:dyDescent="0.2">
      <c r="A32" s="18"/>
      <c r="B32" s="18"/>
      <c r="C32" s="93">
        <v>44682</v>
      </c>
      <c r="D32" s="50">
        <v>5</v>
      </c>
      <c r="E32" s="303" t="e">
        <f t="shared" si="4"/>
        <v>#REF!</v>
      </c>
      <c r="F32" s="303"/>
      <c r="G32" s="291" t="e">
        <f t="shared" si="0"/>
        <v>#REF!</v>
      </c>
      <c r="H32" s="291"/>
      <c r="I32" s="291" t="e">
        <f t="shared" si="1"/>
        <v>#REF!</v>
      </c>
      <c r="J32" s="291"/>
      <c r="K32" s="272" t="e">
        <f t="shared" si="2"/>
        <v>#REF!</v>
      </c>
      <c r="L32" s="275"/>
      <c r="M32" s="291" t="e">
        <f t="shared" si="3"/>
        <v>#REF!</v>
      </c>
      <c r="N32" s="291"/>
      <c r="O32" s="12"/>
      <c r="P32" s="12"/>
      <c r="Q32" s="12"/>
    </row>
    <row r="33" spans="1:17" s="35" customFormat="1" ht="12.75" x14ac:dyDescent="0.2">
      <c r="A33" s="18"/>
      <c r="B33" s="18"/>
      <c r="C33" s="93">
        <v>44713</v>
      </c>
      <c r="D33" s="50">
        <v>6</v>
      </c>
      <c r="E33" s="303" t="e">
        <f t="shared" si="4"/>
        <v>#REF!</v>
      </c>
      <c r="F33" s="303"/>
      <c r="G33" s="291" t="e">
        <f t="shared" si="0"/>
        <v>#REF!</v>
      </c>
      <c r="H33" s="291"/>
      <c r="I33" s="291" t="e">
        <f t="shared" si="1"/>
        <v>#REF!</v>
      </c>
      <c r="J33" s="291"/>
      <c r="K33" s="272" t="e">
        <f t="shared" si="2"/>
        <v>#REF!</v>
      </c>
      <c r="L33" s="275"/>
      <c r="M33" s="291" t="e">
        <f t="shared" si="3"/>
        <v>#REF!</v>
      </c>
      <c r="N33" s="291"/>
      <c r="O33" s="12"/>
      <c r="P33" s="12"/>
      <c r="Q33" s="12"/>
    </row>
    <row r="34" spans="1:17" s="35" customFormat="1" ht="12.75" x14ac:dyDescent="0.2">
      <c r="A34" s="18"/>
      <c r="B34" s="18"/>
      <c r="C34" s="93">
        <v>44743</v>
      </c>
      <c r="D34" s="50">
        <v>7</v>
      </c>
      <c r="E34" s="303" t="e">
        <f t="shared" si="4"/>
        <v>#REF!</v>
      </c>
      <c r="F34" s="303"/>
      <c r="G34" s="291" t="e">
        <f t="shared" si="0"/>
        <v>#REF!</v>
      </c>
      <c r="H34" s="291"/>
      <c r="I34" s="291" t="e">
        <f t="shared" si="1"/>
        <v>#REF!</v>
      </c>
      <c r="J34" s="291"/>
      <c r="K34" s="272" t="e">
        <f t="shared" si="2"/>
        <v>#REF!</v>
      </c>
      <c r="L34" s="275"/>
      <c r="M34" s="291" t="e">
        <f t="shared" si="3"/>
        <v>#REF!</v>
      </c>
      <c r="N34" s="291"/>
      <c r="O34" s="12"/>
      <c r="P34" s="12"/>
      <c r="Q34" s="12"/>
    </row>
    <row r="35" spans="1:17" s="35" customFormat="1" ht="12.75" x14ac:dyDescent="0.2">
      <c r="A35" s="18"/>
      <c r="B35" s="18"/>
      <c r="C35" s="93">
        <v>44774</v>
      </c>
      <c r="D35" s="50">
        <v>8</v>
      </c>
      <c r="E35" s="303" t="e">
        <f t="shared" si="4"/>
        <v>#REF!</v>
      </c>
      <c r="F35" s="303"/>
      <c r="G35" s="291" t="e">
        <f t="shared" si="0"/>
        <v>#REF!</v>
      </c>
      <c r="H35" s="291"/>
      <c r="I35" s="291" t="e">
        <f t="shared" si="1"/>
        <v>#REF!</v>
      </c>
      <c r="J35" s="291"/>
      <c r="K35" s="272" t="e">
        <f t="shared" si="2"/>
        <v>#REF!</v>
      </c>
      <c r="L35" s="275"/>
      <c r="M35" s="291" t="e">
        <f t="shared" si="3"/>
        <v>#REF!</v>
      </c>
      <c r="N35" s="291"/>
      <c r="O35" s="12"/>
      <c r="P35" s="12"/>
      <c r="Q35" s="12"/>
    </row>
    <row r="36" spans="1:17" s="35" customFormat="1" ht="12.75" x14ac:dyDescent="0.2">
      <c r="A36" s="18"/>
      <c r="B36" s="18"/>
      <c r="C36" s="93">
        <v>44805</v>
      </c>
      <c r="D36" s="50">
        <v>9</v>
      </c>
      <c r="E36" s="303" t="e">
        <f t="shared" si="4"/>
        <v>#REF!</v>
      </c>
      <c r="F36" s="303"/>
      <c r="G36" s="291" t="e">
        <f t="shared" si="0"/>
        <v>#REF!</v>
      </c>
      <c r="H36" s="291"/>
      <c r="I36" s="291" t="e">
        <f t="shared" si="1"/>
        <v>#REF!</v>
      </c>
      <c r="J36" s="291"/>
      <c r="K36" s="272" t="e">
        <f t="shared" si="2"/>
        <v>#REF!</v>
      </c>
      <c r="L36" s="275"/>
      <c r="M36" s="291" t="e">
        <f t="shared" si="3"/>
        <v>#REF!</v>
      </c>
      <c r="N36" s="291"/>
      <c r="O36" s="12"/>
      <c r="P36" s="12"/>
      <c r="Q36" s="12"/>
    </row>
    <row r="37" spans="1:17" s="35" customFormat="1" ht="12.75" x14ac:dyDescent="0.2">
      <c r="A37" s="18"/>
      <c r="B37" s="18"/>
      <c r="C37" s="93">
        <v>44835</v>
      </c>
      <c r="D37" s="50">
        <v>10</v>
      </c>
      <c r="E37" s="303" t="e">
        <f t="shared" si="4"/>
        <v>#REF!</v>
      </c>
      <c r="F37" s="303"/>
      <c r="G37" s="291" t="e">
        <f t="shared" si="0"/>
        <v>#REF!</v>
      </c>
      <c r="H37" s="291"/>
      <c r="I37" s="291" t="e">
        <f t="shared" si="1"/>
        <v>#REF!</v>
      </c>
      <c r="J37" s="291"/>
      <c r="K37" s="272" t="e">
        <f t="shared" si="2"/>
        <v>#REF!</v>
      </c>
      <c r="L37" s="275"/>
      <c r="M37" s="291" t="e">
        <f t="shared" si="3"/>
        <v>#REF!</v>
      </c>
      <c r="N37" s="291"/>
      <c r="O37" s="12"/>
      <c r="P37" s="12"/>
      <c r="Q37" s="12"/>
    </row>
    <row r="38" spans="1:17" s="35" customFormat="1" ht="12.75" x14ac:dyDescent="0.2">
      <c r="A38" s="18"/>
      <c r="B38" s="18"/>
      <c r="C38" s="93">
        <v>44866</v>
      </c>
      <c r="D38" s="50">
        <v>11</v>
      </c>
      <c r="E38" s="303" t="e">
        <f t="shared" si="4"/>
        <v>#REF!</v>
      </c>
      <c r="F38" s="303"/>
      <c r="G38" s="291" t="e">
        <f t="shared" si="0"/>
        <v>#REF!</v>
      </c>
      <c r="H38" s="291"/>
      <c r="I38" s="291" t="e">
        <f t="shared" si="1"/>
        <v>#REF!</v>
      </c>
      <c r="J38" s="291"/>
      <c r="K38" s="272" t="e">
        <f t="shared" si="2"/>
        <v>#REF!</v>
      </c>
      <c r="L38" s="275"/>
      <c r="M38" s="291" t="e">
        <f t="shared" si="3"/>
        <v>#REF!</v>
      </c>
      <c r="N38" s="291"/>
      <c r="O38" s="12"/>
      <c r="P38" s="12"/>
      <c r="Q38" s="12"/>
    </row>
    <row r="39" spans="1:17" s="35" customFormat="1" ht="12.75" x14ac:dyDescent="0.2">
      <c r="A39" s="18"/>
      <c r="B39" s="18"/>
      <c r="C39" s="93">
        <v>44896</v>
      </c>
      <c r="D39" s="50">
        <v>12</v>
      </c>
      <c r="E39" s="303" t="e">
        <f t="shared" si="4"/>
        <v>#REF!</v>
      </c>
      <c r="F39" s="303"/>
      <c r="G39" s="291" t="e">
        <f t="shared" si="0"/>
        <v>#REF!</v>
      </c>
      <c r="H39" s="291"/>
      <c r="I39" s="291" t="e">
        <f t="shared" si="1"/>
        <v>#REF!</v>
      </c>
      <c r="J39" s="291"/>
      <c r="K39" s="272" t="e">
        <f t="shared" si="2"/>
        <v>#REF!</v>
      </c>
      <c r="L39" s="275"/>
      <c r="M39" s="291" t="e">
        <f t="shared" si="3"/>
        <v>#REF!</v>
      </c>
      <c r="N39" s="291"/>
      <c r="O39" s="12"/>
      <c r="P39" s="12"/>
      <c r="Q39" s="12"/>
    </row>
    <row r="40" spans="1:17" s="35" customFormat="1" ht="12.75" x14ac:dyDescent="0.2">
      <c r="A40" s="18"/>
      <c r="B40" s="18"/>
      <c r="C40" s="93">
        <v>44927</v>
      </c>
      <c r="D40" s="50">
        <v>13</v>
      </c>
      <c r="E40" s="303" t="e">
        <f t="shared" si="4"/>
        <v>#REF!</v>
      </c>
      <c r="F40" s="303"/>
      <c r="G40" s="291" t="e">
        <f t="shared" si="0"/>
        <v>#REF!</v>
      </c>
      <c r="H40" s="291"/>
      <c r="I40" s="291" t="e">
        <f t="shared" si="1"/>
        <v>#REF!</v>
      </c>
      <c r="J40" s="291"/>
      <c r="K40" s="272" t="e">
        <f t="shared" si="2"/>
        <v>#REF!</v>
      </c>
      <c r="L40" s="275"/>
      <c r="M40" s="291" t="e">
        <f t="shared" si="3"/>
        <v>#REF!</v>
      </c>
      <c r="N40" s="291"/>
      <c r="O40" s="12"/>
      <c r="P40" s="12"/>
      <c r="Q40" s="12"/>
    </row>
    <row r="41" spans="1:17" s="35" customFormat="1" ht="12.75" x14ac:dyDescent="0.2">
      <c r="A41" s="18"/>
      <c r="B41" s="18"/>
      <c r="C41" s="93">
        <v>44958</v>
      </c>
      <c r="D41" s="50">
        <v>14</v>
      </c>
      <c r="E41" s="303" t="e">
        <f t="shared" si="4"/>
        <v>#REF!</v>
      </c>
      <c r="F41" s="303"/>
      <c r="G41" s="291" t="e">
        <f t="shared" si="0"/>
        <v>#REF!</v>
      </c>
      <c r="H41" s="291"/>
      <c r="I41" s="291" t="e">
        <f t="shared" si="1"/>
        <v>#REF!</v>
      </c>
      <c r="J41" s="291"/>
      <c r="K41" s="272" t="e">
        <f t="shared" si="2"/>
        <v>#REF!</v>
      </c>
      <c r="L41" s="275"/>
      <c r="M41" s="291" t="e">
        <f t="shared" si="3"/>
        <v>#REF!</v>
      </c>
      <c r="N41" s="291"/>
      <c r="O41" s="12"/>
      <c r="P41" s="12"/>
      <c r="Q41" s="12"/>
    </row>
    <row r="42" spans="1:17" s="35" customFormat="1" ht="12.75" x14ac:dyDescent="0.2">
      <c r="A42" s="18"/>
      <c r="B42" s="18"/>
      <c r="C42" s="93">
        <v>44986</v>
      </c>
      <c r="D42" s="50">
        <v>15</v>
      </c>
      <c r="E42" s="303" t="e">
        <f t="shared" si="4"/>
        <v>#REF!</v>
      </c>
      <c r="F42" s="303"/>
      <c r="G42" s="291" t="e">
        <f t="shared" si="0"/>
        <v>#REF!</v>
      </c>
      <c r="H42" s="291"/>
      <c r="I42" s="291" t="e">
        <f t="shared" si="1"/>
        <v>#REF!</v>
      </c>
      <c r="J42" s="291"/>
      <c r="K42" s="272" t="e">
        <f t="shared" si="2"/>
        <v>#REF!</v>
      </c>
      <c r="L42" s="275"/>
      <c r="M42" s="291" t="e">
        <f t="shared" si="3"/>
        <v>#REF!</v>
      </c>
      <c r="N42" s="291"/>
      <c r="O42" s="12"/>
      <c r="P42" s="12"/>
      <c r="Q42" s="12"/>
    </row>
    <row r="43" spans="1:17" s="35" customFormat="1" ht="12.75" x14ac:dyDescent="0.2">
      <c r="A43" s="18"/>
      <c r="B43" s="18"/>
      <c r="C43" s="93">
        <v>45017</v>
      </c>
      <c r="D43" s="50">
        <v>16</v>
      </c>
      <c r="E43" s="303" t="e">
        <f>M42</f>
        <v>#REF!</v>
      </c>
      <c r="F43" s="303"/>
      <c r="G43" s="291" t="e">
        <f>E43*$J$22</f>
        <v>#REF!</v>
      </c>
      <c r="H43" s="291"/>
      <c r="I43" s="291" t="e">
        <f>K43-G43</f>
        <v>#REF!</v>
      </c>
      <c r="J43" s="291"/>
      <c r="K43" s="291" t="e">
        <f>IF(D43&lt;=$N$23,$J$23,0)</f>
        <v>#REF!</v>
      </c>
      <c r="L43" s="291"/>
      <c r="M43" s="291" t="e">
        <f>E43-I43</f>
        <v>#REF!</v>
      </c>
      <c r="N43" s="291"/>
      <c r="O43" s="12"/>
      <c r="P43" s="12"/>
      <c r="Q43" s="12"/>
    </row>
    <row r="44" spans="1:17" s="35" customFormat="1" ht="12.75" x14ac:dyDescent="0.2">
      <c r="A44" s="18"/>
      <c r="B44" s="18"/>
      <c r="C44" s="93">
        <v>45047</v>
      </c>
      <c r="D44" s="50">
        <v>17</v>
      </c>
      <c r="E44" s="303" t="e">
        <f>M43</f>
        <v>#REF!</v>
      </c>
      <c r="F44" s="303"/>
      <c r="G44" s="291" t="e">
        <f t="shared" ref="G44:G51" si="5">E44*$J$22</f>
        <v>#REF!</v>
      </c>
      <c r="H44" s="291"/>
      <c r="I44" s="291" t="e">
        <f t="shared" ref="I44:I51" si="6">K44-G44</f>
        <v>#REF!</v>
      </c>
      <c r="J44" s="291"/>
      <c r="K44" s="291" t="e">
        <f t="shared" ref="K44:K51" si="7">IF(D44&lt;=$N$23,$J$23,0)</f>
        <v>#REF!</v>
      </c>
      <c r="L44" s="291"/>
      <c r="M44" s="291" t="e">
        <f t="shared" ref="M44:M51" si="8">E44-I44</f>
        <v>#REF!</v>
      </c>
      <c r="N44" s="291"/>
      <c r="O44" s="12"/>
      <c r="P44" s="12"/>
      <c r="Q44" s="12"/>
    </row>
    <row r="45" spans="1:17" s="35" customFormat="1" ht="12.75" x14ac:dyDescent="0.2">
      <c r="A45" s="18"/>
      <c r="B45" s="18"/>
      <c r="C45" s="93">
        <v>45078</v>
      </c>
      <c r="D45" s="50">
        <v>18</v>
      </c>
      <c r="E45" s="303" t="e">
        <f t="shared" ref="E45:E51" si="9">M44</f>
        <v>#REF!</v>
      </c>
      <c r="F45" s="303"/>
      <c r="G45" s="291" t="e">
        <f t="shared" si="5"/>
        <v>#REF!</v>
      </c>
      <c r="H45" s="291"/>
      <c r="I45" s="291" t="e">
        <f t="shared" si="6"/>
        <v>#REF!</v>
      </c>
      <c r="J45" s="291"/>
      <c r="K45" s="291" t="e">
        <f t="shared" si="7"/>
        <v>#REF!</v>
      </c>
      <c r="L45" s="291"/>
      <c r="M45" s="291" t="e">
        <f t="shared" si="8"/>
        <v>#REF!</v>
      </c>
      <c r="N45" s="291"/>
      <c r="O45" s="12"/>
      <c r="P45" s="12"/>
      <c r="Q45" s="12"/>
    </row>
    <row r="46" spans="1:17" s="35" customFormat="1" ht="12.75" x14ac:dyDescent="0.2">
      <c r="A46" s="18"/>
      <c r="B46" s="18"/>
      <c r="C46" s="93">
        <v>45108</v>
      </c>
      <c r="D46" s="50">
        <v>19</v>
      </c>
      <c r="E46" s="303" t="e">
        <f t="shared" si="9"/>
        <v>#REF!</v>
      </c>
      <c r="F46" s="303"/>
      <c r="G46" s="291" t="e">
        <f t="shared" si="5"/>
        <v>#REF!</v>
      </c>
      <c r="H46" s="291"/>
      <c r="I46" s="291" t="e">
        <f t="shared" si="6"/>
        <v>#REF!</v>
      </c>
      <c r="J46" s="291"/>
      <c r="K46" s="291" t="e">
        <f t="shared" si="7"/>
        <v>#REF!</v>
      </c>
      <c r="L46" s="291"/>
      <c r="M46" s="291" t="e">
        <f t="shared" si="8"/>
        <v>#REF!</v>
      </c>
      <c r="N46" s="291"/>
      <c r="O46" s="12"/>
      <c r="P46" s="12"/>
      <c r="Q46" s="12"/>
    </row>
    <row r="47" spans="1:17" s="35" customFormat="1" ht="12.75" x14ac:dyDescent="0.2">
      <c r="A47" s="18"/>
      <c r="B47" s="18"/>
      <c r="C47" s="93">
        <v>45139</v>
      </c>
      <c r="D47" s="50">
        <v>20</v>
      </c>
      <c r="E47" s="303" t="e">
        <f t="shared" si="9"/>
        <v>#REF!</v>
      </c>
      <c r="F47" s="303"/>
      <c r="G47" s="291" t="e">
        <f t="shared" si="5"/>
        <v>#REF!</v>
      </c>
      <c r="H47" s="291"/>
      <c r="I47" s="291" t="e">
        <f t="shared" si="6"/>
        <v>#REF!</v>
      </c>
      <c r="J47" s="291"/>
      <c r="K47" s="291" t="e">
        <f t="shared" si="7"/>
        <v>#REF!</v>
      </c>
      <c r="L47" s="291"/>
      <c r="M47" s="291" t="e">
        <f t="shared" si="8"/>
        <v>#REF!</v>
      </c>
      <c r="N47" s="291"/>
      <c r="O47" s="12"/>
      <c r="P47" s="12"/>
      <c r="Q47" s="12"/>
    </row>
    <row r="48" spans="1:17" s="35" customFormat="1" ht="12.75" x14ac:dyDescent="0.2">
      <c r="A48" s="18"/>
      <c r="B48" s="18"/>
      <c r="C48" s="93">
        <v>45170</v>
      </c>
      <c r="D48" s="50">
        <v>21</v>
      </c>
      <c r="E48" s="303" t="e">
        <f t="shared" si="9"/>
        <v>#REF!</v>
      </c>
      <c r="F48" s="303"/>
      <c r="G48" s="291" t="e">
        <f t="shared" si="5"/>
        <v>#REF!</v>
      </c>
      <c r="H48" s="291"/>
      <c r="I48" s="291" t="e">
        <f t="shared" si="6"/>
        <v>#REF!</v>
      </c>
      <c r="J48" s="291"/>
      <c r="K48" s="291" t="e">
        <f t="shared" si="7"/>
        <v>#REF!</v>
      </c>
      <c r="L48" s="291"/>
      <c r="M48" s="291" t="e">
        <f t="shared" si="8"/>
        <v>#REF!</v>
      </c>
      <c r="N48" s="291"/>
      <c r="O48" s="12"/>
      <c r="P48" s="12"/>
      <c r="Q48" s="12"/>
    </row>
    <row r="49" spans="1:17" s="35" customFormat="1" ht="12.75" x14ac:dyDescent="0.2">
      <c r="A49" s="18"/>
      <c r="B49" s="18"/>
      <c r="C49" s="93">
        <v>45200</v>
      </c>
      <c r="D49" s="50">
        <v>22</v>
      </c>
      <c r="E49" s="303" t="e">
        <f t="shared" si="9"/>
        <v>#REF!</v>
      </c>
      <c r="F49" s="303"/>
      <c r="G49" s="291" t="e">
        <f t="shared" si="5"/>
        <v>#REF!</v>
      </c>
      <c r="H49" s="291"/>
      <c r="I49" s="291" t="e">
        <f t="shared" si="6"/>
        <v>#REF!</v>
      </c>
      <c r="J49" s="291"/>
      <c r="K49" s="291" t="e">
        <f t="shared" si="7"/>
        <v>#REF!</v>
      </c>
      <c r="L49" s="291"/>
      <c r="M49" s="291" t="e">
        <f t="shared" si="8"/>
        <v>#REF!</v>
      </c>
      <c r="N49" s="291"/>
      <c r="O49" s="12"/>
      <c r="P49" s="12"/>
      <c r="Q49" s="12"/>
    </row>
    <row r="50" spans="1:17" s="35" customFormat="1" ht="12.75" x14ac:dyDescent="0.2">
      <c r="A50" s="18"/>
      <c r="B50" s="18"/>
      <c r="C50" s="93">
        <v>45231</v>
      </c>
      <c r="D50" s="50">
        <v>23</v>
      </c>
      <c r="E50" s="303" t="e">
        <f t="shared" si="9"/>
        <v>#REF!</v>
      </c>
      <c r="F50" s="303"/>
      <c r="G50" s="291" t="e">
        <f t="shared" si="5"/>
        <v>#REF!</v>
      </c>
      <c r="H50" s="291"/>
      <c r="I50" s="291" t="e">
        <f t="shared" si="6"/>
        <v>#REF!</v>
      </c>
      <c r="J50" s="291"/>
      <c r="K50" s="291" t="e">
        <f t="shared" si="7"/>
        <v>#REF!</v>
      </c>
      <c r="L50" s="291"/>
      <c r="M50" s="291" t="e">
        <f t="shared" si="8"/>
        <v>#REF!</v>
      </c>
      <c r="N50" s="291"/>
      <c r="O50" s="12"/>
      <c r="P50" s="12"/>
      <c r="Q50" s="12"/>
    </row>
    <row r="51" spans="1:17" s="35" customFormat="1" ht="12.75" x14ac:dyDescent="0.2">
      <c r="A51" s="18"/>
      <c r="B51" s="18"/>
      <c r="C51" s="93">
        <v>45261</v>
      </c>
      <c r="D51" s="50">
        <v>24</v>
      </c>
      <c r="E51" s="303" t="e">
        <f t="shared" si="9"/>
        <v>#REF!</v>
      </c>
      <c r="F51" s="303"/>
      <c r="G51" s="291" t="e">
        <f t="shared" si="5"/>
        <v>#REF!</v>
      </c>
      <c r="H51" s="291"/>
      <c r="I51" s="291" t="e">
        <f t="shared" si="6"/>
        <v>#REF!</v>
      </c>
      <c r="J51" s="291"/>
      <c r="K51" s="291" t="e">
        <f t="shared" si="7"/>
        <v>#REF!</v>
      </c>
      <c r="L51" s="291"/>
      <c r="M51" s="291" t="e">
        <f t="shared" si="8"/>
        <v>#REF!</v>
      </c>
      <c r="N51" s="291"/>
      <c r="O51" s="12"/>
      <c r="P51" s="12"/>
      <c r="Q51" s="12"/>
    </row>
    <row r="52" spans="1:17" s="35" customFormat="1" ht="12.75" x14ac:dyDescent="0.2">
      <c r="G52" s="116" t="s">
        <v>16</v>
      </c>
    </row>
    <row r="53" spans="1:17" s="35" customFormat="1" ht="12.75" x14ac:dyDescent="0.2"/>
    <row r="54" spans="1:17" s="35" customFormat="1" ht="12.75" x14ac:dyDescent="0.2"/>
    <row r="55" spans="1:17" s="35" customFormat="1" ht="12.75" x14ac:dyDescent="0.2"/>
    <row r="56" spans="1:17" s="35" customFormat="1" ht="12.75" x14ac:dyDescent="0.2"/>
    <row r="57" spans="1:17" s="35" customFormat="1" ht="12.75" x14ac:dyDescent="0.2"/>
    <row r="58" spans="1:17" s="35" customFormat="1" ht="12.75" x14ac:dyDescent="0.2"/>
    <row r="59" spans="1:17" s="35" customFormat="1" ht="12.75" x14ac:dyDescent="0.2"/>
    <row r="60" spans="1:17" s="35" customFormat="1" ht="12.75" x14ac:dyDescent="0.2"/>
    <row r="61" spans="1:17" s="35" customFormat="1" ht="12.75" x14ac:dyDescent="0.2"/>
    <row r="62" spans="1:17" s="35" customFormat="1" ht="12.75" x14ac:dyDescent="0.2"/>
    <row r="63" spans="1:17" s="35" customFormat="1" ht="12.75" x14ac:dyDescent="0.2"/>
    <row r="64" spans="1:17" s="35" customFormat="1" ht="12.75" x14ac:dyDescent="0.2"/>
    <row r="65" s="35" customFormat="1" ht="12.75" x14ac:dyDescent="0.2"/>
    <row r="66" s="35" customFormat="1" ht="12.75" x14ac:dyDescent="0.2"/>
    <row r="67" s="35" customFormat="1" ht="12.75" x14ac:dyDescent="0.2"/>
    <row r="68" s="35" customFormat="1" ht="12.75" x14ac:dyDescent="0.2"/>
    <row r="69" s="35" customFormat="1" ht="12.75" x14ac:dyDescent="0.2"/>
    <row r="70" s="35" customFormat="1" ht="12.75" x14ac:dyDescent="0.2"/>
    <row r="71" s="35" customFormat="1" ht="12.75" x14ac:dyDescent="0.2"/>
    <row r="72" s="35" customFormat="1" ht="12.75" x14ac:dyDescent="0.2"/>
    <row r="73" s="35" customFormat="1" ht="12.75" x14ac:dyDescent="0.2"/>
    <row r="74" s="35" customFormat="1" ht="12.75" x14ac:dyDescent="0.2"/>
    <row r="75" s="35" customFormat="1" ht="12.75" x14ac:dyDescent="0.2"/>
    <row r="76" s="35" customFormat="1" ht="12.75" x14ac:dyDescent="0.2"/>
    <row r="77" s="35" customFormat="1" ht="12.75" x14ac:dyDescent="0.2"/>
    <row r="78" s="35" customFormat="1" ht="12.75" x14ac:dyDescent="0.2"/>
    <row r="79" s="35" customFormat="1" ht="12.75" x14ac:dyDescent="0.2"/>
    <row r="80" s="35" customFormat="1" ht="12.75" x14ac:dyDescent="0.2"/>
    <row r="81" s="35" customFormat="1" ht="12.75" x14ac:dyDescent="0.2"/>
    <row r="82" s="35" customFormat="1" ht="12.75" x14ac:dyDescent="0.2"/>
    <row r="83" s="35" customFormat="1" ht="12.75" x14ac:dyDescent="0.2"/>
  </sheetData>
  <mergeCells count="141">
    <mergeCell ref="C6:P6"/>
    <mergeCell ref="C7:P7"/>
    <mergeCell ref="E9:M9"/>
    <mergeCell ref="A10:D10"/>
    <mergeCell ref="E10:M10"/>
    <mergeCell ref="M12:Q13"/>
    <mergeCell ref="D14:N14"/>
    <mergeCell ref="D17:N18"/>
    <mergeCell ref="D19:N19"/>
    <mergeCell ref="D22:F22"/>
    <mergeCell ref="G22:I22"/>
    <mergeCell ref="J22:L22"/>
    <mergeCell ref="M22:M23"/>
    <mergeCell ref="D23:F23"/>
    <mergeCell ref="G23:I23"/>
    <mergeCell ref="J23:L23"/>
    <mergeCell ref="E27:F27"/>
    <mergeCell ref="G27:H27"/>
    <mergeCell ref="I27:J27"/>
    <mergeCell ref="K27:L27"/>
    <mergeCell ref="M27:N27"/>
    <mergeCell ref="E28:F28"/>
    <mergeCell ref="G28:H28"/>
    <mergeCell ref="I28:J28"/>
    <mergeCell ref="K28:L28"/>
    <mergeCell ref="M28:N28"/>
    <mergeCell ref="E29:F29"/>
    <mergeCell ref="G29:H29"/>
    <mergeCell ref="I29:J29"/>
    <mergeCell ref="K29:L29"/>
    <mergeCell ref="M29:N29"/>
    <mergeCell ref="E30:F30"/>
    <mergeCell ref="G30:H30"/>
    <mergeCell ref="I30:J30"/>
    <mergeCell ref="K30:L30"/>
    <mergeCell ref="M30:N30"/>
    <mergeCell ref="E31:F31"/>
    <mergeCell ref="G31:H31"/>
    <mergeCell ref="I31:J31"/>
    <mergeCell ref="K31:L31"/>
    <mergeCell ref="M31:N31"/>
    <mergeCell ref="E32:F32"/>
    <mergeCell ref="G32:H32"/>
    <mergeCell ref="I32:J32"/>
    <mergeCell ref="K32:L32"/>
    <mergeCell ref="M32:N32"/>
    <mergeCell ref="E33:F33"/>
    <mergeCell ref="G33:H33"/>
    <mergeCell ref="I33:J33"/>
    <mergeCell ref="K33:L33"/>
    <mergeCell ref="M33:N33"/>
    <mergeCell ref="E34:F34"/>
    <mergeCell ref="G34:H34"/>
    <mergeCell ref="I34:J34"/>
    <mergeCell ref="K34:L34"/>
    <mergeCell ref="M34:N34"/>
    <mergeCell ref="E35:F35"/>
    <mergeCell ref="G35:H35"/>
    <mergeCell ref="I35:J35"/>
    <mergeCell ref="K35:L35"/>
    <mergeCell ref="M35:N35"/>
    <mergeCell ref="E36:F36"/>
    <mergeCell ref="G36:H36"/>
    <mergeCell ref="I36:J36"/>
    <mergeCell ref="K36:L36"/>
    <mergeCell ref="M36:N36"/>
    <mergeCell ref="E37:F37"/>
    <mergeCell ref="G37:H37"/>
    <mergeCell ref="I37:J37"/>
    <mergeCell ref="K37:L37"/>
    <mergeCell ref="M37:N37"/>
    <mergeCell ref="E38:F38"/>
    <mergeCell ref="G38:H38"/>
    <mergeCell ref="I38:J38"/>
    <mergeCell ref="K38:L38"/>
    <mergeCell ref="M38:N38"/>
    <mergeCell ref="E39:F39"/>
    <mergeCell ref="G39:H39"/>
    <mergeCell ref="I39:J39"/>
    <mergeCell ref="K39:L39"/>
    <mergeCell ref="M39:N39"/>
    <mergeCell ref="E40:F40"/>
    <mergeCell ref="G40:H40"/>
    <mergeCell ref="I40:J40"/>
    <mergeCell ref="K40:L40"/>
    <mergeCell ref="M40:N40"/>
    <mergeCell ref="E41:F41"/>
    <mergeCell ref="G41:H41"/>
    <mergeCell ref="I41:J41"/>
    <mergeCell ref="K41:L41"/>
    <mergeCell ref="M41:N41"/>
    <mergeCell ref="E42:F42"/>
    <mergeCell ref="G42:H42"/>
    <mergeCell ref="I42:J42"/>
    <mergeCell ref="K42:L42"/>
    <mergeCell ref="M42:N42"/>
    <mergeCell ref="E43:F43"/>
    <mergeCell ref="G43:H43"/>
    <mergeCell ref="I43:J43"/>
    <mergeCell ref="K43:L43"/>
    <mergeCell ref="M43:N43"/>
    <mergeCell ref="E44:F44"/>
    <mergeCell ref="G44:H44"/>
    <mergeCell ref="I44:J44"/>
    <mergeCell ref="K44:L44"/>
    <mergeCell ref="M44:N44"/>
    <mergeCell ref="E45:F45"/>
    <mergeCell ref="G45:H45"/>
    <mergeCell ref="I45:J45"/>
    <mergeCell ref="K45:L45"/>
    <mergeCell ref="M45:N45"/>
    <mergeCell ref="E46:F46"/>
    <mergeCell ref="G46:H46"/>
    <mergeCell ref="I46:J46"/>
    <mergeCell ref="K46:L46"/>
    <mergeCell ref="M46:N46"/>
    <mergeCell ref="E47:F47"/>
    <mergeCell ref="G47:H47"/>
    <mergeCell ref="I47:J47"/>
    <mergeCell ref="K47:L47"/>
    <mergeCell ref="M47:N47"/>
    <mergeCell ref="E48:F48"/>
    <mergeCell ref="G48:H48"/>
    <mergeCell ref="I48:J48"/>
    <mergeCell ref="K48:L48"/>
    <mergeCell ref="M48:N48"/>
    <mergeCell ref="E51:F51"/>
    <mergeCell ref="G51:H51"/>
    <mergeCell ref="I51:J51"/>
    <mergeCell ref="K51:L51"/>
    <mergeCell ref="M51:N51"/>
    <mergeCell ref="E49:F49"/>
    <mergeCell ref="G49:H49"/>
    <mergeCell ref="I49:J49"/>
    <mergeCell ref="K49:L49"/>
    <mergeCell ref="M49:N49"/>
    <mergeCell ref="E50:F50"/>
    <mergeCell ref="G50:H50"/>
    <mergeCell ref="I50:J50"/>
    <mergeCell ref="K50:L50"/>
    <mergeCell ref="M50:N50"/>
  </mergeCells>
  <printOptions horizontalCentered="1"/>
  <pageMargins left="1.3779527559055118" right="0.70866141732283472" top="0.74803149606299213" bottom="0.74803149606299213" header="0.31496062992125984" footer="0.31496062992125984"/>
  <pageSetup scale="5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2BD76AF433DC49A8B990302E1CC427" ma:contentTypeVersion="11" ma:contentTypeDescription="Create a new document." ma:contentTypeScope="" ma:versionID="b0ecc85566bd4a3052a284e54b95f2ec">
  <xsd:schema xmlns:xsd="http://www.w3.org/2001/XMLSchema" xmlns:xs="http://www.w3.org/2001/XMLSchema" xmlns:p="http://schemas.microsoft.com/office/2006/metadata/properties" xmlns:ns3="6ff2ece2-2eaa-4c18-ac8d-14d80ef16327" xmlns:ns4="2448a99b-a2d4-48e2-9778-c9b723f46fdc" targetNamespace="http://schemas.microsoft.com/office/2006/metadata/properties" ma:root="true" ma:fieldsID="767ab376b21fd9ce8acd87dc3e0c696b" ns3:_="" ns4:_="">
    <xsd:import namespace="6ff2ece2-2eaa-4c18-ac8d-14d80ef16327"/>
    <xsd:import namespace="2448a99b-a2d4-48e2-9778-c9b723f46fd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f2ece2-2eaa-4c18-ac8d-14d80ef163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8a99b-a2d4-48e2-9778-c9b723f46fd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B9B7C5-39B2-433E-AAF9-205B5671FD95}">
  <ds:schemaRefs>
    <ds:schemaRef ds:uri="2448a99b-a2d4-48e2-9778-c9b723f46fdc"/>
    <ds:schemaRef ds:uri="http://purl.org/dc/terms/"/>
    <ds:schemaRef ds:uri="6ff2ece2-2eaa-4c18-ac8d-14d80ef1632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02AF32F-F85D-44E8-B8B4-9D91503645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E8E947-975F-4613-BE87-9C64D50149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f2ece2-2eaa-4c18-ac8d-14d80ef16327"/>
    <ds:schemaRef ds:uri="2448a99b-a2d4-48e2-9778-c9b723f46f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14</vt:i4>
      </vt:variant>
    </vt:vector>
  </HeadingPairs>
  <TitlesOfParts>
    <vt:vector size="26" baseType="lpstr">
      <vt:lpstr>Formato 2 - RI</vt:lpstr>
      <vt:lpstr>F1 - Inv Total b</vt:lpstr>
      <vt:lpstr>F2 - usos y fuentes b</vt:lpstr>
      <vt:lpstr>F2 - usos y fuentes</vt:lpstr>
      <vt:lpstr>pagos programados</vt:lpstr>
      <vt:lpstr>ALTERNATIVAS CARGO FINANCIE (2)</vt:lpstr>
      <vt:lpstr>F4 - Inversión CR</vt:lpstr>
      <vt:lpstr>F5 - Operación </vt:lpstr>
      <vt:lpstr>F6 - Flujo</vt:lpstr>
      <vt:lpstr>F7 - Resumen Oferta</vt:lpstr>
      <vt:lpstr>Formato 2 - CRI REAL</vt:lpstr>
      <vt:lpstr>Formato 3 - RI REAL</vt:lpstr>
      <vt:lpstr>'F1 - Inv Total b'!Área_de_impresión</vt:lpstr>
      <vt:lpstr>'F2 - usos y fuentes'!Área_de_impresión</vt:lpstr>
      <vt:lpstr>'F2 - usos y fuentes b'!Área_de_impresión</vt:lpstr>
      <vt:lpstr>'F4 - Inversión CR'!Área_de_impresión</vt:lpstr>
      <vt:lpstr>'F5 - Operación '!Área_de_impresión</vt:lpstr>
      <vt:lpstr>'F6 - Flujo'!Área_de_impresión</vt:lpstr>
      <vt:lpstr>'F7 - Resumen Oferta'!Área_de_impresión</vt:lpstr>
      <vt:lpstr>'Formato 2 - CRI REAL'!Área_de_impresión</vt:lpstr>
      <vt:lpstr>'Formato 2 - RI'!Área_de_impresión</vt:lpstr>
      <vt:lpstr>'Formato 3 - RI REAL'!Área_de_impresión</vt:lpstr>
      <vt:lpstr>'F1 - Inv Total b'!Títulos_a_imprimir</vt:lpstr>
      <vt:lpstr>'F5 - Operación '!Títulos_a_imprimir</vt:lpstr>
      <vt:lpstr>'F6 - Flujo'!Títulos_a_imprimir</vt:lpstr>
      <vt:lpstr>'Formato 3 - RI REAL'!Títulos_a_imprimir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</dc:creator>
  <cp:lastModifiedBy>Sandra Patricia Sanchez Valdez</cp:lastModifiedBy>
  <cp:lastPrinted>2019-04-08T04:24:21Z</cp:lastPrinted>
  <dcterms:created xsi:type="dcterms:W3CDTF">2019-02-25T06:56:24Z</dcterms:created>
  <dcterms:modified xsi:type="dcterms:W3CDTF">2022-10-25T23:24:53Z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0x0101003E2BD76AF433DC49A8B990302E1CC427</vt:lpwstr>
  </property>
</Properties>
</file>