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24226"/>
  <mc:AlternateContent xmlns:mc="http://schemas.openxmlformats.org/markup-compatibility/2006">
    <mc:Choice Requires="x15">
      <x15ac:absPath xmlns:x15ac="http://schemas.microsoft.com/office/spreadsheetml/2010/11/ac" url="\\10.20.47.239\Presupuesto Base\CONVOCATORIA 011-2022\CATALOGOS\"/>
    </mc:Choice>
  </mc:AlternateContent>
  <xr:revisionPtr revIDLastSave="0" documentId="13_ncr:1_{4D3DC13A-6E1C-4697-A5D6-AB612BA171E0}" xr6:coauthVersionLast="36" xr6:coauthVersionMax="47" xr10:uidLastSave="{00000000-0000-0000-0000-000000000000}"/>
  <bookViews>
    <workbookView xWindow="0" yWindow="0" windowWidth="20610" windowHeight="9000" xr2:uid="{00000000-000D-0000-FFFF-FFFF00000000}"/>
  </bookViews>
  <sheets>
    <sheet name="DOPI-MUN-RM-PAV-LP-131-2022" sheetId="7" r:id="rId1"/>
  </sheets>
  <externalReferences>
    <externalReference r:id="rId2"/>
    <externalReference r:id="rId3"/>
  </externalReferences>
  <definedNames>
    <definedName name="_xlnm._FilterDatabase" localSheetId="0" hidden="1">'DOPI-MUN-RM-PAV-LP-131-2022'!$A$16:$G$1466</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'DOPI-MUN-RM-PAV-LP-131-2022'!$A$1:$G$1466</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'DOPI-MUN-RM-PAV-LP-131-2022'!$1:$14</definedName>
    <definedName name="totalpresupuestoprimeramoneda">#REF!</definedName>
    <definedName name="totalpresupuestosegundamoneda">#REF!</definedName>
  </definedNames>
  <calcPr calcId="191029"/>
</workbook>
</file>

<file path=xl/calcChain.xml><?xml version="1.0" encoding="utf-8"?>
<calcChain xmlns="http://schemas.openxmlformats.org/spreadsheetml/2006/main">
  <c r="B1458" i="7" l="1"/>
  <c r="B1457" i="7"/>
  <c r="B1452" i="7"/>
  <c r="B1455" i="7"/>
  <c r="B1454" i="7"/>
  <c r="B1453" i="7"/>
  <c r="B1450" i="7"/>
  <c r="B1449" i="7"/>
  <c r="B1448" i="7"/>
  <c r="B1447" i="7"/>
  <c r="B1446" i="7"/>
  <c r="B1444" i="7"/>
  <c r="B1443" i="7"/>
  <c r="B1439" i="7"/>
  <c r="B1438" i="7"/>
  <c r="B1437" i="7"/>
  <c r="B1459" i="7"/>
  <c r="B1456" i="7"/>
  <c r="B1451" i="7"/>
  <c r="B1445" i="7"/>
  <c r="B1442" i="7"/>
  <c r="B1441" i="7"/>
  <c r="B1440" i="7"/>
  <c r="B1436" i="7"/>
  <c r="B1435" i="7"/>
  <c r="H1459" i="7"/>
  <c r="H1458" i="7"/>
  <c r="H1457" i="7"/>
  <c r="H1456" i="7"/>
  <c r="H1455" i="7"/>
  <c r="H1454" i="7"/>
  <c r="H1453" i="7"/>
  <c r="H1452" i="7"/>
  <c r="H1451" i="7"/>
  <c r="H1450" i="7"/>
  <c r="H1449" i="7"/>
  <c r="H1448" i="7"/>
  <c r="H1447" i="7"/>
  <c r="H1446" i="7"/>
  <c r="H1445" i="7"/>
  <c r="H1444" i="7"/>
  <c r="H1443" i="7"/>
  <c r="H1442" i="7"/>
  <c r="H1441" i="7"/>
  <c r="H1440" i="7"/>
  <c r="H1439" i="7"/>
  <c r="H1438" i="7"/>
  <c r="H1437" i="7"/>
  <c r="H1436" i="7"/>
  <c r="H1435" i="7"/>
  <c r="G1325" i="7"/>
  <c r="G1324" i="7" s="1"/>
  <c r="G1459" i="7" s="1"/>
  <c r="G1323" i="7"/>
  <c r="G1322" i="7"/>
  <c r="G1321" i="7"/>
  <c r="G1320" i="7"/>
  <c r="G1319" i="7"/>
  <c r="G1318" i="7"/>
  <c r="G1317" i="7"/>
  <c r="G1316" i="7"/>
  <c r="G1315" i="7"/>
  <c r="G1314" i="7"/>
  <c r="G1313" i="7"/>
  <c r="G1312" i="7"/>
  <c r="G1311" i="7"/>
  <c r="G1310" i="7"/>
  <c r="G1309" i="7"/>
  <c r="G1308" i="7"/>
  <c r="G1307" i="7"/>
  <c r="G1306" i="7"/>
  <c r="G1305" i="7"/>
  <c r="G1304" i="7"/>
  <c r="G1303" i="7"/>
  <c r="G1301" i="7"/>
  <c r="G1300" i="7"/>
  <c r="G1299" i="7"/>
  <c r="G1298" i="7"/>
  <c r="G1297" i="7"/>
  <c r="G1296" i="7"/>
  <c r="G1295" i="7"/>
  <c r="G1294" i="7"/>
  <c r="G1293" i="7"/>
  <c r="G1292" i="7"/>
  <c r="G1289" i="7"/>
  <c r="G1288" i="7"/>
  <c r="G1287" i="7"/>
  <c r="G1286" i="7"/>
  <c r="G1285" i="7"/>
  <c r="G1284" i="7"/>
  <c r="G1283" i="7"/>
  <c r="G1282" i="7"/>
  <c r="G1281" i="7"/>
  <c r="G1280" i="7"/>
  <c r="G1279" i="7"/>
  <c r="G1278" i="7"/>
  <c r="G1277" i="7"/>
  <c r="G1276" i="7"/>
  <c r="G1275" i="7"/>
  <c r="G1274" i="7"/>
  <c r="G1273" i="7"/>
  <c r="G1272" i="7"/>
  <c r="G1271" i="7"/>
  <c r="G1270" i="7"/>
  <c r="G1269" i="7"/>
  <c r="G1268" i="7"/>
  <c r="G1267" i="7"/>
  <c r="G1266" i="7"/>
  <c r="G1265" i="7"/>
  <c r="G1264" i="7"/>
  <c r="G1263" i="7"/>
  <c r="G1262" i="7"/>
  <c r="G1261" i="7"/>
  <c r="G1259" i="7"/>
  <c r="G1258" i="7"/>
  <c r="G1257" i="7"/>
  <c r="G1256" i="7"/>
  <c r="G1255" i="7"/>
  <c r="G1254" i="7"/>
  <c r="G1253" i="7"/>
  <c r="G1252" i="7"/>
  <c r="G1251" i="7"/>
  <c r="G1250" i="7"/>
  <c r="G1249" i="7"/>
  <c r="G1247" i="7"/>
  <c r="G1246" i="7"/>
  <c r="G1245" i="7"/>
  <c r="G1244" i="7"/>
  <c r="G1243" i="7"/>
  <c r="G1242" i="7"/>
  <c r="G1241" i="7"/>
  <c r="G1240" i="7"/>
  <c r="G1239" i="7"/>
  <c r="G1238" i="7"/>
  <c r="G1237" i="7"/>
  <c r="G1236" i="7"/>
  <c r="G1235" i="7"/>
  <c r="G1233" i="7"/>
  <c r="G1232" i="7"/>
  <c r="G1231" i="7"/>
  <c r="G1230" i="7"/>
  <c r="G1229" i="7"/>
  <c r="G1228" i="7"/>
  <c r="G1227" i="7"/>
  <c r="G1226" i="7"/>
  <c r="G1225" i="7"/>
  <c r="G1224" i="7"/>
  <c r="G1223" i="7"/>
  <c r="G1222" i="7"/>
  <c r="G1219" i="7"/>
  <c r="G1218" i="7"/>
  <c r="G1217" i="7"/>
  <c r="G1216" i="7"/>
  <c r="G1215" i="7"/>
  <c r="G1214" i="7"/>
  <c r="G1213" i="7"/>
  <c r="G1212" i="7"/>
  <c r="G1210" i="7"/>
  <c r="G1209" i="7"/>
  <c r="G1208" i="7"/>
  <c r="G1207" i="7"/>
  <c r="G1206" i="7"/>
  <c r="G1205" i="7"/>
  <c r="G1204" i="7"/>
  <c r="G1203" i="7"/>
  <c r="G1202" i="7"/>
  <c r="G1201" i="7"/>
  <c r="G1200" i="7"/>
  <c r="G1199" i="7"/>
  <c r="G1198" i="7"/>
  <c r="G1197" i="7"/>
  <c r="G1196" i="7"/>
  <c r="G1195" i="7"/>
  <c r="G1193" i="7"/>
  <c r="G1192" i="7"/>
  <c r="G1191" i="7"/>
  <c r="G1190" i="7"/>
  <c r="G1189" i="7"/>
  <c r="G1188" i="7"/>
  <c r="G1187" i="7"/>
  <c r="G1186" i="7"/>
  <c r="G1185" i="7"/>
  <c r="G1184" i="7"/>
  <c r="G1183" i="7"/>
  <c r="G1182" i="7"/>
  <c r="G1181" i="7"/>
  <c r="G1180" i="7"/>
  <c r="G1179" i="7"/>
  <c r="G1178" i="7"/>
  <c r="G1176" i="7"/>
  <c r="G1175" i="7"/>
  <c r="G1174" i="7"/>
  <c r="G1173" i="7"/>
  <c r="G1172" i="7"/>
  <c r="G1171" i="7"/>
  <c r="G1170" i="7"/>
  <c r="G1169" i="7"/>
  <c r="G1168" i="7"/>
  <c r="G1167" i="7"/>
  <c r="G1166" i="7"/>
  <c r="G1165" i="7"/>
  <c r="G1164" i="7"/>
  <c r="G1163" i="7"/>
  <c r="G1162" i="7"/>
  <c r="G1160" i="7"/>
  <c r="G1159" i="7"/>
  <c r="G1158" i="7"/>
  <c r="G1157" i="7"/>
  <c r="G1156" i="7"/>
  <c r="G1155" i="7"/>
  <c r="G1154" i="7"/>
  <c r="G1153" i="7"/>
  <c r="G1152" i="7"/>
  <c r="G1151" i="7"/>
  <c r="G1150" i="7"/>
  <c r="G1149" i="7"/>
  <c r="G1148" i="7"/>
  <c r="G1147" i="7"/>
  <c r="G1144" i="7"/>
  <c r="G1143" i="7"/>
  <c r="G1142" i="7"/>
  <c r="G1140" i="7"/>
  <c r="G1139" i="7"/>
  <c r="G1138" i="7"/>
  <c r="G1137" i="7"/>
  <c r="G1136" i="7"/>
  <c r="G1135" i="7"/>
  <c r="G1134" i="7"/>
  <c r="G1133" i="7"/>
  <c r="G1132" i="7"/>
  <c r="G1131" i="7"/>
  <c r="G1130" i="7"/>
  <c r="G1127" i="7"/>
  <c r="G1126" i="7"/>
  <c r="G1125" i="7"/>
  <c r="G1124" i="7"/>
  <c r="G1123" i="7"/>
  <c r="G1122" i="7"/>
  <c r="G1121" i="7"/>
  <c r="G1119" i="7"/>
  <c r="G1118" i="7"/>
  <c r="G1117" i="7"/>
  <c r="G1116" i="7"/>
  <c r="G1115" i="7"/>
  <c r="G1114" i="7"/>
  <c r="G1113" i="7"/>
  <c r="G1112" i="7"/>
  <c r="G1111" i="7"/>
  <c r="G1110" i="7"/>
  <c r="G1109" i="7"/>
  <c r="G1108" i="7"/>
  <c r="G1107" i="7"/>
  <c r="G1106" i="7"/>
  <c r="G1105" i="7"/>
  <c r="G1104" i="7"/>
  <c r="G1103" i="7"/>
  <c r="G1102" i="7"/>
  <c r="G1101" i="7"/>
  <c r="G1100" i="7"/>
  <c r="G1099" i="7"/>
  <c r="G1097" i="7"/>
  <c r="G1096" i="7"/>
  <c r="G1095" i="7"/>
  <c r="G1094" i="7"/>
  <c r="G1093" i="7"/>
  <c r="G1092" i="7"/>
  <c r="G1091" i="7"/>
  <c r="G1090" i="7"/>
  <c r="G1088" i="7"/>
  <c r="G1087" i="7"/>
  <c r="G1086" i="7"/>
  <c r="G1085" i="7"/>
  <c r="G1084" i="7"/>
  <c r="G1083" i="7"/>
  <c r="G1082" i="7"/>
  <c r="G1080" i="7"/>
  <c r="G1079" i="7"/>
  <c r="G1078" i="7"/>
  <c r="G1077" i="7"/>
  <c r="G1076" i="7"/>
  <c r="G1075" i="7"/>
  <c r="G1074" i="7"/>
  <c r="G1073" i="7"/>
  <c r="G1072" i="7"/>
  <c r="G1071" i="7"/>
  <c r="G1070" i="7"/>
  <c r="G1211" i="7" l="1"/>
  <c r="G1450" i="7" s="1"/>
  <c r="G1141" i="7"/>
  <c r="G1444" i="7" s="1"/>
  <c r="G1291" i="7"/>
  <c r="G1457" i="7" s="1"/>
  <c r="G1260" i="7"/>
  <c r="G1455" i="7" s="1"/>
  <c r="G1120" i="7"/>
  <c r="G1441" i="7" s="1"/>
  <c r="G1069" i="7"/>
  <c r="G1194" i="7"/>
  <c r="G1449" i="7" s="1"/>
  <c r="G1177" i="7"/>
  <c r="G1161" i="7"/>
  <c r="G1447" i="7" s="1"/>
  <c r="G1146" i="7"/>
  <c r="G1446" i="7" s="1"/>
  <c r="G1129" i="7"/>
  <c r="G1234" i="7"/>
  <c r="G1453" i="7" s="1"/>
  <c r="G1089" i="7"/>
  <c r="G1439" i="7" s="1"/>
  <c r="G1098" i="7"/>
  <c r="G1440" i="7" s="1"/>
  <c r="G1302" i="7"/>
  <c r="G1458" i="7" s="1"/>
  <c r="G1081" i="7"/>
  <c r="G1438" i="7" s="1"/>
  <c r="G1221" i="7"/>
  <c r="G1452" i="7" s="1"/>
  <c r="G1248" i="7"/>
  <c r="G1454" i="7" s="1"/>
  <c r="G1290" i="7" l="1"/>
  <c r="G1456" i="7" s="1"/>
  <c r="G1128" i="7"/>
  <c r="G1442" i="7" s="1"/>
  <c r="G1443" i="7"/>
  <c r="G1145" i="7"/>
  <c r="G1445" i="7" s="1"/>
  <c r="G1448" i="7"/>
  <c r="G1068" i="7"/>
  <c r="G1437" i="7"/>
  <c r="G1220" i="7"/>
  <c r="G1451" i="7" s="1"/>
  <c r="G1067" i="7" l="1"/>
  <c r="G1435" i="7" s="1"/>
  <c r="G1436" i="7"/>
  <c r="B1433" i="7"/>
  <c r="B1432" i="7"/>
  <c r="B1430" i="7"/>
  <c r="B1429" i="7"/>
  <c r="B1428" i="7"/>
  <c r="B1427" i="7"/>
  <c r="B1425" i="7"/>
  <c r="B1424" i="7"/>
  <c r="B1423" i="7"/>
  <c r="B1422" i="7"/>
  <c r="B1421" i="7"/>
  <c r="B1419" i="7"/>
  <c r="B1418" i="7"/>
  <c r="B1414" i="7"/>
  <c r="B1413" i="7"/>
  <c r="B1412" i="7"/>
  <c r="B1434" i="7"/>
  <c r="B1431" i="7"/>
  <c r="B1426" i="7"/>
  <c r="B1420" i="7"/>
  <c r="B1417" i="7"/>
  <c r="B1416" i="7"/>
  <c r="B1415" i="7"/>
  <c r="B1411" i="7"/>
  <c r="B1410" i="7"/>
  <c r="H1434" i="7"/>
  <c r="H1433" i="7"/>
  <c r="H1432" i="7"/>
  <c r="H1431" i="7"/>
  <c r="H1430" i="7"/>
  <c r="H1429" i="7"/>
  <c r="H1428" i="7"/>
  <c r="H1427" i="7"/>
  <c r="H1426" i="7"/>
  <c r="H1425" i="7"/>
  <c r="H1424" i="7"/>
  <c r="H1423" i="7"/>
  <c r="H1422" i="7"/>
  <c r="H1421" i="7"/>
  <c r="H1420" i="7"/>
  <c r="H1419" i="7"/>
  <c r="H1418" i="7"/>
  <c r="H1417" i="7"/>
  <c r="H1416" i="7"/>
  <c r="H1415" i="7"/>
  <c r="H1414" i="7"/>
  <c r="H1413" i="7"/>
  <c r="H1412" i="7"/>
  <c r="H1411" i="7"/>
  <c r="H1410" i="7"/>
  <c r="G1066" i="7"/>
  <c r="G1065" i="7" s="1"/>
  <c r="G1064" i="7"/>
  <c r="G1063" i="7"/>
  <c r="G1062" i="7"/>
  <c r="G1061" i="7"/>
  <c r="G1060" i="7"/>
  <c r="G1059" i="7"/>
  <c r="G1058" i="7"/>
  <c r="G1057" i="7"/>
  <c r="G1056" i="7"/>
  <c r="G1055" i="7"/>
  <c r="G1054" i="7"/>
  <c r="G1053" i="7"/>
  <c r="G1052" i="7"/>
  <c r="G1051" i="7"/>
  <c r="G1050" i="7"/>
  <c r="G1049" i="7"/>
  <c r="G1048" i="7"/>
  <c r="G1047" i="7"/>
  <c r="G1045" i="7"/>
  <c r="G1044" i="7"/>
  <c r="G1043" i="7"/>
  <c r="G1042" i="7"/>
  <c r="G1041" i="7"/>
  <c r="G1040" i="7"/>
  <c r="G1039" i="7"/>
  <c r="G1038" i="7"/>
  <c r="G1037" i="7"/>
  <c r="G1036" i="7"/>
  <c r="G1033" i="7"/>
  <c r="G1032" i="7"/>
  <c r="G1031" i="7"/>
  <c r="G1030" i="7"/>
  <c r="G1029" i="7"/>
  <c r="G1028" i="7"/>
  <c r="G1027" i="7"/>
  <c r="G1026" i="7"/>
  <c r="G1025" i="7"/>
  <c r="G1024" i="7"/>
  <c r="G1023" i="7"/>
  <c r="G1022" i="7"/>
  <c r="G1021" i="7"/>
  <c r="G1020" i="7"/>
  <c r="G1019" i="7"/>
  <c r="G1018" i="7"/>
  <c r="G1017" i="7"/>
  <c r="G1016" i="7"/>
  <c r="G1015" i="7"/>
  <c r="G1014" i="7"/>
  <c r="G1012" i="7"/>
  <c r="G1011" i="7"/>
  <c r="G1010" i="7"/>
  <c r="G1009" i="7"/>
  <c r="G1008" i="7"/>
  <c r="G1007" i="7"/>
  <c r="G1006" i="7"/>
  <c r="G1005" i="7"/>
  <c r="G1004" i="7"/>
  <c r="G1003" i="7"/>
  <c r="G1002" i="7"/>
  <c r="G1000" i="7"/>
  <c r="G999" i="7"/>
  <c r="G998" i="7"/>
  <c r="G997" i="7"/>
  <c r="G996" i="7"/>
  <c r="G995" i="7"/>
  <c r="G994" i="7"/>
  <c r="G993" i="7"/>
  <c r="G992" i="7"/>
  <c r="G991" i="7"/>
  <c r="G990" i="7"/>
  <c r="G989" i="7"/>
  <c r="G988" i="7"/>
  <c r="G986" i="7"/>
  <c r="G985" i="7"/>
  <c r="G984" i="7"/>
  <c r="G983" i="7"/>
  <c r="G982" i="7"/>
  <c r="G981" i="7"/>
  <c r="G980" i="7"/>
  <c r="G979" i="7"/>
  <c r="G978" i="7"/>
  <c r="G977" i="7"/>
  <c r="G974" i="7"/>
  <c r="G973" i="7"/>
  <c r="G972" i="7"/>
  <c r="G971" i="7"/>
  <c r="G970" i="7"/>
  <c r="G969" i="7"/>
  <c r="G968" i="7"/>
  <c r="G967" i="7"/>
  <c r="G966" i="7"/>
  <c r="G965" i="7"/>
  <c r="G963" i="7"/>
  <c r="G962" i="7"/>
  <c r="G961" i="7"/>
  <c r="G960" i="7"/>
  <c r="G959" i="7"/>
  <c r="G958" i="7"/>
  <c r="G957" i="7"/>
  <c r="G956" i="7"/>
  <c r="G955" i="7"/>
  <c r="G954" i="7"/>
  <c r="G953" i="7"/>
  <c r="G952" i="7"/>
  <c r="G951" i="7"/>
  <c r="G950" i="7"/>
  <c r="G949" i="7"/>
  <c r="G948" i="7"/>
  <c r="G946" i="7"/>
  <c r="G945" i="7"/>
  <c r="G944" i="7"/>
  <c r="G943" i="7"/>
  <c r="G942" i="7"/>
  <c r="G941" i="7"/>
  <c r="G940" i="7"/>
  <c r="G939" i="7"/>
  <c r="G938" i="7"/>
  <c r="G937" i="7"/>
  <c r="G936" i="7"/>
  <c r="G935" i="7"/>
  <c r="G934" i="7"/>
  <c r="G933" i="7"/>
  <c r="G932" i="7"/>
  <c r="G931" i="7"/>
  <c r="G930" i="7"/>
  <c r="G928" i="7"/>
  <c r="G927" i="7"/>
  <c r="G926" i="7"/>
  <c r="G925" i="7"/>
  <c r="G924" i="7"/>
  <c r="G923" i="7"/>
  <c r="G922" i="7"/>
  <c r="G921" i="7"/>
  <c r="G920" i="7"/>
  <c r="G919" i="7"/>
  <c r="G918" i="7"/>
  <c r="G917" i="7"/>
  <c r="G916" i="7"/>
  <c r="G915" i="7"/>
  <c r="G914" i="7"/>
  <c r="G912" i="7"/>
  <c r="G911" i="7"/>
  <c r="G910" i="7"/>
  <c r="G909" i="7"/>
  <c r="G908" i="7"/>
  <c r="G907" i="7"/>
  <c r="G906" i="7"/>
  <c r="G905" i="7"/>
  <c r="G904" i="7"/>
  <c r="G903" i="7"/>
  <c r="G902" i="7"/>
  <c r="G901" i="7"/>
  <c r="G900" i="7"/>
  <c r="G899" i="7"/>
  <c r="G898" i="7"/>
  <c r="G897" i="7"/>
  <c r="G896" i="7"/>
  <c r="G895" i="7"/>
  <c r="G894" i="7"/>
  <c r="G893" i="7"/>
  <c r="G890" i="7"/>
  <c r="G889" i="7"/>
  <c r="G888" i="7"/>
  <c r="G886" i="7"/>
  <c r="G885" i="7"/>
  <c r="G884" i="7"/>
  <c r="G883" i="7"/>
  <c r="G882" i="7"/>
  <c r="G881" i="7"/>
  <c r="G880" i="7"/>
  <c r="G879" i="7"/>
  <c r="G878" i="7"/>
  <c r="G877" i="7"/>
  <c r="G876" i="7"/>
  <c r="G873" i="7"/>
  <c r="G872" i="7"/>
  <c r="G871" i="7"/>
  <c r="G870" i="7"/>
  <c r="G869" i="7"/>
  <c r="G868" i="7"/>
  <c r="G867" i="7"/>
  <c r="G865" i="7"/>
  <c r="G864" i="7"/>
  <c r="G863" i="7"/>
  <c r="G862" i="7"/>
  <c r="G861" i="7"/>
  <c r="G860" i="7"/>
  <c r="G859" i="7"/>
  <c r="G858" i="7"/>
  <c r="G857" i="7"/>
  <c r="G856" i="7"/>
  <c r="G855" i="7"/>
  <c r="G854" i="7"/>
  <c r="G853" i="7"/>
  <c r="G852" i="7"/>
  <c r="G851" i="7"/>
  <c r="G850" i="7"/>
  <c r="G849" i="7"/>
  <c r="G848" i="7"/>
  <c r="G847" i="7"/>
  <c r="G846" i="7"/>
  <c r="G845" i="7"/>
  <c r="G843" i="7"/>
  <c r="G842" i="7"/>
  <c r="G841" i="7"/>
  <c r="G840" i="7"/>
  <c r="G839" i="7"/>
  <c r="G838" i="7"/>
  <c r="G837" i="7"/>
  <c r="G836" i="7"/>
  <c r="G834" i="7"/>
  <c r="G833" i="7"/>
  <c r="G832" i="7"/>
  <c r="G831" i="7"/>
  <c r="G830" i="7"/>
  <c r="G829" i="7"/>
  <c r="G828" i="7"/>
  <c r="G827" i="7"/>
  <c r="G825" i="7"/>
  <c r="G824" i="7"/>
  <c r="G823" i="7"/>
  <c r="G822" i="7"/>
  <c r="G821" i="7"/>
  <c r="G820" i="7"/>
  <c r="G819" i="7"/>
  <c r="G818" i="7"/>
  <c r="G1434" i="7" l="1"/>
  <c r="G1001" i="7"/>
  <c r="G826" i="7"/>
  <c r="G866" i="7"/>
  <c r="G987" i="7"/>
  <c r="G875" i="7"/>
  <c r="G844" i="7"/>
  <c r="G964" i="7"/>
  <c r="G1035" i="7"/>
  <c r="G947" i="7"/>
  <c r="G835" i="7"/>
  <c r="G913" i="7"/>
  <c r="G817" i="7"/>
  <c r="G887" i="7"/>
  <c r="G892" i="7"/>
  <c r="G976" i="7"/>
  <c r="G1046" i="7"/>
  <c r="G1013" i="7"/>
  <c r="G929" i="7"/>
  <c r="G1414" i="7" l="1"/>
  <c r="G1422" i="7"/>
  <c r="G1425" i="7"/>
  <c r="G1428" i="7"/>
  <c r="G1412" i="7"/>
  <c r="G1415" i="7"/>
  <c r="G1416" i="7"/>
  <c r="G1421" i="7"/>
  <c r="G1419" i="7"/>
  <c r="G1432" i="7"/>
  <c r="G816" i="7"/>
  <c r="G1423" i="7"/>
  <c r="G1413" i="7"/>
  <c r="G1427" i="7"/>
  <c r="G1424" i="7"/>
  <c r="G975" i="7"/>
  <c r="G1430" i="7"/>
  <c r="G1429" i="7"/>
  <c r="G1034" i="7"/>
  <c r="G1433" i="7"/>
  <c r="G1411" i="7"/>
  <c r="G891" i="7"/>
  <c r="G874" i="7"/>
  <c r="G1418" i="7"/>
  <c r="H1405" i="7"/>
  <c r="B1405" i="7"/>
  <c r="H1400" i="7"/>
  <c r="B1400" i="7"/>
  <c r="H1399" i="7"/>
  <c r="B1399" i="7"/>
  <c r="B1408" i="7"/>
  <c r="B1407" i="7"/>
  <c r="B1404" i="7"/>
  <c r="B1403" i="7"/>
  <c r="B1402" i="7"/>
  <c r="B1398" i="7"/>
  <c r="B1397" i="7"/>
  <c r="B1396" i="7"/>
  <c r="B1394" i="7"/>
  <c r="B1393" i="7"/>
  <c r="B1389" i="7"/>
  <c r="B1388" i="7"/>
  <c r="B1387" i="7"/>
  <c r="B1409" i="7"/>
  <c r="B1406" i="7"/>
  <c r="B1401" i="7"/>
  <c r="B1395" i="7"/>
  <c r="B1392" i="7"/>
  <c r="B1391" i="7"/>
  <c r="B1390" i="7"/>
  <c r="B1386" i="7"/>
  <c r="B1385" i="7"/>
  <c r="H1409" i="7"/>
  <c r="H1408" i="7"/>
  <c r="H1407" i="7"/>
  <c r="H1406" i="7"/>
  <c r="H1404" i="7"/>
  <c r="H1403" i="7"/>
  <c r="H1402" i="7"/>
  <c r="H1401" i="7"/>
  <c r="H1398" i="7"/>
  <c r="H1397" i="7"/>
  <c r="H1396" i="7"/>
  <c r="H1395" i="7"/>
  <c r="H1394" i="7"/>
  <c r="H1393" i="7"/>
  <c r="H1392" i="7"/>
  <c r="H1391" i="7"/>
  <c r="H1390" i="7"/>
  <c r="H1389" i="7"/>
  <c r="H1388" i="7"/>
  <c r="H1387" i="7"/>
  <c r="H1386" i="7"/>
  <c r="H1385" i="7"/>
  <c r="G814" i="7"/>
  <c r="G813" i="7" s="1"/>
  <c r="G1409" i="7" s="1"/>
  <c r="G812" i="7"/>
  <c r="G811" i="7"/>
  <c r="G810" i="7"/>
  <c r="G809" i="7"/>
  <c r="G808" i="7"/>
  <c r="G807" i="7"/>
  <c r="G806" i="7"/>
  <c r="G805" i="7"/>
  <c r="G804" i="7"/>
  <c r="G803" i="7"/>
  <c r="G802" i="7"/>
  <c r="G801" i="7"/>
  <c r="G800" i="7"/>
  <c r="G799" i="7"/>
  <c r="G798" i="7"/>
  <c r="G797" i="7"/>
  <c r="G796" i="7"/>
  <c r="G795" i="7"/>
  <c r="G794" i="7"/>
  <c r="G793" i="7"/>
  <c r="G791" i="7"/>
  <c r="G790" i="7"/>
  <c r="G789" i="7"/>
  <c r="G788" i="7"/>
  <c r="G787" i="7"/>
  <c r="G786" i="7"/>
  <c r="G785" i="7"/>
  <c r="G784" i="7"/>
  <c r="G783" i="7"/>
  <c r="G782" i="7"/>
  <c r="G779" i="7"/>
  <c r="G778" i="7"/>
  <c r="G777" i="7"/>
  <c r="G776" i="7"/>
  <c r="G775" i="7"/>
  <c r="G774" i="7"/>
  <c r="G773" i="7"/>
  <c r="G772" i="7"/>
  <c r="G771" i="7"/>
  <c r="G770" i="7"/>
  <c r="G769" i="7"/>
  <c r="G768" i="7"/>
  <c r="G767" i="7"/>
  <c r="G766" i="7"/>
  <c r="G765" i="7"/>
  <c r="G764" i="7"/>
  <c r="G763" i="7"/>
  <c r="G762" i="7"/>
  <c r="G761" i="7"/>
  <c r="G760" i="7"/>
  <c r="G759" i="7"/>
  <c r="G758" i="7"/>
  <c r="G757" i="7"/>
  <c r="G756" i="7"/>
  <c r="G755" i="7"/>
  <c r="G754" i="7"/>
  <c r="G753" i="7"/>
  <c r="G752" i="7"/>
  <c r="G751" i="7"/>
  <c r="G750" i="7"/>
  <c r="G749" i="7"/>
  <c r="G748" i="7"/>
  <c r="G747" i="7"/>
  <c r="G745" i="7"/>
  <c r="G744" i="7"/>
  <c r="G743" i="7"/>
  <c r="G742" i="7"/>
  <c r="G741" i="7"/>
  <c r="G740" i="7"/>
  <c r="G739" i="7"/>
  <c r="G738" i="7"/>
  <c r="G737" i="7"/>
  <c r="G736" i="7"/>
  <c r="G735" i="7"/>
  <c r="G733" i="7"/>
  <c r="G732" i="7"/>
  <c r="G731" i="7"/>
  <c r="G730" i="7"/>
  <c r="G729" i="7"/>
  <c r="G728" i="7"/>
  <c r="G727" i="7"/>
  <c r="G726" i="7"/>
  <c r="G725" i="7"/>
  <c r="G724" i="7"/>
  <c r="G723" i="7"/>
  <c r="G722" i="7"/>
  <c r="G721" i="7"/>
  <c r="G720" i="7"/>
  <c r="G719" i="7"/>
  <c r="G717" i="7"/>
  <c r="G716" i="7"/>
  <c r="G715" i="7"/>
  <c r="G714" i="7"/>
  <c r="G713" i="7"/>
  <c r="G712" i="7"/>
  <c r="G711" i="7"/>
  <c r="G710" i="7"/>
  <c r="G709" i="7"/>
  <c r="G708" i="7"/>
  <c r="G707" i="7"/>
  <c r="G706" i="7"/>
  <c r="G703" i="7"/>
  <c r="G702" i="7"/>
  <c r="G701" i="7"/>
  <c r="G700" i="7"/>
  <c r="G699" i="7"/>
  <c r="G698" i="7"/>
  <c r="G697" i="7"/>
  <c r="G696" i="7"/>
  <c r="G694" i="7"/>
  <c r="G693" i="7"/>
  <c r="G692" i="7"/>
  <c r="G691" i="7"/>
  <c r="G690" i="7"/>
  <c r="G689" i="7"/>
  <c r="G688" i="7"/>
  <c r="G687" i="7"/>
  <c r="G686" i="7"/>
  <c r="G685" i="7"/>
  <c r="G684" i="7"/>
  <c r="G683" i="7"/>
  <c r="G682" i="7"/>
  <c r="G681" i="7"/>
  <c r="G680" i="7"/>
  <c r="G679" i="7"/>
  <c r="G677" i="7"/>
  <c r="G676" i="7"/>
  <c r="G675" i="7"/>
  <c r="G674" i="7"/>
  <c r="G673" i="7"/>
  <c r="G672" i="7"/>
  <c r="G671" i="7"/>
  <c r="G670" i="7"/>
  <c r="G669" i="7"/>
  <c r="G668" i="7"/>
  <c r="G667" i="7"/>
  <c r="G666" i="7"/>
  <c r="G665" i="7"/>
  <c r="G664" i="7"/>
  <c r="G663" i="7"/>
  <c r="G662" i="7"/>
  <c r="G661" i="7"/>
  <c r="G659" i="7"/>
  <c r="G658" i="7"/>
  <c r="G657" i="7"/>
  <c r="G656" i="7"/>
  <c r="G655" i="7"/>
  <c r="G654" i="7"/>
  <c r="G653" i="7"/>
  <c r="G652" i="7"/>
  <c r="G651" i="7"/>
  <c r="G650" i="7"/>
  <c r="G649" i="7"/>
  <c r="G648" i="7"/>
  <c r="G647" i="7"/>
  <c r="G646" i="7"/>
  <c r="G645" i="7"/>
  <c r="G643" i="7"/>
  <c r="G642" i="7"/>
  <c r="G641" i="7"/>
  <c r="G640" i="7"/>
  <c r="G639" i="7"/>
  <c r="G638" i="7"/>
  <c r="G637" i="7"/>
  <c r="G636" i="7"/>
  <c r="G635" i="7"/>
  <c r="G634" i="7"/>
  <c r="G633" i="7"/>
  <c r="G632" i="7"/>
  <c r="G631" i="7"/>
  <c r="G630" i="7"/>
  <c r="G629" i="7"/>
  <c r="G628" i="7"/>
  <c r="G627" i="7"/>
  <c r="G626" i="7"/>
  <c r="G625" i="7"/>
  <c r="G624" i="7"/>
  <c r="G621" i="7"/>
  <c r="G620" i="7"/>
  <c r="G619" i="7"/>
  <c r="G618" i="7"/>
  <c r="G617" i="7"/>
  <c r="G615" i="7"/>
  <c r="G614" i="7"/>
  <c r="G613" i="7"/>
  <c r="G612" i="7"/>
  <c r="G611" i="7"/>
  <c r="G610" i="7"/>
  <c r="G609" i="7"/>
  <c r="G608" i="7"/>
  <c r="G607" i="7"/>
  <c r="G606" i="7"/>
  <c r="G605" i="7"/>
  <c r="G604" i="7"/>
  <c r="G603" i="7"/>
  <c r="G602" i="7"/>
  <c r="G601" i="7"/>
  <c r="G600" i="7"/>
  <c r="G597" i="7"/>
  <c r="G596" i="7"/>
  <c r="G595" i="7"/>
  <c r="G594" i="7"/>
  <c r="G593" i="7"/>
  <c r="G592" i="7"/>
  <c r="G591" i="7"/>
  <c r="G589" i="7"/>
  <c r="G588" i="7"/>
  <c r="G587" i="7"/>
  <c r="G586" i="7"/>
  <c r="G585" i="7"/>
  <c r="G584" i="7"/>
  <c r="G583" i="7"/>
  <c r="G582" i="7"/>
  <c r="G581" i="7"/>
  <c r="G580" i="7"/>
  <c r="G579" i="7"/>
  <c r="G578" i="7"/>
  <c r="G577" i="7"/>
  <c r="G576" i="7"/>
  <c r="G575" i="7"/>
  <c r="G574" i="7"/>
  <c r="G573" i="7"/>
  <c r="G572" i="7"/>
  <c r="G571" i="7"/>
  <c r="G570" i="7"/>
  <c r="G569" i="7"/>
  <c r="G567" i="7"/>
  <c r="G566" i="7"/>
  <c r="G565" i="7"/>
  <c r="G564" i="7"/>
  <c r="G563" i="7"/>
  <c r="G562" i="7"/>
  <c r="G561" i="7"/>
  <c r="G560" i="7"/>
  <c r="G558" i="7"/>
  <c r="G557" i="7"/>
  <c r="G556" i="7"/>
  <c r="G555" i="7"/>
  <c r="G554" i="7"/>
  <c r="G553" i="7"/>
  <c r="G552" i="7"/>
  <c r="G551" i="7"/>
  <c r="G549" i="7"/>
  <c r="G548" i="7"/>
  <c r="G547" i="7"/>
  <c r="G546" i="7"/>
  <c r="G545" i="7"/>
  <c r="G544" i="7"/>
  <c r="G543" i="7"/>
  <c r="G542" i="7"/>
  <c r="G541" i="7"/>
  <c r="G540" i="7"/>
  <c r="G539" i="7"/>
  <c r="G538" i="7"/>
  <c r="G537" i="7"/>
  <c r="G1426" i="7" l="1"/>
  <c r="G1417" i="7"/>
  <c r="G1420" i="7"/>
  <c r="G1431" i="7"/>
  <c r="G815" i="7"/>
  <c r="G559" i="7"/>
  <c r="G616" i="7"/>
  <c r="G623" i="7"/>
  <c r="G705" i="7"/>
  <c r="G792" i="7"/>
  <c r="G678" i="7"/>
  <c r="G734" i="7"/>
  <c r="G718" i="7"/>
  <c r="G695" i="7"/>
  <c r="G550" i="7"/>
  <c r="G660" i="7"/>
  <c r="G568" i="7"/>
  <c r="G644" i="7"/>
  <c r="G781" i="7"/>
  <c r="G536" i="7"/>
  <c r="G599" i="7"/>
  <c r="G590" i="7"/>
  <c r="G746" i="7"/>
  <c r="G1410" i="7" l="1"/>
  <c r="G1393" i="7"/>
  <c r="G1397" i="7"/>
  <c r="G1388" i="7"/>
  <c r="G1399" i="7"/>
  <c r="G1398" i="7"/>
  <c r="G1404" i="7"/>
  <c r="G1408" i="7"/>
  <c r="G1407" i="7"/>
  <c r="G1400" i="7"/>
  <c r="G1396" i="7"/>
  <c r="G1394" i="7"/>
  <c r="G1389" i="7"/>
  <c r="G1390" i="7"/>
  <c r="G1403" i="7"/>
  <c r="G1402" i="7"/>
  <c r="G1405" i="7"/>
  <c r="G1391" i="7"/>
  <c r="G535" i="7"/>
  <c r="G1387" i="7"/>
  <c r="G780" i="7"/>
  <c r="G704" i="7"/>
  <c r="G622" i="7"/>
  <c r="G598" i="7"/>
  <c r="G1392" i="7" l="1"/>
  <c r="G1395" i="7"/>
  <c r="G1406" i="7"/>
  <c r="G1386" i="7"/>
  <c r="G534" i="7"/>
  <c r="G1401" i="7"/>
  <c r="B1383" i="7"/>
  <c r="B1382" i="7"/>
  <c r="B1380" i="7"/>
  <c r="B1379" i="7"/>
  <c r="B1378" i="7"/>
  <c r="B1377" i="7"/>
  <c r="B1375" i="7"/>
  <c r="B1374" i="7"/>
  <c r="B1372" i="7"/>
  <c r="B1371" i="7"/>
  <c r="B1370" i="7"/>
  <c r="B1368" i="7"/>
  <c r="B1367" i="7"/>
  <c r="B1363" i="7"/>
  <c r="B1362" i="7"/>
  <c r="B1361" i="7"/>
  <c r="B1384" i="7"/>
  <c r="B1381" i="7"/>
  <c r="B1376" i="7"/>
  <c r="B1373" i="7"/>
  <c r="B1369" i="7"/>
  <c r="B1366" i="7"/>
  <c r="B1365" i="7"/>
  <c r="B1364" i="7"/>
  <c r="B1360" i="7"/>
  <c r="B1359" i="7"/>
  <c r="H1384" i="7"/>
  <c r="H1383" i="7"/>
  <c r="H1382" i="7"/>
  <c r="H1381" i="7"/>
  <c r="H1380" i="7"/>
  <c r="H1379" i="7"/>
  <c r="H1378" i="7"/>
  <c r="H1377" i="7"/>
  <c r="H1376" i="7"/>
  <c r="H1375" i="7"/>
  <c r="H1374" i="7"/>
  <c r="H1373" i="7"/>
  <c r="H1372" i="7"/>
  <c r="H1371" i="7"/>
  <c r="H1370" i="7"/>
  <c r="H1369" i="7"/>
  <c r="H1368" i="7"/>
  <c r="H1367" i="7"/>
  <c r="H1366" i="7"/>
  <c r="H1365" i="7"/>
  <c r="H1364" i="7"/>
  <c r="H1363" i="7"/>
  <c r="H1362" i="7"/>
  <c r="H1361" i="7"/>
  <c r="H1360" i="7"/>
  <c r="H1359" i="7"/>
  <c r="G533" i="7"/>
  <c r="G532" i="7" s="1"/>
  <c r="G1384" i="7" s="1"/>
  <c r="G531" i="7"/>
  <c r="G530" i="7"/>
  <c r="G529" i="7"/>
  <c r="G528" i="7"/>
  <c r="G527" i="7"/>
  <c r="G526" i="7"/>
  <c r="G525" i="7"/>
  <c r="G524" i="7"/>
  <c r="G523" i="7"/>
  <c r="G522" i="7"/>
  <c r="G521" i="7"/>
  <c r="G520" i="7"/>
  <c r="G519" i="7"/>
  <c r="G518" i="7"/>
  <c r="G517" i="7"/>
  <c r="G516" i="7"/>
  <c r="G515" i="7"/>
  <c r="G514" i="7"/>
  <c r="G513" i="7"/>
  <c r="G512" i="7"/>
  <c r="G511" i="7"/>
  <c r="G509" i="7"/>
  <c r="G508" i="7"/>
  <c r="G507" i="7"/>
  <c r="G506" i="7"/>
  <c r="G505" i="7"/>
  <c r="G504" i="7"/>
  <c r="G503" i="7"/>
  <c r="G502" i="7"/>
  <c r="G501" i="7"/>
  <c r="G500" i="7"/>
  <c r="G497" i="7"/>
  <c r="G496" i="7"/>
  <c r="G495" i="7"/>
  <c r="G494" i="7"/>
  <c r="G493" i="7"/>
  <c r="G492" i="7"/>
  <c r="G491" i="7"/>
  <c r="G490" i="7"/>
  <c r="G489" i="7"/>
  <c r="G488" i="7"/>
  <c r="G487" i="7"/>
  <c r="G486" i="7"/>
  <c r="G484" i="7"/>
  <c r="G483" i="7"/>
  <c r="G482" i="7"/>
  <c r="G481" i="7"/>
  <c r="G480" i="7"/>
  <c r="G479" i="7"/>
  <c r="G478" i="7"/>
  <c r="G477" i="7"/>
  <c r="G476" i="7"/>
  <c r="G475" i="7"/>
  <c r="G474" i="7"/>
  <c r="G472" i="7"/>
  <c r="G471" i="7"/>
  <c r="G470" i="7"/>
  <c r="G469" i="7"/>
  <c r="G468" i="7"/>
  <c r="G467" i="7"/>
  <c r="G466" i="7"/>
  <c r="G465" i="7"/>
  <c r="G464" i="7"/>
  <c r="G463" i="7"/>
  <c r="G462" i="7"/>
  <c r="G461" i="7"/>
  <c r="G459" i="7"/>
  <c r="G458" i="7"/>
  <c r="G457" i="7"/>
  <c r="G456" i="7"/>
  <c r="G455" i="7"/>
  <c r="G454" i="7"/>
  <c r="G453" i="7"/>
  <c r="G452" i="7"/>
  <c r="G451" i="7"/>
  <c r="G448" i="7"/>
  <c r="G447" i="7"/>
  <c r="G446" i="7"/>
  <c r="G445" i="7"/>
  <c r="G444" i="7"/>
  <c r="G443" i="7"/>
  <c r="G442" i="7"/>
  <c r="G441" i="7"/>
  <c r="G440" i="7"/>
  <c r="G439" i="7"/>
  <c r="G438" i="7"/>
  <c r="G437" i="7"/>
  <c r="G436" i="7"/>
  <c r="G435" i="7"/>
  <c r="G434" i="7"/>
  <c r="G433" i="7"/>
  <c r="G431" i="7"/>
  <c r="G430" i="7"/>
  <c r="G429" i="7"/>
  <c r="G428" i="7"/>
  <c r="G427" i="7"/>
  <c r="G426" i="7"/>
  <c r="G425" i="7"/>
  <c r="G424" i="7"/>
  <c r="G423" i="7"/>
  <c r="G422" i="7"/>
  <c r="G421" i="7"/>
  <c r="G420" i="7"/>
  <c r="G419" i="7"/>
  <c r="G416" i="7"/>
  <c r="G415" i="7"/>
  <c r="G414" i="7"/>
  <c r="G413" i="7"/>
  <c r="G412" i="7"/>
  <c r="G411" i="7"/>
  <c r="G410" i="7"/>
  <c r="G409" i="7"/>
  <c r="G408" i="7"/>
  <c r="G407" i="7"/>
  <c r="G406" i="7"/>
  <c r="G405" i="7"/>
  <c r="G404" i="7"/>
  <c r="G403" i="7"/>
  <c r="G401" i="7"/>
  <c r="G400" i="7"/>
  <c r="G399" i="7"/>
  <c r="G398" i="7"/>
  <c r="G397" i="7"/>
  <c r="G396" i="7"/>
  <c r="G395" i="7"/>
  <c r="G394" i="7"/>
  <c r="G393" i="7"/>
  <c r="G392" i="7"/>
  <c r="G391" i="7"/>
  <c r="G390" i="7"/>
  <c r="G389" i="7"/>
  <c r="G388" i="7"/>
  <c r="G387" i="7"/>
  <c r="G385" i="7"/>
  <c r="G384" i="7"/>
  <c r="G383" i="7"/>
  <c r="G382" i="7"/>
  <c r="G381" i="7"/>
  <c r="G380" i="7"/>
  <c r="G379" i="7"/>
  <c r="G378" i="7"/>
  <c r="G377" i="7"/>
  <c r="G376" i="7"/>
  <c r="G375" i="7"/>
  <c r="G374" i="7"/>
  <c r="G371" i="7"/>
  <c r="G370" i="7"/>
  <c r="G369" i="7"/>
  <c r="G367" i="7"/>
  <c r="G366" i="7"/>
  <c r="G365" i="7"/>
  <c r="G364" i="7"/>
  <c r="G363" i="7"/>
  <c r="G362" i="7"/>
  <c r="G361" i="7"/>
  <c r="G360" i="7"/>
  <c r="G359" i="7"/>
  <c r="G358" i="7"/>
  <c r="G357" i="7"/>
  <c r="G356" i="7"/>
  <c r="G355" i="7"/>
  <c r="G352" i="7"/>
  <c r="G351" i="7"/>
  <c r="G350" i="7"/>
  <c r="G349" i="7"/>
  <c r="G348" i="7"/>
  <c r="G347" i="7"/>
  <c r="G346" i="7"/>
  <c r="G344" i="7"/>
  <c r="G343" i="7"/>
  <c r="G342" i="7"/>
  <c r="G341" i="7"/>
  <c r="G340" i="7"/>
  <c r="G339" i="7"/>
  <c r="G338" i="7"/>
  <c r="G337" i="7"/>
  <c r="G336" i="7"/>
  <c r="G335" i="7"/>
  <c r="G334" i="7"/>
  <c r="G333" i="7"/>
  <c r="G332" i="7"/>
  <c r="G331" i="7"/>
  <c r="G330" i="7"/>
  <c r="G329" i="7"/>
  <c r="G328" i="7"/>
  <c r="G327" i="7"/>
  <c r="G326" i="7"/>
  <c r="G325" i="7"/>
  <c r="G324" i="7"/>
  <c r="G322" i="7"/>
  <c r="G321" i="7"/>
  <c r="G320" i="7"/>
  <c r="G319" i="7"/>
  <c r="G318" i="7"/>
  <c r="G317" i="7"/>
  <c r="G316" i="7"/>
  <c r="G315" i="7"/>
  <c r="G313" i="7"/>
  <c r="G312" i="7"/>
  <c r="G311" i="7"/>
  <c r="G310" i="7"/>
  <c r="G309" i="7"/>
  <c r="G308" i="7"/>
  <c r="G307" i="7"/>
  <c r="G305" i="7"/>
  <c r="G304" i="7"/>
  <c r="G303" i="7"/>
  <c r="G302" i="7"/>
  <c r="G301" i="7"/>
  <c r="G300" i="7"/>
  <c r="G299" i="7"/>
  <c r="G298" i="7"/>
  <c r="G297" i="7"/>
  <c r="G296" i="7"/>
  <c r="G1385" i="7" l="1"/>
  <c r="G368" i="7"/>
  <c r="G1368" i="7" s="1"/>
  <c r="G306" i="7"/>
  <c r="G1362" i="7" s="1"/>
  <c r="G345" i="7"/>
  <c r="G1365" i="7" s="1"/>
  <c r="G450" i="7"/>
  <c r="G1377" i="7" s="1"/>
  <c r="G485" i="7"/>
  <c r="G1380" i="7" s="1"/>
  <c r="G418" i="7"/>
  <c r="G432" i="7"/>
  <c r="G1375" i="7" s="1"/>
  <c r="G295" i="7"/>
  <c r="G314" i="7"/>
  <c r="G1363" i="7" s="1"/>
  <c r="G402" i="7"/>
  <c r="G1372" i="7" s="1"/>
  <c r="G386" i="7"/>
  <c r="G1371" i="7" s="1"/>
  <c r="G510" i="7"/>
  <c r="G1383" i="7" s="1"/>
  <c r="G460" i="7"/>
  <c r="G1378" i="7" s="1"/>
  <c r="G354" i="7"/>
  <c r="G373" i="7"/>
  <c r="G499" i="7"/>
  <c r="G473" i="7"/>
  <c r="G1379" i="7" s="1"/>
  <c r="G323" i="7"/>
  <c r="G1364" i="7" s="1"/>
  <c r="G498" i="7" l="1"/>
  <c r="G1381" i="7" s="1"/>
  <c r="G1382" i="7"/>
  <c r="G372" i="7"/>
  <c r="G1369" i="7" s="1"/>
  <c r="G1370" i="7"/>
  <c r="G353" i="7"/>
  <c r="G1366" i="7" s="1"/>
  <c r="G1367" i="7"/>
  <c r="G294" i="7"/>
  <c r="G1360" i="7" s="1"/>
  <c r="G1361" i="7"/>
  <c r="G417" i="7"/>
  <c r="G1373" i="7" s="1"/>
  <c r="G1374" i="7"/>
  <c r="G449" i="7"/>
  <c r="H1358" i="7"/>
  <c r="B1358" i="7"/>
  <c r="H1357" i="7"/>
  <c r="B1357" i="7"/>
  <c r="H1356" i="7"/>
  <c r="B1356" i="7"/>
  <c r="H1354" i="7"/>
  <c r="H1353" i="7"/>
  <c r="B1353" i="7"/>
  <c r="H1338" i="7"/>
  <c r="B1338" i="7"/>
  <c r="H1337" i="7"/>
  <c r="B1337" i="7"/>
  <c r="G292" i="7"/>
  <c r="G291" i="7" s="1"/>
  <c r="G290" i="7"/>
  <c r="G289" i="7"/>
  <c r="G288" i="7"/>
  <c r="G287" i="7"/>
  <c r="G286" i="7"/>
  <c r="G285" i="7"/>
  <c r="G284" i="7"/>
  <c r="G283" i="7"/>
  <c r="G282" i="7"/>
  <c r="G281" i="7"/>
  <c r="G280" i="7"/>
  <c r="G279" i="7"/>
  <c r="G278" i="7"/>
  <c r="G277" i="7"/>
  <c r="G276" i="7"/>
  <c r="G275" i="7"/>
  <c r="G274" i="7"/>
  <c r="G273" i="7"/>
  <c r="G272" i="7"/>
  <c r="G271" i="7"/>
  <c r="G270" i="7"/>
  <c r="G269" i="7"/>
  <c r="G267" i="7"/>
  <c r="G266" i="7"/>
  <c r="G265" i="7"/>
  <c r="G264" i="7"/>
  <c r="G263" i="7"/>
  <c r="G262" i="7"/>
  <c r="G261" i="7"/>
  <c r="G260" i="7"/>
  <c r="G259" i="7"/>
  <c r="G258" i="7"/>
  <c r="G255" i="7"/>
  <c r="G254" i="7"/>
  <c r="G253" i="7"/>
  <c r="G252" i="7"/>
  <c r="G251" i="7"/>
  <c r="G250" i="7"/>
  <c r="G249" i="7"/>
  <c r="G248" i="7"/>
  <c r="G247" i="7"/>
  <c r="G246" i="7"/>
  <c r="G245" i="7"/>
  <c r="G244" i="7"/>
  <c r="G242" i="7"/>
  <c r="G241" i="7"/>
  <c r="G240" i="7"/>
  <c r="G239" i="7"/>
  <c r="G238" i="7"/>
  <c r="G237" i="7"/>
  <c r="G236" i="7"/>
  <c r="G235" i="7"/>
  <c r="G234" i="7"/>
  <c r="G233" i="7"/>
  <c r="G232" i="7"/>
  <c r="G230" i="7"/>
  <c r="G229" i="7"/>
  <c r="G228" i="7"/>
  <c r="G227" i="7"/>
  <c r="G226" i="7"/>
  <c r="G225" i="7"/>
  <c r="G224" i="7"/>
  <c r="G223" i="7"/>
  <c r="G222" i="7"/>
  <c r="G221" i="7"/>
  <c r="G220" i="7"/>
  <c r="G219" i="7"/>
  <c r="G217" i="7"/>
  <c r="G216" i="7"/>
  <c r="G215" i="7"/>
  <c r="G214" i="7"/>
  <c r="G213" i="7"/>
  <c r="G212" i="7"/>
  <c r="G211" i="7"/>
  <c r="G210" i="7"/>
  <c r="G209" i="7"/>
  <c r="G206" i="7"/>
  <c r="G205" i="7"/>
  <c r="G204" i="7"/>
  <c r="G203" i="7"/>
  <c r="G202" i="7"/>
  <c r="G201" i="7"/>
  <c r="G200" i="7"/>
  <c r="G199" i="7"/>
  <c r="G198" i="7"/>
  <c r="G197" i="7"/>
  <c r="G196" i="7"/>
  <c r="G195" i="7"/>
  <c r="G194" i="7"/>
  <c r="G193" i="7"/>
  <c r="G192" i="7"/>
  <c r="G191" i="7"/>
  <c r="G189" i="7"/>
  <c r="G188" i="7"/>
  <c r="G187" i="7"/>
  <c r="G186" i="7"/>
  <c r="G185" i="7"/>
  <c r="G184" i="7"/>
  <c r="G183" i="7"/>
  <c r="G182" i="7"/>
  <c r="G181" i="7"/>
  <c r="G180" i="7"/>
  <c r="G179" i="7"/>
  <c r="G178" i="7"/>
  <c r="G177" i="7"/>
  <c r="G176" i="7"/>
  <c r="G175" i="7"/>
  <c r="G174" i="7"/>
  <c r="G172" i="7"/>
  <c r="G171" i="7"/>
  <c r="G170" i="7"/>
  <c r="G169" i="7"/>
  <c r="G168" i="7"/>
  <c r="G167" i="7"/>
  <c r="G166" i="7"/>
  <c r="G165" i="7"/>
  <c r="G164" i="7"/>
  <c r="G161" i="7"/>
  <c r="G160" i="7"/>
  <c r="G159" i="7"/>
  <c r="G158" i="7"/>
  <c r="G157" i="7"/>
  <c r="G156" i="7"/>
  <c r="G155" i="7"/>
  <c r="G154" i="7"/>
  <c r="G153" i="7"/>
  <c r="G152" i="7"/>
  <c r="G151" i="7"/>
  <c r="G150" i="7"/>
  <c r="G149" i="7"/>
  <c r="G148" i="7"/>
  <c r="G147" i="7"/>
  <c r="G146" i="7"/>
  <c r="G144" i="7"/>
  <c r="G143" i="7"/>
  <c r="G142" i="7"/>
  <c r="G141" i="7"/>
  <c r="G140" i="7"/>
  <c r="G139" i="7"/>
  <c r="G138" i="7"/>
  <c r="G137" i="7"/>
  <c r="G136" i="7"/>
  <c r="G135" i="7"/>
  <c r="G134" i="7"/>
  <c r="G133" i="7"/>
  <c r="G132" i="7"/>
  <c r="G131" i="7"/>
  <c r="G130" i="7"/>
  <c r="G128" i="7"/>
  <c r="G127" i="7"/>
  <c r="G126" i="7"/>
  <c r="G125" i="7"/>
  <c r="G124" i="7"/>
  <c r="G123" i="7"/>
  <c r="G122" i="7"/>
  <c r="G121" i="7"/>
  <c r="G120" i="7"/>
  <c r="G119" i="7"/>
  <c r="G118" i="7"/>
  <c r="G117" i="7"/>
  <c r="G116" i="7"/>
  <c r="G115" i="7"/>
  <c r="G114" i="7"/>
  <c r="G113" i="7"/>
  <c r="G112" i="7"/>
  <c r="G109" i="7"/>
  <c r="G108" i="7"/>
  <c r="G107" i="7"/>
  <c r="G106" i="7"/>
  <c r="G104" i="7"/>
  <c r="G103" i="7"/>
  <c r="G102" i="7"/>
  <c r="G101" i="7"/>
  <c r="G100" i="7"/>
  <c r="G99" i="7"/>
  <c r="G98" i="7"/>
  <c r="G97" i="7"/>
  <c r="G96" i="7"/>
  <c r="G95" i="7"/>
  <c r="G94" i="7"/>
  <c r="G93" i="7"/>
  <c r="G92" i="7"/>
  <c r="G89" i="7"/>
  <c r="G88" i="7"/>
  <c r="G87" i="7"/>
  <c r="G86" i="7"/>
  <c r="G85" i="7"/>
  <c r="G84" i="7"/>
  <c r="G83" i="7"/>
  <c r="G81" i="7"/>
  <c r="G80" i="7"/>
  <c r="G79" i="7"/>
  <c r="G78" i="7"/>
  <c r="G77" i="7"/>
  <c r="G76" i="7"/>
  <c r="G75" i="7"/>
  <c r="G74" i="7"/>
  <c r="G73" i="7"/>
  <c r="G70" i="7"/>
  <c r="G69" i="7"/>
  <c r="G68" i="7"/>
  <c r="G67" i="7"/>
  <c r="G66" i="7"/>
  <c r="G65" i="7"/>
  <c r="G64" i="7"/>
  <c r="G63" i="7"/>
  <c r="G62" i="7"/>
  <c r="G61" i="7"/>
  <c r="G60" i="7"/>
  <c r="G59" i="7"/>
  <c r="G58" i="7"/>
  <c r="G57" i="7"/>
  <c r="G56" i="7"/>
  <c r="G55" i="7"/>
  <c r="G54" i="7"/>
  <c r="G53" i="7"/>
  <c r="G52" i="7"/>
  <c r="G51" i="7"/>
  <c r="G50" i="7"/>
  <c r="G48" i="7"/>
  <c r="G47" i="7"/>
  <c r="G46" i="7"/>
  <c r="G45" i="7"/>
  <c r="G44" i="7"/>
  <c r="G43" i="7"/>
  <c r="G42" i="7"/>
  <c r="G41" i="7"/>
  <c r="G39" i="7"/>
  <c r="G38" i="7"/>
  <c r="G37" i="7"/>
  <c r="G36" i="7"/>
  <c r="G35" i="7"/>
  <c r="G34" i="7"/>
  <c r="G33" i="7"/>
  <c r="G31" i="7"/>
  <c r="G30" i="7"/>
  <c r="G29" i="7"/>
  <c r="G28" i="7"/>
  <c r="G27" i="7"/>
  <c r="G26" i="7"/>
  <c r="G25" i="7"/>
  <c r="G24" i="7"/>
  <c r="G23" i="7"/>
  <c r="G22" i="7"/>
  <c r="G21" i="7"/>
  <c r="G20" i="7"/>
  <c r="G19" i="7"/>
  <c r="G293" i="7" l="1"/>
  <c r="G1359" i="7" s="1"/>
  <c r="G1376" i="7"/>
  <c r="B1354" i="7"/>
  <c r="G268" i="7"/>
  <c r="G208" i="7"/>
  <c r="G111" i="7"/>
  <c r="G257" i="7"/>
  <c r="G82" i="7"/>
  <c r="G243" i="7"/>
  <c r="G49" i="7"/>
  <c r="G32" i="7"/>
  <c r="G190" i="7"/>
  <c r="G105" i="7"/>
  <c r="G18" i="7"/>
  <c r="G91" i="7"/>
  <c r="G173" i="7"/>
  <c r="G145" i="7"/>
  <c r="G163" i="7"/>
  <c r="G129" i="7"/>
  <c r="G72" i="7"/>
  <c r="G231" i="7"/>
  <c r="G218" i="7"/>
  <c r="G40" i="7"/>
  <c r="G1356" i="7" l="1"/>
  <c r="G1357" i="7"/>
  <c r="G1354" i="7"/>
  <c r="G1353" i="7"/>
  <c r="G1338" i="7"/>
  <c r="G90" i="7"/>
  <c r="G256" i="7"/>
  <c r="G71" i="7"/>
  <c r="G1337" i="7"/>
  <c r="G17" i="7"/>
  <c r="G110" i="7"/>
  <c r="G207" i="7"/>
  <c r="G162" i="7"/>
  <c r="G1358" i="7" l="1"/>
  <c r="G16" i="7"/>
  <c r="H1326" i="7"/>
  <c r="H1327" i="7"/>
  <c r="H1328" i="7"/>
  <c r="H1329" i="7"/>
  <c r="H1330" i="7"/>
  <c r="H1331" i="7"/>
  <c r="H1332" i="7"/>
  <c r="H1333" i="7"/>
  <c r="H1334" i="7"/>
  <c r="H1335" i="7"/>
  <c r="H1336" i="7"/>
  <c r="H1339" i="7"/>
  <c r="H1340" i="7"/>
  <c r="H1341" i="7"/>
  <c r="H1342" i="7"/>
  <c r="H1343" i="7"/>
  <c r="H1344" i="7"/>
  <c r="H1345" i="7"/>
  <c r="H1346" i="7"/>
  <c r="H1347" i="7"/>
  <c r="H1348" i="7"/>
  <c r="H1349" i="7"/>
  <c r="H1350" i="7"/>
  <c r="H1351" i="7"/>
  <c r="H1352" i="7"/>
  <c r="H1355" i="7"/>
  <c r="H1460" i="7"/>
  <c r="H1461" i="7"/>
  <c r="H1462" i="7"/>
  <c r="H1463" i="7"/>
  <c r="H1464" i="7" l="1"/>
  <c r="B1345" i="7" l="1"/>
  <c r="B1335" i="7"/>
  <c r="B1334" i="7"/>
  <c r="B1339" i="7"/>
  <c r="B1344" i="7"/>
  <c r="B1333" i="7"/>
  <c r="B1349" i="7"/>
  <c r="B1348" i="7"/>
  <c r="B1332" i="7"/>
  <c r="B1351" i="7"/>
  <c r="B1342" i="7"/>
  <c r="B1352" i="7"/>
  <c r="B1343" i="7"/>
  <c r="B1341" i="7"/>
  <c r="B1331" i="7"/>
  <c r="B1336" i="7"/>
  <c r="B1347" i="7"/>
  <c r="B1346" i="7"/>
  <c r="B1340" i="7"/>
  <c r="B1330" i="7"/>
  <c r="B1350" i="7"/>
  <c r="B1355" i="7"/>
  <c r="B15" i="7" l="1"/>
  <c r="B1328" i="7" s="1"/>
  <c r="G1355" i="7" l="1"/>
  <c r="G1349" i="7" l="1"/>
  <c r="G1340" i="7"/>
  <c r="G1348" i="7"/>
  <c r="G1332" i="7"/>
  <c r="G1344" i="7"/>
  <c r="G1352" i="7"/>
  <c r="G1334" i="7"/>
  <c r="G1345" i="7"/>
  <c r="G1347" i="7"/>
  <c r="G1351" i="7"/>
  <c r="G1335" i="7"/>
  <c r="G1336" i="7"/>
  <c r="G1341" i="7"/>
  <c r="G1333" i="7"/>
  <c r="G1343" i="7"/>
  <c r="G1339" i="7" l="1"/>
  <c r="G1346" i="7"/>
  <c r="G1350" i="7"/>
  <c r="G1331" i="7"/>
  <c r="G1342" i="7"/>
  <c r="G1330" i="7" l="1"/>
  <c r="G1464" i="7" s="1"/>
  <c r="G1465" i="7" s="1"/>
  <c r="G1466" i="7" l="1"/>
</calcChain>
</file>

<file path=xl/sharedStrings.xml><?xml version="1.0" encoding="utf-8"?>
<sst xmlns="http://schemas.openxmlformats.org/spreadsheetml/2006/main" count="3958" uniqueCount="1648">
  <si>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</si>
  <si>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</si>
  <si>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</si>
  <si>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</si>
  <si>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</si>
  <si>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</si>
  <si>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</si>
  <si>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</si>
  <si>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</si>
  <si>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</si>
  <si>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</si>
  <si>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</si>
  <si>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</si>
  <si>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</si>
  <si>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</si>
  <si>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</si>
  <si>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</si>
  <si>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</si>
  <si>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</si>
  <si>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</si>
  <si>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</si>
  <si>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</si>
  <si>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</si>
  <si>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</si>
  <si>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</si>
  <si>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</si>
  <si>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</si>
  <si>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</si>
  <si>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</si>
  <si>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</si>
  <si>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</si>
  <si>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TRAZO Y NIVELACIÓN CON EQUIPO TOPOGRÁFICO DEL TERRENO ESTABLECIENDO EJES Y REFERENCIAS Y BANCOS DE NIVEL, INCLUYE: CRUCETAS, ESTACAS, HILOS, MARCAS Y TRAZOS CON CALHIDRA, MANO DE OBRA, EQUIPO Y HERRAMIENTA.</t>
  </si>
  <si>
    <t>M2</t>
  </si>
  <si>
    <t>M3</t>
  </si>
  <si>
    <t>PZA</t>
  </si>
  <si>
    <t>DEMOLICIÓN DE CONCRETO SIMPLE EN BANQUETAS, POR MEDIOS MECÁNICOS, INCLUYE: ACARREO DEL MATERIAL A BANCO DE OBRA PARA SU POSTERIOR RETIRO Y LIMPIEZA DEL ÁREA DE LOS TRABAJOS, MANO DE OBRA, EQUIPO Y HERRAMIENTA.</t>
  </si>
  <si>
    <t>ACARREO EN CAMIÓN KILÓMETROS SUBSECUENTES DE MATERIAL PRODUCTO DE EXCAVACIÓN, DEMOLICIÓN Y/O ESCOMBROS A TIRADERO AUTORIZADO POR SUPERVISIÓN, INCLUYE: MANO DE OBRA, EQUIPO Y HERRAMIENTA.</t>
  </si>
  <si>
    <t>M3-KM</t>
  </si>
  <si>
    <t>CARGA MECÁNICA Y ACARREO EN CAMIÓN 1 ER. KILOMETRO, DE MATERIAL PRODUCTO DE EXCAVACIÓN, DEMOLICIÓN Y/O ESCOMBROS, INCLUYE: REGALÍAS AL BANCO DE TIRO, MANO DE OBRA, EQUIPO Y HERRAMIENTA.</t>
  </si>
  <si>
    <t>CORTE CON DISCO DE DIAMANTE HASTA 1/3 DE ESPESOR DE LA LOSA Y HASTA 3 MM DE ANCHO, INCLUYE: EQUIPO, PREPARACIONES Y MANO DE OBRA.</t>
  </si>
  <si>
    <t>M</t>
  </si>
  <si>
    <t>BANQUETA DE 10 CM DE ESPESOR DE CONCRETO PREMEZCLADO F'C= 200  KG/CM2., R.N., T.M.A. 19 MM, CON ACABADO ESCOBILLADO, INCLUYE: CIMBRA, DESCIMBRA, COLADO, CURADO, MATERIALES,  MANO DE OBRA, EQUIPO Y HERRAMIENTA.</t>
  </si>
  <si>
    <t>CENEFA DE 10 CM DE ESPESOR A BASE DE CONCRETO PREMEZCLADO F´C= 200 KG/CM2, R. N., T.M.A.19 MM, TIRO DIRECTO, COLOR NEGRO INTEGRADO AL 4%, Y ACABADO ESTAMPADO TIPO PIEL DE ELEFANTE, INCLUYE: CIMBRA, DESCIMBRA, COLADO, DESMOLDANTE, BARNIZ, CURADO, MATERIALES, MANO DE OBRA, EQUIPO Y HERRAMIENTA.</t>
  </si>
  <si>
    <t>SUMINISTRO Y COLOCACIÓN DE MALLA ELECTROSOLDADA 6X6-10/10 COMO REFUERZO EN LOSAS DE CONCRETO, INCLUYE: HABILITADO, DESPERDICIOS, TRASLAPES, MATERIAL DE FIJACIÓN, ACARREO DEL MATERIAL AL SITIO DE SU COLOCACIÓN, MANO DE OBRA Y HERRAMIENTA.</t>
  </si>
  <si>
    <t>SEÑALAMIENTO HORIZONTAL Y VERTICAL</t>
  </si>
  <si>
    <t>D1</t>
  </si>
  <si>
    <t>SEÑALAMIENTO HORIZONTAL</t>
  </si>
  <si>
    <t>D2</t>
  </si>
  <si>
    <t>LIMPIEZA GRUESA DE OBRA, INCLUYE: ACARREO A BANCO DE OBRA, MANO DE OBRA, EQUIPO Y HERRAMIENTA.</t>
  </si>
  <si>
    <t>FORJADO DE ESCALONES DE 30X15 CM A BASE DE MURO TIPO TEZÓN DE BLOCK DE JALCRETO 11X14X28 CM, ASENTADO CON MORTERO CEMENTO- ARENA 1:3; Y APLANADO DE 2.50 CM. DE ESPESOR EN MURO Y BOQUILLAS, CON MORTERO CEMENTO-ARENA 1:3, ACABADO PULIDO O APALILLADO,  INCLUYE: HERRAMIENTA, MATERIALES, EQUIPO Y MANO DE OBRA.</t>
  </si>
  <si>
    <t>A3</t>
  </si>
  <si>
    <t>TERRACERÍAS</t>
  </si>
  <si>
    <t>PAVIMENTO HIDRÁULICO</t>
  </si>
  <si>
    <t xml:space="preserve">CALAFATEO DE JUNTAS DE DILATACIÓN EN PAVIMENTOS DE CONCRETO HIDRÁULICO DE 13 MM X 17 MM, CON BACKER-ROD DE 13 MM DE DIÁMETRO (CINTILLA DE POLIURETANO) Y SELLADOR PARA JUNTAS SUPERSEAL P TIPO FESTER O SIMILAR, INCLUYE: LIMPIEZA DE LA JUNTA, ENSANCHE  CON CORTADORA HASTA 13 MM, MANO DE OBRA, EQUIPO Y HERRAMIENTA. </t>
  </si>
  <si>
    <t>KG</t>
  </si>
  <si>
    <t>SUMINISTRO Y PLANTACIÓN DE PLANTA DEDO-MORO A RAZÓN DE 20 PZAS POR M2 DE 12 CM DE LARGO PROMEDIO, INCLUYE:  EXCAVACIÓN, CAPA  DE TIERRA VEGETAL, AGUA PARA RIEGO, HERRAMIENTA, MANO DE OBRA Y CUIDADOS POR 30 DÍAS.</t>
  </si>
  <si>
    <t>DEMOLICIÓN  DE GUARNICIÓN TIPO "I" O TIPO "L" POR MEDIOS MECÁNICOS, INCLUYE: CORTE CON DISCO DE DIAMANTE PARA DELIMITAR ÁREAS, ACARREO DEL MATERIAL A BANCO DE OBRA PARA SU POSTERIOR RETIRO, MANO DE OBRA, EQUIPO Y HERRAMIENTA.</t>
  </si>
  <si>
    <t>E1</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</si>
  <si>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</si>
  <si>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</si>
  <si>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SUMINISTRO E INSTALACIÓN DE TUBO PAD RD 19 DE 53 MM DE Ø, INCLUYE: HERRAMIENTA, MATERIALES, DESPERDICIOS, ACARREO AL SITIO DE COLOCACIÓN, GUIADO Y MANO DE OBRA.</t>
  </si>
  <si>
    <t>SUMINISTRO E INSTALACIÓN DE TUBO PAD RD 19 DE 35 MM DE Ø, INCLUYE: HERRAMIENTA, MATERIALES, DESPERDICIOS, ACARREO AL SITIO DE COLOCACIÓN, GUIADO Y MANO DE OBRA.</t>
  </si>
  <si>
    <t>SUMINISTRO E INSTALACIÓN DE CURVA PVC CONDUIT S. P. DE 35 MM, INCLUYE: HERRAMIENTA, MATERIAL, DESPERDICIO, ACARREO AL SITIO DE COLOCACIÓN, GUIADO Y MANO DE OBRA.</t>
  </si>
  <si>
    <t>RED DE ALUMBRADO PÚBLICO</t>
  </si>
  <si>
    <t>OBRA CIVIL</t>
  </si>
  <si>
    <t>E2</t>
  </si>
  <si>
    <t>SUMINISTRO E INSTALACIÓN DE CABLE DE ALUMINIO XLP, 600 V, CONFIGURACIÓN TRIPLEX  2+1, CAL. 4 AWG  (F)  +  CAL.  4 AWG (T)  MARCA CONDUMEX O SIMILAR, INCLUYE: HERRAMIENTA, MATERIALES, CONEXIÓN,  PRUEBAS, EQUIPO Y MANO DE OBRA.</t>
  </si>
  <si>
    <t>SUMINISTRO E INSTALACIÓN DE CABLE DE ALUMINIO XHHW-2, 600 V, CAL. 6 MONOPOLAR, MARCA CONDUMEX O SIMILAR, CABLEADO DE REGISTRO A LUMINARIA POR EL INTERIOR DEL POSTE, INCLUYE: HERRAMIENTA, MATERIALES, CONEXIÓN, PRUEBAS, EQUIPO Y MANO DE OBRA.</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</si>
  <si>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</si>
  <si>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</si>
  <si>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DE ALUMINIO EN "T" DE 3 DERIVACIONES Y MANGAS REMOVIBLES ACEPTA CAL. 2 Y 4 AWG EN EL PRINCIPAL Y DERIVACIÓN A LUMINARIA EN CAL. 6 Y 8 AWG QUE CUMPLA CON ESPECIFICACIÓN NMX-J-519,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</si>
  <si>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</si>
  <si>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</si>
  <si>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</si>
  <si>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</si>
  <si>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</si>
  <si>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SUMINISTRO Y COLOCACIÓN DE ANCLA PARA POSTE METÁLICO DE 9.00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</si>
  <si>
    <t>PAVIMENTACIÓN</t>
  </si>
  <si>
    <t>ÁREAS VERDES</t>
  </si>
  <si>
    <t>SEÑALAMIENTO VERTICAL</t>
  </si>
  <si>
    <t>CATÁLOGO DE CONCEPTOS</t>
  </si>
  <si>
    <t>SUMINISTRO Y COLOCACIÓN DE CANASTILLA PASAJUNTAS A BASE 5 BARRAS DE 1" X 46 CM @ 30 CM DE SEPARACIÓN PARA LOSA DE 20 CM (LONGITUD DE 1.50 M), INCLUYE: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HERRAMIENTA Y ACARREOS.</t>
  </si>
  <si>
    <t>SUMINISTRO Y COLOCACIÓN DE BARRAS DE AMARRE CON VARILLA CORRUGADA DE 1/2" DE DIÁMETRO, FY= 2800 KG/CM2, Y 75 CM DE DESARROLLO A CADA 60 CM DE SEPARACIÓN. INCLUYE: HERRAMIENTA, MATERIAL, DESPERDICIO, CORTES, COLOCACIÓN, ACARREOS Y MANO DE OBRA.</t>
  </si>
  <si>
    <t>HUELLA DE 30 CM DE ANCHO Y 5 CM DE ESPESOR A BASE DE CONCRETO PREMEZCLADO F'C= 200  KG/CM2., R.N., T.M.A. 19 MM, CON ACABADO ESCOBILLADO, INCLUYE: HERRAMIENTA, CIMBRA PERIMETRAL, ACARREOS, COLADO, CURADO, MATERIAL, EQUIPO Y MANO DE OBRA.</t>
  </si>
  <si>
    <t>ALUMBRADO PÚBLICO</t>
  </si>
  <si>
    <t>AFINE Y CONFORMACIÓN DE TERRENO NATURAL COMPACTADO EN CAPAS NO MAYORES DE 20 CM DE ESPESOR CON EQUIPO DE IMPACTO, COMPACTADO AL 90% ± 2 DE SU P.V.S.M., PRUEBA AASHTO ESTANDAR, CBR DEL 5% MÍNIMO, INCLUYE: CONFORMACIÓN, MANO DE OBRA, EQUIPO Y HERRAMIENTA.</t>
  </si>
  <si>
    <t>BANQUETAS, CRUCES PEATONALES Y ACCESIBILIDAD UNIVERSAL</t>
  </si>
  <si>
    <t>PAVIMENTO DE 20 CM DE ESPESOR DE CONCRETO HIDRÁULICO PREMEZCLADO MR-45, R.R., T.M.A. 38 MM A 7 DÍAS, ACABADO ESCOBILLADO Y/O TEXTURIZADO, INCLUYE: CIMBRA, DESCIMBRA, MATERIALES, ACARREOS, VOLTEADO, VIBRADO, CURADO, MANO DE OBRA, EQUIPO Y HERRAMIENTA.</t>
  </si>
  <si>
    <t>PAVIMENTO DE 20 CM DE ESPESOR DE CONCRETO HIDRÁULICO PREMEZCLADO MR-45, R.R., T.M.A. 38 MM A 14 DÍAS, ACABADO ESCOBILLADO Y/O TEXTURIZADO, INCLUYE: CIMBRA, DESCIMBRA, MATERIALES, ACARREOS, VOLTEADO, VIBRADO, CURADO, MANO DE OBRA, EQUIPO Y HERRAMIENTA.</t>
  </si>
  <si>
    <t>PAVIMENTO DE 20 CM DE ESPESOR DE CONCRETO HIDRÁULICO PREMEZCLADO MR-45, R.N., T.M.A. 38 MM A 28 DÍAS, ACABADO ESCOBILLADO Y/O TEXTURIZADO, INCLUYE: CIMBRA, DESCIMBRA, MATERIALES, ACARREOS, VOLTEADO, VIBRADO, CURADO, MANO DE OBRA, EQUIPO Y HERRAMIENTA.</t>
  </si>
  <si>
    <t>PAVIMENTO DE 20 CM DE ESPESOR DE CONCRETO HIDRÁULICO PREMEZCLADO MR-45, R.R., T.M.A. 38 MM A 3 DÍAS, ACABADO ESCOBILLADO Y/O TEXTURIZADO, INCLUYE: CIMBRA, DESCIMBRA, MATERIALES, ACARREOS, VOLTEADO, VIBRADO, CURADO, MANO DE OBRA, EQUIPO Y HERRAMIENTA.</t>
  </si>
  <si>
    <t>DEMOLICIÓN POR MEDIOS MECÁNICOS DE MURO DE LADRILLO DE LAMA Y/O BLOCK A SOGA Y/O TEZÓN, EN LÍMITE DE PROPIEDAD, INCLUYE: HERRAMIENTA, DEMOLICIÓN DE DALAS, CADENAS Y CASTILLOS, RECUBRIMIENTOS, APLANADOS, MANO DE OBRA, RETIRO Y ACARREO DEL MATERIAL A BANCO DE OBRA PARA SU POSTERIOR RETIRO Y LIMPIEZA DEL ÁREA DE LOS TRABAJOS.</t>
  </si>
  <si>
    <t xml:space="preserve">SUMINISTRO Y COLOCACIÓN DE GRAVA DE 3/4", PARA FONDO DE REGISTRO ELÉCTRICO, INCLUYE: HERRAMIENTA, ACARREOS Y MANO DE OBRA. </t>
  </si>
  <si>
    <t>RIEGO DE IMPREGNACIÓN EN SUPERFICIE DE BASE HIDRÁULICA CON EMULSIONES ASFÁLTICAS CATIÓNICAS RR-2K A RAZÓN DE 1.5 L/M2 CON POREO DE ARENA, INCLUYE: MANO DE OBRA, EQUIPO Y HERRAMIENTA.</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</si>
  <si>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t>
  </si>
  <si>
    <t>TAPONADO DE DUCTOS EN EL REGISTRO DE ALUMBRADO DE 53 MM DE Ø, POSTERIOR A LA INSTALACIÓN DEL CABLEADO CON ESPUMA DE POLIURETANO (SELLO DUCTO) O SIMILAR, INCLUYE: HERRAMIENTA, MATERIALES, ACARREOS Y MANO DE OBRA.</t>
  </si>
  <si>
    <t>TAPONADO DE DUCTOS EN EL REGISTRO DE ALUMBRADO DE 35 MM DE Ø, POSTERIOR A LA INSTALACIÓN DEL CABLEADO CON ESPUMA DE POLIURETANO (SELLO DUCTO) O SIMILAR, INCLUYE: HERRAMIENTA, MATERIALES, ACARREOS Y MANO DE OBRA.</t>
  </si>
  <si>
    <t>RELLENO EN CEPAS O MESETAS CON MATERIAL PRODUCTO DE LA EXCAVACIÓN, COMPACTADO CON EQUIPO DE IMPACTO AL 90% ± 2 DE SU P.V.S.M., PRUEBA AASHTO ESTANDAR, CBR DEL 5% MÍNIMO, EN CAPAS NO MAYORES DE 20 CM, INCLUYE: INCORPORACIÓN DE AGUA NECESARIA, ACARREOS, MANO DE OBRA, EQUIPO Y HERRAMIENTA.</t>
  </si>
  <si>
    <t>SUMINISTRO E INSTALACIÓN DE CABLE DE ALUMINIO PARA INSTALACIÓN AÉREA 2+1 CAL. 4 AWG, CON CABLE AAC-ACSR 75 °C, 600 V, CONDUCTOR DE ALUMINIO Y AISLAMIENTO DE POLIETILENO DE ALTA DENSIDAD (PEAD), CONDUCTOR MENSAJERO ACSR DESNUDO (PROYECTO) MARCA CONDUMEX O SIMILAR, INCLUYE: HERRAMIENTA, MATERIALES, CONEXIÓN, PRUEBAS, EQUIPO Y MANO DE OBRA.</t>
  </si>
  <si>
    <t>SUMINISTRO Y COLOCACIÓN DE (3) CONECTORES DERIVADOR DE ALUMINIO A COMPRESIÓN TIPO "H" CAL. 6- 2 AWG BIMETÁLICO CAT. YHO100 BURNDY, INCLUYE: HERRAMIENTA, MATERIAL, EQUIPO Y MANO DE OBRA.</t>
  </si>
  <si>
    <t>SUMINISTRO Y APLICACIÓN DE PINTURA VINÍLICA LÍNEA VINIMEX PREMIUM DE COMEX A DOS MANOS DE 0.00 M A 3.00 M, EN CUALQUIER COLOR, LIMPIANDO Y PREPARANDO LA SUPERFICIE CON SELLADOR, INCLUYE: MATERIALES, ANDAMIOS, MANO DE OBRA, EQUIPO Y HERRAMIENTA.</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</si>
  <si>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</si>
  <si>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</si>
  <si>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</si>
  <si>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</si>
  <si>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APLANADO DE 2 CM DE ESPESOR EN MURO CON MORTERO CEMENTO-ARENA 1:4, ACABADO FINO,  INCLUYE: MATERIALES, ACARREOS, DESPERDICIOS, MANO DE OBRA, PLOMEADO, NIVELADO, REGLEADO, RECORTES, MANO DE OBRA, EQUIPO Y HERRAMIENTA.</t>
  </si>
  <si>
    <t>CORTE DE TERRENO A CIELO ABIERTO EN CAJÓN EN MATERIAL TIPO "B" CON EQUIPO MECÁNICO PESADO PARA CONFORMACIÓN DE TERRACERÍAS, INCLUYE: AFINE DE TALUDES, NIVELACIÓN, REFERENCIAS, MOVIMIENTOS DE TIERRA (ACARREO INTERNO) CON EQUIPO MECÁNICO HASTA 100 M DE DISTANCIA, MANO DE OBRA Y HERRAMIENTA. (MEDIDO EN TERRENO NATURAL POR SECCIÓN).</t>
  </si>
  <si>
    <t>DEMOLICIÓN POR MEDIOS MECÁNICOS DE PAVIMENTO DE CONCRETO EXISTENTE, INCLUYE: ACARREO DEL MATERIAL A BANCO DE OBRA PARA SU POSTERIOR RETIRO, MANO DE OBRA, EQUIPO Y HERRAMIENTA.</t>
  </si>
  <si>
    <t>EXCAVACIÓN POR MEDIOS MANUALES EN MATERIAL TIPO II, DE 0.00 A -2.00 M DE PROFUNDIDAD, INCLUYE: AFINE DE PLANTILLA Y TALUDES, ACARREO DEL MATERIAL A BANCO DE OBRA PARA SU POSTERIOR RETIRO, MANO DE OBRA, EQUIPO Y HERRAMIENTA. (MEDIDO EN TERRENO NATURAL POR SECCIÓN).</t>
  </si>
  <si>
    <t>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t>
  </si>
  <si>
    <t>SUMINISTRO Y COLOCACIÓN DE TIERRA VEGETAL PREPARADA PARA JARDINERÍA, INCLUYE: SUMINISTRO, ACARREO, COLOCACIÓN, MANO DE OBRA, EQUIPO Y HERRAMIENTA.</t>
  </si>
  <si>
    <t xml:space="preserve">SUMINISTRO Y APLICACIÓN DE PINTURA TERMOPLÁSTICA PARA LÍNEA DE ALTO EN COLOR BLANCA Y/O AMARILLA DE 40 CM, CON APLICACIÓN DE PRIMARIO PARA ASEGURAR EL CORRECTO ANCLAJE DE LA PINTURA Y DE MICROESFERA REFLEJANTE 330 GR/M2, APLICADA CON MAQUINA PINTARRAYA, INCLUYE: TRAZO, SEÑALAMIENTOS, MANO DE OBRA, PREPARACIÓN Y LIMPIEZA AL FINAL DE LA OBRA. </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</si>
  <si>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</si>
  <si>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</si>
  <si>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 INCLUYE: DADO DE CONCRETO F´C= 150 KG/CM2 HECHO EN OBRA DE 40X40X40 CM, ACARREOS, MATERIALES, MANO DE OBRA, EQUIPO Y HERRAMIENTA.</t>
  </si>
  <si>
    <t>GUARNICIÓN TIPO "L" EN SECCIÓN 35-20X45 Y CORONA DE 15 CM DE ALTURA POR 12X15 CM, DE CONCRETO PREMEZCLADO F'C=250 KG/CM2., T.M.A. 19 MM., R.N., INCLUYE: CIMBRA, DESCIMBRA, COLADO, MATERIALES, CURADO, MANO DE OBRA, EQUIPO Y HERRAMIENTA.</t>
  </si>
  <si>
    <t>LOSA DE AJUSTE EN SECCIÓN 45 X 20 CM DE CONCRETO F'C=250 KG/CM2, T.M.A. 19 MM, R.N, PREMEZCLADO, INCLUYE: CIMBRA, DESCIMBRA, COLADO, MATERIALES, DESPERDICIOS, CURADO, MANO DE OBRA, EQUIPO Y HERRAMIENTA.</t>
  </si>
  <si>
    <t>GUARNICIÓN TIPO "I" EN SECCIÓN 15X35 CM DE ALTURA A BASE DE CONCRETO PREMEZCLADO F'C= 250 KG/CM2, T.M.A. 19 MM, R.N., ACABADO APARENTE, INCLUYE: CIMBRA, DESCIMBRA, COLADO, MATERIALES, CURADO, MANO DE OBRA, EQUIPO Y HERRAMIENTA.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</si>
  <si>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</si>
  <si>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SR-37 (DE 60 CM X 20 CM - SENTIDO DEL FLUJO VEHICULAR), EN LÁMINA GALVANIZADA CALIBRE 16, CON PELÍCULA REFLEJANTE ALTA INTENSIDAD, UBICAR EN PARAMENTOS, INCLUYE: HERRAMIENTA, SUMINISTRO Y COLOCACIÓN, MATERIALES, EQUIPO Y MANO DE OBRA.</t>
  </si>
  <si>
    <t>RELLENO EN CEPAS O MESETAS CON MATERIAL PRODUCTO DE LA EXCAVACIÓN, COMPACTADO CON EQUIPO DE IMPACTO AL 95% ± 2 DE SU P.V.S.M., PRUEBA AASHTO ESTANDAR, CBR DEL 5% MÍNIMO, EN CAPAS NO MAYORES DE 20 CM, INCLUYE: INCORPORACIÓN DE AGUA NECESARIA, ACARREOS, MANO DE OBRA, EQUIPO Y HERRAMIENTA.</t>
  </si>
  <si>
    <t>SUMINISTRO Y COLOCACIÓN DE BRAZO TIPO "I" DE 1.80 m CED. 30, CON TUBULAR DE 2-3/8", PARA PERCHA EN POSTE METALICO, CON ELEVACION DE 0.72 m, PINTURA PRAIMER ANTICORROSIVA ROJO OXIDO Y PINTURA PARA ACABADO SEGÚN COLOR ACORDADO CON LA SUPERVISIÓN DE OBRA, INCLUYE: HERRAMIENTA, SUMINISTRO, FLETES, ACARREOS, ELEVACIÓN, PLOMEADO, EQUIPO Y MANO DE OBRA.</t>
  </si>
  <si>
    <t>ESCARIFICACIÓN DEL TERRENO NATURAL (CUMPLE CON CALIDAD DE SUBRASANTE) DE 20 CM DE ESPESOR POR MEDIOS MECÁNICOS, COMPACTADO AL 100% ± 2 DE SU P.V.S.M., PRUEBA AASHTO ESTANDAR, CBR DEL 20% MÍNIMO, INCLUYE: EXTENDIDO DEL MATERIAL, HOMOGENIZADO, AFINE DE LA SUPERFICIE, COMPACTADO, MANO DE OBRA, EQUIPO Y HERRAMIENTA.</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</si>
  <si>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</si>
  <si>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</si>
  <si>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</si>
  <si>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</si>
  <si>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</si>
  <si>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</si>
  <si>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</si>
  <si>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</si>
  <si>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</si>
  <si>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</si>
  <si>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</si>
  <si>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</si>
  <si>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</si>
  <si>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</si>
  <si>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</si>
  <si>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</si>
  <si>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</si>
  <si>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</si>
  <si>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</si>
  <si>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</si>
  <si>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</si>
  <si>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</si>
  <si>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</si>
  <si>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</si>
  <si>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</si>
  <si>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</si>
  <si>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</si>
  <si>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</si>
  <si>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</si>
  <si>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</si>
  <si>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</si>
  <si>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</si>
  <si>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</si>
  <si>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</si>
  <si>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</si>
  <si>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</si>
  <si>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</si>
  <si>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</si>
  <si>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</si>
  <si>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</si>
  <si>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</si>
  <si>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</si>
  <si>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</si>
  <si>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</si>
  <si>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</si>
  <si>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</si>
  <si>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</si>
  <si>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</si>
  <si>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</si>
  <si>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</si>
  <si>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</si>
  <si>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</si>
  <si>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</si>
  <si>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</si>
  <si>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</si>
  <si>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</si>
  <si>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</si>
  <si>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</si>
  <si>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</si>
  <si>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</si>
  <si>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</si>
  <si>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</si>
  <si>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</si>
  <si>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</si>
  <si>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</si>
  <si>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</si>
  <si>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</si>
  <si>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</si>
  <si>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</si>
  <si>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</si>
  <si>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</si>
  <si>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</si>
  <si>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</si>
  <si>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</si>
  <si>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</si>
  <si>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</si>
  <si>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</si>
  <si>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</si>
  <si>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</si>
  <si>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</si>
  <si>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</si>
  <si>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</si>
  <si>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</si>
  <si>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</si>
  <si>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</si>
  <si>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</si>
  <si>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</si>
  <si>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</si>
  <si>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</si>
  <si>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</si>
  <si>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</si>
  <si>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</si>
  <si>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</si>
  <si>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DEMOLICIÓN  DE CARPETA ASFÁLTICA POR MEDIOS MECÁNICOS, INCLUYE: ACARREO DEL MATERIAL A BANCO DE OBRA PARA SU POSTERIOR RETIRO, MANO DE OBRA, EQUIPO Y HERRAMIENTA.</t>
  </si>
  <si>
    <t>SUMINISTRO Y APLICACIÓN DE PINTURA TERMOPLÁSTICA PARA LEYENDA "TOPE" COLOR BLANCO, CON APLICACIÓN DE PRIMARIO PARA ASEGURAR EL CORRECTO ANCLAJE DE LA PINTURA Y DE MICROESFERA REFLEJANTE 330 GR/M2, APLICADA CON MAQUINA PINTARRAYA, INCLUYE: TRAZO, SEÑALAMIENTOS, MANO DE OBRA, PREPARACIÓN Y LIMPIEZA AL FINAL DE LA OBRA.</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</si>
  <si>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</si>
  <si>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</si>
  <si>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</si>
  <si>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ALCANTARILLADO SANITARIO Y PLUVIAL</t>
  </si>
  <si>
    <t>LÍNEA PRINCIPAL</t>
  </si>
  <si>
    <t>TRAZO Y NIVELACIÓN PARA LÍNEAS, INCLUYE: EQUIPO DE TOPOGRAFÍA, MATERIALES PARA SEÑALAMIENTO, MANO DE OBRA, EQUIPO Y HERRAMIENTA.</t>
  </si>
  <si>
    <t>EXCAVACIÓN POR MEDIOS MECÁNICOS EN MATERIAL TIPO II, DE 0.00 A -2.00 M DE PROFUNDIDAD, INCLUYE: AFINE DE  PLANTILLA Y TALUDES, ACARREO DEL MATERIAL A BANCO DE OBRA PARA SU POSTERIOR RETIRO, MANO DE OBRA, EQUIPO Y HERRAMIENTA. (MEDIDO EN TERRENO NATURAL POR SECCIÓN).</t>
  </si>
  <si>
    <t>EXCAVACIÓN POR MEDIOS MECÁNICOS EN MATERIAL TIPO II, DE -2.00 A -4.00 M DE PROFUNDIDAD, INCLUYE: AFINE DE  PLANTILLA Y TALUDES, ACARREO DEL MATERIAL A BANCO DE OBRA PARA SU POSTERIOR RETIRO, MANO DE OBRA, EQUIPO Y HERRAMIENTA. (MEDIDO EN TERRENO NATURAL POR SECCIÓN).</t>
  </si>
  <si>
    <t>CAMA DE ARENA AMARILLA PARA APOYO DE TUBERÍAS, INCLUYE: MATERIALES, ACARREOS, MANO DE OBRA, EQUIPO Y HERRAMIENTA.</t>
  </si>
  <si>
    <t>SUMINISTRO E INSTALACIÓN DE TUBERÍA DE P.V.C. PARA ALCANTARILLADO DIÁMETRO DE 10" SERIE 20, INCLUYE: MATERIALES NECESARIOS, EQUIPO, MANO DE OBRA Y PRUEBA HIDROSTÁTICA.</t>
  </si>
  <si>
    <t>SUMINISTRO E INSTALACIÓN DE TUBERÍA DE P.V.C. PARA ALCANTARILLADO DIÁMETRO DE 12" SERIE 20, INCLUYE: MATERIALES NECESARIOS, EQUIPO, MANO DE OBRA Y PRUEBA HIDROSTÁTICA.</t>
  </si>
  <si>
    <t>RELLENO ACOSTILLADO EN CEPAS O MESETAS CON MATERIAL DE BANCO, COMPACTADO MANUALMENTE EN CAPAS NO MAYORES DE 20 CM, INCLUYE: INCORPORACIÓN DE AGUA NECESARIA, MANO DE OBRA, HERRAMIENTAS Y ACARREOS.</t>
  </si>
  <si>
    <t>RELLENO EN CEPAS O MESETAS CON MATERIAL DE BANCO (TEPETATE), COMPACTADO CON EQUIPO DE IMPACTO AL 95% ± 2 DE SU P.V.S.M., PRUEBA AASHTO ESTÁNDAR, CBR DEL 5% MÍNIMO, EN CAPAS NO MAYORES DE 20 CM, INCLUYE: INCORPORACIÓN DE AGUA NECESARIA, MANO DE OBRA, EQUIPO Y HERRAMIENTA, MEDIDO EN TERRENO NATURAL POR SECCIÓN SEGÚN PROYECTOS.</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</si>
  <si>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12 CM DE ESPESOR A BASE DE TABICÓN 6X12X24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</si>
  <si>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SUMINISTRO E INSTALACIÓN DE MANGA DE EMPOTRAMIENTO DE  P.V.C. DE 12" DE DIÁMETRO,  INCLUYE: MATERIAL, ACARREOS, MANO  DE OBRA Y HERRAMIENTA.</t>
  </si>
  <si>
    <t>POZOS DE VISITA</t>
  </si>
  <si>
    <t>PLANTILLA DE MAMPOSTERÍA DE PIEDRA BRAZA, ASENTADA CON MORTERO CEMENTO-ARENA 1:3, INCLUYE: HERRAMIENTA, MATERIALES, ACARREOS, DESPERDICIOS, EQUIPO Y MANO DE OBRA.</t>
  </si>
  <si>
    <t>CIMBRA ACABADO COMÚN EN DALAS Y CASTILLOS A BASE DE MADERA DE PINO DE 3A, INCLUYE: HERRAMIENTA, SUMINISTRO DE MATERIALES, ACARREOS, CORTES, HABILITADO, CIMBRADO, DESCIMBRA, EQUIPO Y MANO DE OBRA.</t>
  </si>
  <si>
    <t>SUMINISTRO, HABILITADO Y COLOCACIÓN DE ACERO DE REFUERZO DE FY= 4200 KG/CM2, INCLUYE: MATERIALES, TRASLAPES, SILLETAS, HABILITADO, AMARRES, MANO DE OBRA, EQUIPO Y HERRAMIENTA.</t>
  </si>
  <si>
    <t>CIMBRA ACABADO COMÚN EN PERALTES DE LOSA (DIAMANTE) A BASE DE MADERA DE PINO DE 3A, INCLUYE: HERRAMIENTA, MATERIALES, ACARREOS, CORTES, HABILITADO, CIMBRADO, DESCIMBRA, EQUIPO Y MANO DE OBRA.</t>
  </si>
  <si>
    <t>MURO TIPO TEZON DE BLOCK 11 X 14 X 28 CM ASENTADO CON MORTERO CEMENTO-ARENA 1:3, ACABADO COMÚN, INCLUYE: MATERIALES,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</si>
  <si>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</si>
  <si>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</si>
  <si>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</si>
  <si>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BROCAL Y TAPA CON "ESCUDO" DEL GOBIERNO DE ZAPOPAN, FABRICADO A BASE DE HIERRO DÚCTIL DE 0.60 M DE DIÁMETRO TIPO PESADO DE 130 KG PARA POZO DE VISITA. INCLUYE: HERRAMIENTA, SUMINISTRO Y COLOCACIÓN, NIVELACIÓN, MATERIALES, EQUIPO Y MANO DE OBRA.</t>
  </si>
  <si>
    <t>E3</t>
  </si>
  <si>
    <t>DESCARGAS DOMICILIARIAS</t>
  </si>
  <si>
    <t>REGISTRO SANITARIO FORJADO DE 0.40 M X 0.40 M Y HASTA 0.50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</si>
  <si>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</si>
  <si>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</si>
  <si>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SUMINISTRO E INSTALACIÓN DE TUBERÍA DE P.V.C. PARA ALCANTARILLADO DIÁMETRO DE 6" SERIE 20, INCLUYE: MATERIALES NECESARIOS, EQUIPO, MANO DE OBRA Y PRUEBA HIDROSTÁTICA.</t>
  </si>
  <si>
    <t>SUMINISTRO E INSTALACIÓN DE SILLETA PVC DE 12"X 6" SANITARIO, INCLUYE: MANO DE OBRA, EQUIPO Y HERRAMIENTA.</t>
  </si>
  <si>
    <t>E4</t>
  </si>
  <si>
    <t>BOCAS DE TORMENTA</t>
  </si>
  <si>
    <t>PLANTILLA DE 5 CM DE ESPESOR DE CONCRETO HECHO EN OBRA DE F´C=100 KG/CM2, INCLUYE: PREPARACIÓN DE LA SUPERFICIE, NIVELACIÓN, MAESTREADO, COLADO, MANO DE OBRA, EQUIPO Y HERRAMIENTA.</t>
  </si>
  <si>
    <t>PLANTILLA DE MAMPOSTERÍA DE PIEDRA BRAZA DE 0.30 M DE ESPESOR  ASENTADA CON MORTERO CEMENTO-ARENA 1:3, INCLUYE: HERRAMIENTA, SUMINISTRO DE MATERIALES, ACARREOS, DESPERDICIOS, EQUIPO Y MANO DE OBRA.</t>
  </si>
  <si>
    <t>REVESTIMIENTO DE 10 CM DE ESPESOR EN BOCA DE TORMENTA A BASE DE CONCRETO PREMEZCLADO F'C= 200 KG/CM2, R.N., T.M.A. 19 MM R.N., INCLUYE: HERRAMIENTA, PREPARACIÓN DE LA SUPERFICIE, SUMINISTRO DE MATERIALES, NIVELACIÓN, MAESTREADO, COLADO, EQUIPO Y MANO DE OBRA.</t>
  </si>
  <si>
    <t>SUMINISTRO Y COLOCACIÓN DE SOLERA DE 1/2" X 4" CON BARRENOS PARA REDONDO LISO DE 3/8", INCLUYE: HERRAMIENTA, MATERIALES, ACARREOS, RECORTES, SOLDADURAS, PRIMARIO ANTICORROSIVO, DESPERDICIOS, EQUIPO Y MANO DE OBRA.</t>
  </si>
  <si>
    <t>SUMINISTRO Y COLOCACIÓN DE REDONDO LISO DE 3/8", INCLUYE: HERRAMIENTA, MATERIALES, ACARREOS, RECORTES, SOLDADURAS, PRIMARIO ANTICORROSIVO, DESPERDICIOS, EQUIPO Y MANO DE OBRA.</t>
  </si>
  <si>
    <t>SUMINISTRO Y COLOCACIÓN DE CONTRA MARCO EN ANGULO, A BASE DE SOLERA DE 1/2" X 4" PARA RECIBIR REJILLA TIPO IRVING, INCLUYE: HERRAMIENTA, MATERIALES, ACARREOS, RECORTES, SOLDADURAS, DESPERDICIOS, PRIMARIO ANTICORROSIVO, EQUIPO Y MANO DE OBRA.</t>
  </si>
  <si>
    <t>SUMINISTRO Y COLOCACIÓN DE HERRERÍA ESTRUCTURAL A BASE DE PERFILES IPR, IPS, PARA UTILIZAR EN BOCAS DE TORMENTA, INCLUYE, HERRAMIENTA, HABILITADO, ACARREOS, CORTES, DESPERDICIOS, SOLDADURAS, PINTURA ANTICORROSIVA (PRIMER), MATERIALES, EQUIPO Y MANO DE OBRA.</t>
  </si>
  <si>
    <t>AGUA POTABLE</t>
  </si>
  <si>
    <t>SUMINISTRO, INSTALACIÓN Y JUNTEO DE TUBO DE P.V.C. HIDRÁULICO RD-26 DE 4" DE DIÁMETRO, INCLUYE: MATERIAL, ACARREO AL SITIO DE COLOCACIÓN, PRUEBAS NECESARIAS, MANO DE OBRA, EQUIPO Y HERRAMIENTA.</t>
  </si>
  <si>
    <t>TOMAS DOMICILIARIAS</t>
  </si>
  <si>
    <t>SUMINISTRO E INSTALACIÓN DE ABRAZADERA DE BRONCE DE 4" X 1/2", INCLUYE: MATERIAL, MANO DE OBRA, EQUIPO Y HERRAMIENTA.</t>
  </si>
  <si>
    <t>SUMINISTRO E INSTALACIÓN DE VÁLVULA DE COMPUERTA ROSCADA DE 1/2", INCLUYE: MANO DE OBRA, EQUIPO Y HERRAMIENTA.</t>
  </si>
  <si>
    <t>SUMINISTRO E INSTALACIÓN DE LLAVE DE INSERCIÓN DE BRONCE DE 1/2", INCLUYE: MATERIAL, MANO DE OBRA, EQUIPO Y HERRAMIENTA.</t>
  </si>
  <si>
    <t>SUMINISTRO E INSTALACIÓN DE INSERTOR DE BRONCE DE 1/2", INCLUYE: MATERIAL, MANO DE OBRA, EQUIPO Y HERRAMIENTA.</t>
  </si>
  <si>
    <t>SUMINISTRO E INSTALACIÓN DE TUBO DE P.A.D. RD-9 DE 13MM (1/2") DE DIÁMETRO PARA TOMA DOMICILIARIA, INCLUYE: MATERIAL, MANO DE OBRA, EQUIPO Y HERRAMIENTA.</t>
  </si>
  <si>
    <t>SUMINISTRO E INSTALACIÓN DE TAPÓN MACHO GALVANIZADO DE 1/2", INCLUYE: MATERIAL, MANO DE OBRA, EQUIPO Y HERRAMIENTA.</t>
  </si>
  <si>
    <t>SUMINISTRO E INSTALACIÓN DE CONECTOR DE BRONCE 1/2", INCLUYE: MANO DE OBRA, EQUIPO Y HERRAMIENTA.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</si>
  <si>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</si>
  <si>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CAJA DE VÁLVULAS</t>
  </si>
  <si>
    <t>PLANTILLA DE 10 CM DE ESPESOR A BASE DE PEDACERA DE LADRILLO, ASENTADO CON MORTERO CEMENTO- ARENA 1:4, ACABADO COMÚN, PARA CAJA DE VÁLVULAS, INCLUYE: HERRAMIENTA, SUMINISTRO DE MATERIALES,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</si>
  <si>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</si>
  <si>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</si>
  <si>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PIEZAS ESPECIALES</t>
  </si>
  <si>
    <t>SUMINISTRO E INSTALACIÓN DE EXTREMIDAD DE 4" DE DIÁMETRO DE FO.FO., INCLUYE: 50 % DE TORNILLOS Y EMPAQUES, MATERIAL, ACARREOS, MANO DE OBRA, EQUIPO Y HERRAMIENTA.</t>
  </si>
  <si>
    <t>SUMINISTRO E INSTALACIÓN DE EXTREMIDAD DE 6" DE DIÁMETRO DE FO.FO., INCLUYE: 50 % DE TORNILLOS Y EMPAQUES, MATERIAL, ACARREOS, MANO DE OBRA, EQUIPO Y HERRAMIENTA.</t>
  </si>
  <si>
    <t>SUMINISTRO E INSTALACIÓN DE JUNTA GIBAULT COMPLETA DE 100 MM (4") DE DIÁMETRO DE FO.FO., INCLUYE: MATERIAL, ACARREOS, MANO DE OBRA, EQUIPO Y HERRAMIENTA.</t>
  </si>
  <si>
    <t>SUMINISTRO E INSTALACIÓN DE JUNTA GIBAULT COMPLETA DE 152 MM (6") DE DIÁMETRO DE FO.FO., INCLUYE: MATERIAL, ACARREOS, MANO DE OBRA, EQUIPO Y HERRAMIENTA.</t>
  </si>
  <si>
    <t>SUMINISTRO E INSTALACIÓN DE TEE DE 4" X 4" DE DIÁMETRO DE FO.FO., INCLUYE: 50 % DE TORNILLOS Y EMPAQUES, MATERIAL, ACARREOS, MANO DE OBRA, EQUIPO Y HERRAMIENTA.</t>
  </si>
  <si>
    <t>SUMINISTRO E INSTALACIÓN DE TEE DE 152 X 152 MM (6" X 6") DE DIÁMETRO DE FO.FO., INCLUYE: 50 % DE TORNILLOS Y EMPAQUES, MATERIAL, ACARREOS, MANO DE OBRA, EQUIPO Y HERRAMIENTA.</t>
  </si>
  <si>
    <t>SUMINISTRO E INSTALACIÓN DE VÁLVULA DE COMPUERTA RESILENTE DE 4" VÁSTAGO FIJO HIDROSTÁTICA, INCLUYE: 50 % DE TORNILLOS Y EMPAQUES, MATERIAL, ACARREOS, MANO DE OBRA, EQUIPO Y HERRAMIENTA.</t>
  </si>
  <si>
    <t>SUMINISTRO E INSTALACIÓN DE VÁLVULA COMPUERTA VÁSTAGO FIJO DE 152 MM (6") DE DIÁMETRO DE  FO.FO., INCLUYE: 50 % DE TORNILLOS Y EMPAQUES, MATERIAL, ACARREOS, MANO DE OBRA, EQUIPO Y HERRAMIENTA.</t>
  </si>
  <si>
    <t>SUMINISTRO E INSTALACIÓN DE REDUCCIÓN DE 6" A 4" DE DIÁMETRO DE FO.FO., INCLUYE: 50 % DE TORNILLOS Y EMPAQUES, MATERIAL, ACARREOS, MANO DE OBRA, EQUIPO Y HERRAMIENTA.</t>
  </si>
  <si>
    <t>ATRAQUE DE CONCRETO F'C= 200 KG/CM2 R.N. T.M.A. DE 38 MM, R.N., HECHO EN OBRA, PARA TUBERÍA DE DISTINTOS DIÁMETROS EN CRUCEROS DE AGUA POTABLE, INCLUYE: MATERIALES, MANO DE OBRA, CIMBRA Y ACARREOS.</t>
  </si>
  <si>
    <t>SUMINISTRO Y COLOCACIÓN DE MARCO CON TAPA PARA CAJA DE VÁLVULAS DE 50X50CM (COMERCIAL DE 110 KG.) ESTÁNDAR, INCLUYE: MATERIALES, EQUIPO, ACARREOS Y MANO DE OBRA.</t>
  </si>
  <si>
    <t>SUMINISTRO Y COLOCACIÓN DE CONTRAMARCO DE CANAL SENCILLO DE 4" DE 1.95 M DE LONGITUD, INCLUYE: HERRAMIENTA, NIVELACIÓN, MATERIALES, EQUIPO Y MANO DE OBRA.</t>
  </si>
  <si>
    <t>E5</t>
  </si>
  <si>
    <t>SUMINISTRO E INSTALACIÓN DE JUNTA GIBAULT COMPLETA DE 203 MM (8") DE DIÁMETRO DE FO.FO., INCLUYE: MATERIAL, ACARREOS, MANO DE OBRA, EQUIPO Y HERRAMIENTA.</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</si>
  <si>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</si>
  <si>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</si>
  <si>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</si>
  <si>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</si>
  <si>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</si>
  <si>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</si>
  <si>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</si>
  <si>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</si>
  <si>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</si>
  <si>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</si>
  <si>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</si>
  <si>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</si>
  <si>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</si>
  <si>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</si>
  <si>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</si>
  <si>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</si>
  <si>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</si>
  <si>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</si>
  <si>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</si>
  <si>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</si>
  <si>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</si>
  <si>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</si>
  <si>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</si>
  <si>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</si>
  <si>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</si>
  <si>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</si>
  <si>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</si>
  <si>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</si>
  <si>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</si>
  <si>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</si>
  <si>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</si>
  <si>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</si>
  <si>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</si>
  <si>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</si>
  <si>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</si>
  <si>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</si>
  <si>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</si>
  <si>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</si>
  <si>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</si>
  <si>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</si>
  <si>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</si>
  <si>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</si>
  <si>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</si>
  <si>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</si>
  <si>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</si>
  <si>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</si>
  <si>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</si>
  <si>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</si>
  <si>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</si>
  <si>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</si>
  <si>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</si>
  <si>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</si>
  <si>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</si>
  <si>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</si>
  <si>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</si>
  <si>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</si>
  <si>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</si>
  <si>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</si>
  <si>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</si>
  <si>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</si>
  <si>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</si>
  <si>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</si>
  <si>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</si>
  <si>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</si>
  <si>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</si>
  <si>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</si>
  <si>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</si>
  <si>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</si>
  <si>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</si>
  <si>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</si>
  <si>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</si>
  <si>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</si>
  <si>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</si>
  <si>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</si>
  <si>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</si>
  <si>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</si>
  <si>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</si>
  <si>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</si>
  <si>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</si>
  <si>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</si>
  <si>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</si>
  <si>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</si>
  <si>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</si>
  <si>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</si>
  <si>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</si>
  <si>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</si>
  <si>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</si>
  <si>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</si>
  <si>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</si>
  <si>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</si>
  <si>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</si>
  <si>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</si>
  <si>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</si>
  <si>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</si>
  <si>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</si>
  <si>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</si>
  <si>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</si>
  <si>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</si>
  <si>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</si>
  <si>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</si>
  <si>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</si>
  <si>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</si>
  <si>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</si>
  <si>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</si>
  <si>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</si>
  <si>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</si>
  <si>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</si>
  <si>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</si>
  <si>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</si>
  <si>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</si>
  <si>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</si>
  <si>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</si>
  <si>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</si>
  <si>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</si>
  <si>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</si>
  <si>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</si>
  <si>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</si>
  <si>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</si>
  <si>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</si>
  <si>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</si>
  <si>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PE 1</t>
  </si>
  <si>
    <t>LICITACIÓN PÚBLICA No.</t>
  </si>
  <si>
    <t>A1.1</t>
  </si>
  <si>
    <t>A1.2</t>
  </si>
  <si>
    <t>A1.3</t>
  </si>
  <si>
    <t>A4</t>
  </si>
  <si>
    <t>A4.1</t>
  </si>
  <si>
    <t>A4.2</t>
  </si>
  <si>
    <t>A5</t>
  </si>
  <si>
    <t>A5.1</t>
  </si>
  <si>
    <t>A5.2</t>
  </si>
  <si>
    <t>A5.3</t>
  </si>
  <si>
    <t>A6</t>
  </si>
  <si>
    <t>A6.1</t>
  </si>
  <si>
    <t>A6.2</t>
  </si>
  <si>
    <t>A6.3</t>
  </si>
  <si>
    <t>A7</t>
  </si>
  <si>
    <t>A7.1</t>
  </si>
  <si>
    <t>A7.2</t>
  </si>
  <si>
    <t>A8</t>
  </si>
  <si>
    <t>RESUMEN DE PARTIDAS</t>
  </si>
  <si>
    <t>B1</t>
  </si>
  <si>
    <t>B1.1</t>
  </si>
  <si>
    <t>DEMOLICIÓN  DE CARPETA ASFÁLTICA SOBRE BASE DE EMPEDRADO TRADICIONAL, POR MEDIOS MECÁNICOS, INCLUYE: DEMOLICIÓN DE ASFALTO Y EMPEDRADO TRADICIONAL, ACARREO LIBRE AL BANCO UBICADO EN OBRA PARA SU POSTERIOR RETIRO, MANO DE OBRA, EQUIPO Y HERRAMIENTA.</t>
  </si>
  <si>
    <t>DEMOLICIÓN POR MEDIOS MECÁNICOS DE EMPEDRADO TRADICIONAL, INCLUYE: HERRAMIENTA, ACARREOS HASTA EL LUGAR DE ACOPIO DENTRO DE LA OBRA, MATERIALES, EQUIPO Y MANO DE OBRA.</t>
  </si>
  <si>
    <t xml:space="preserve">SUMINISTRO Y PLANTACIÓN DE ÁRBOL OLIVO NEGRO DE 2.00 M A 2.50 M DE ALTURA A PARTIR N.P.T., MÍNIMO DE 1 1/2" DE DIÁMETRO DE TRONCO, INCLUYE: HERRAMIENTA, EXCAVACIÓN, CAPA  DE TIERRA VEGETAL, AGUA PARA RIEGO, MANO DE OBRA Y CUIDADOS POR 30 DÍAS. </t>
  </si>
  <si>
    <t xml:space="preserve">SUMINISTRO Y PLANTACIÓN DE ÁRBOL ARRAYÁN DE 2.00 M A 2.50 M DE ALTURA A PARTIR N.P.T., MÍNIMO DE 1 1/2" DE DIÁMETRO DE TRONCO, INCLUYE: HERRAMIENTA, EXCAVACIÓN, CAPA  DE TIERRA VEGETAL, AGUA PARA RIEGO, MANO DE OBRA Y CUIDADOS POR 30 DÍAS. </t>
  </si>
  <si>
    <t>SUMINISTRO Y PLANTACIÓN DE ÁRBOL GUAYABO FRESA DE 2.00 M A 2.50 M DE ALTURA A PARTIR N.P.T., MÍNIMO DE 1 1/2" DE DIÁMETRO DE TRONCO, INCLUYE: HERRAMIENTA, EXCAVACIÓN, CAPA  DE TIERRA VEGETAL, AGUA PARA RIEGO, MANO DE OBRA Y CUIDADOS POR 30 DÍAS.</t>
  </si>
  <si>
    <t>SUMINISTRO Y PLANTACIÓN DE ÁRBOL PRIMAVERA DE 2.00 M A 2.50 M DE ALTURA A PARTIR N.P.T., MÍNIMO DE 1 1/2" DE DIÁMETRO DE TRONCO, INCLUYE: HERRAMIENTA, EXCAVACIÓN, CAPA  DE TIERRA VEGETAL, AGUA PARA RIEGO, MANO DE OBRA Y CUIDADOS POR 30 DÍAS.</t>
  </si>
  <si>
    <t>SUMINISTRO Y PLANTACIÓN DE ÁRBOL ROSA MORADA DE 2.00 M A 2.50 M DE ALTURA A PARTIR N.P.T., MÍNIMO DE 1 1/2" DE DIÁMETRO DE TRONCO, INCLUYE: HERRAMIENTA, EXCAVACIÓN, CAPA  DE TIERRA VEGETAL, AGUA PARA RIEGO, MANO DE OBRA Y CUIDADOS POR 30 DÍAS.</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</si>
  <si>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</si>
  <si>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</si>
  <si>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</si>
  <si>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"PARADA DE AUTOBÚS" CON ACABADO PULIDO EN COLOR BLANCO Y AMARILLO, CON APLICACIÓN DE PRIMARIO PARA ASEGURAR EL CORRECTO ANCLAJE DE LA PINTURA Y DE MICROESFERA REFLEJANTE 330 GR/M2, APLICADA CON MAQUINA PINTARRAYA, INCLUYE: TRAZO, SEÑALAMIENTOS, MANO DE OBRA, PREPARACIÓN Y LIMPIEZA AL FINAL DE LA OBRA.</t>
  </si>
  <si>
    <t>SUMINISTRO Y COLOCACIÓN DE BOYA METÁLICA DE TRÁNSITO AMARILLA DE 23 X 23 CM, INCLUYE: MATERIALES, MANO DE OBRA, EQUIPO Y HERRAMIENTA.</t>
  </si>
  <si>
    <t>SUMINISTRO Y COLOCACIÓN DE SEÑALAMIENTO VERTICAL (RESTRICTIVO, INFORMATIVO O PREVENTIVO), CON DOS TABLEROS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</si>
  <si>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E INSTALACIÓN DE TUBERÍA DE P.V.C. PARA ALCANTARILLADO DIÁMETRO DE 16" SERIE 20, INCLUYE: MATERIALES NECESARIOS, EQUIPO, MANO DE OBRA Y PRUEBA HIDROSTÁTICA.</t>
  </si>
  <si>
    <t>SUMINISTRO E INSTALACIÓN DE TUBERÍA DE P.V.C. PARA ALCANTARILLADO DIÁMETRO DE 18" SERIE 20, INCLUYE: MATERIALES NECESARIOS, EQUIPO, MANO DE OBRA Y PRUEBA HIDROSTÁTICA.</t>
  </si>
  <si>
    <t>SUMINISTRO E INSTALACIÓN DE MANGA DE EMPOTRAMIENTO DE  P.V.C. DE 16" DE DIÁMETRO,  INCLUYE: MATERIAL, ACARREOS, MANO  DE OBRA Y HERRAMIENTA.</t>
  </si>
  <si>
    <t>SUMINISTRO E INSTALACIÓN DE MANGA DE EMPOTRAMIENTO DE  P.V.C. DE 18" DE DIÁMETRO,  INCLUYE: MATERIAL, ACARREOS, MANO  DE OBRA Y HERRAMIENTA.</t>
  </si>
  <si>
    <t>SUMINISTRO E INSTALACIÓN DE SILLETA PVC DE 16"X 6" SANITARIO, INCLUYE: MANO DE OBRA, EQUIPO Y HERRAMIENTA.</t>
  </si>
  <si>
    <t>SUMINISTRO E INSTALACIÓN DE SILLETA PVC DE 18"X 6" SANITARIO, INCLUYE: MANO DE OBRA, EQUIPO Y HERRAMIENTA.</t>
  </si>
  <si>
    <t>SUMINISTRO, INSTALACIÓN Y JUNTEO DE TUBO DE P.V.C. HIDRÁULICO RD-26 DE 8" DE DIÁMETRO, INCLUYE: MATERIAL, ACARREO AL SITIO DE COLOCACIÓN, PRUEBAS NECESARIAS, MANO DE OBRA, EQUIPO Y HERRAMIENTA.</t>
  </si>
  <si>
    <t>SUMINISTRO E INSTALACIÓN DE ABRAZADERA DE BRONCE DE 8" X 1/2", INCLUYE: MATERIAL, MANO DE OBRA, EQUIPO Y HERRAMIENTA.</t>
  </si>
  <si>
    <t>SUMINISTRO E INSTALACIÓN DE EXTREMIDAD DE 8" DE DIÁMETRO DE FO.FO., INCLUYE: 50 % DE TORNILLOS Y EMPAQUES, MATERIAL, ACARREOS, MANO DE OBRA, EQUIPO Y HERRAMIENTA.</t>
  </si>
  <si>
    <t>SUMINISTRO E INSTALACIÓN DE VÁLVULA DE COMPUERTA RESILENTE DE 3" VÁSTAGO FIJO HIDROSTÁTICA, INCLUYE: 50 % DE TORNILLOS Y EMPAQUES, MATERIAL, ACARREOS, MANO DE OBRA, EQUIPO Y HERRAMIENTA.</t>
  </si>
  <si>
    <t>SUMINISTRO E INSTALACIÓN DE VÁLVULA DE COMPUERTA RESILENTE DE 8" VÁSTAGO FIJO HIDROSTÁTICA, INCLUYE: 50 % DE TORNILLOS Y EMPAQUES, MATERIAL, ACARREOS, MANO DE OBRA, EQUIPO Y HERRAMIENTA.</t>
  </si>
  <si>
    <t>SUMINISTRO E INSTALACIÓN DE VÁLVULA DE ADMISIÓN Y EXPULSIÓN DE AIRE DE 3" DE DIÁMETRO DE FO-FO., INCLUYE: HERRAMIENTA, PRUEBAS HIDROSTÁTICAS,  ACARREOS Y MANO DE OBRA.</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</si>
  <si>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</si>
  <si>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</si>
  <si>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SUMINISTRO Y COLOCACIÓN DE CONTRAMARCO DE CANAL SENCILLO DE 4" DE 2.20 M DE LONGITUD, INCLUYE: HERRAMIENTA, NIVELACIÓN, MATERIALES, EQUIPO Y MANO DE OBRA.</t>
  </si>
  <si>
    <t>SUMINISTRO Y COLOCACIÓN DE CONTRAMARCO DE CANAL SENCILLO DE 6" DE 2.65 M DE LONGITUD, INCLUYE: HERRAMIENTA, NIVELACIÓN, MATERIALES, EQUIPO Y MANO DE OBRA.</t>
  </si>
  <si>
    <t>SUMINISTRO E INSTALACIÓN DE TUBO PAD RD 19 DE 19 MM DE Ø, INCLUYE: HERRAMIENTA, MATERIALES, DESPERDICIOS, ACARREO AL SITIO DE COLOCACIÓN, GUIADO Y MANO DE OBRA.</t>
  </si>
  <si>
    <t>SUMINISTRO E INSTALACIÓN DE TUBO PVC CONDUIT S. P. DE 35 MM, INCLUYE: HERRAMIENTA, MATERIAL, DESPERDICIO, ACARREO AL SITIO DE COLOCACIÓN, GUIADO Y MANO DE OBRA.</t>
  </si>
  <si>
    <t>POSTE METÁLICO CÓNICO CIRCULAR DE 9 M PERCHA SENCILLA,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</si>
  <si>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</si>
  <si>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</si>
  <si>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</si>
  <si>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</si>
  <si>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</si>
  <si>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</si>
  <si>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</si>
  <si>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</si>
  <si>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</si>
  <si>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</si>
  <si>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</si>
  <si>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</si>
  <si>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</si>
  <si>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</si>
  <si>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</si>
  <si>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</si>
  <si>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</si>
  <si>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</si>
  <si>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</si>
  <si>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</si>
  <si>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</si>
  <si>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</si>
  <si>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</si>
  <si>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</si>
  <si>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</si>
  <si>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</si>
  <si>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</si>
  <si>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</si>
  <si>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</si>
  <si>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</si>
  <si>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</si>
  <si>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</si>
  <si>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</si>
  <si>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</si>
  <si>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</si>
  <si>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</si>
  <si>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</si>
  <si>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</si>
  <si>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</si>
  <si>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</si>
  <si>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</si>
  <si>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</si>
  <si>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</si>
  <si>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</si>
  <si>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</si>
  <si>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</si>
  <si>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</si>
  <si>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</si>
  <si>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</si>
  <si>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</si>
  <si>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</si>
  <si>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</si>
  <si>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</si>
  <si>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</si>
  <si>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</si>
  <si>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</si>
  <si>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</si>
  <si>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</si>
  <si>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</si>
  <si>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</si>
  <si>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</si>
  <si>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</si>
  <si>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DOPI-276</t>
  </si>
  <si>
    <t>DOPI-277</t>
  </si>
  <si>
    <t>DOPI-278</t>
  </si>
  <si>
    <t>DOPI-279</t>
  </si>
  <si>
    <t>DOPI-280</t>
  </si>
  <si>
    <t>DOPI-281</t>
  </si>
  <si>
    <t>DOPI-282</t>
  </si>
  <si>
    <t>DOPI-283</t>
  </si>
  <si>
    <t>DOPI-284</t>
  </si>
  <si>
    <t>DOPI-285</t>
  </si>
  <si>
    <t>DOPI-286</t>
  </si>
  <si>
    <t>DOPI-287</t>
  </si>
  <si>
    <t>DOPI-288</t>
  </si>
  <si>
    <t>DOPI-289</t>
  </si>
  <si>
    <t>DOPI-290</t>
  </si>
  <si>
    <t>DOPI-291</t>
  </si>
  <si>
    <t>DOPI-292</t>
  </si>
  <si>
    <t>DOPI-293</t>
  </si>
  <si>
    <t>DOPI-294</t>
  </si>
  <si>
    <t>DOPI-295</t>
  </si>
  <si>
    <t>DOPI-296</t>
  </si>
  <si>
    <t>DOPI-297</t>
  </si>
  <si>
    <t>DOPI-298</t>
  </si>
  <si>
    <t>DOPI-299</t>
  </si>
  <si>
    <t>DOPI-300</t>
  </si>
  <si>
    <t>DOPI-301</t>
  </si>
  <si>
    <t>DOPI-302</t>
  </si>
  <si>
    <t>DOPI-303</t>
  </si>
  <si>
    <t>DOPI-304</t>
  </si>
  <si>
    <t>DOPI-305</t>
  </si>
  <si>
    <t>DOPI-306</t>
  </si>
  <si>
    <t>DOPI-307</t>
  </si>
  <si>
    <t>DOPI-308</t>
  </si>
  <si>
    <t>DOPI-309</t>
  </si>
  <si>
    <t>DOPI-310</t>
  </si>
  <si>
    <t>DOPI-311</t>
  </si>
  <si>
    <t>DOPI-312</t>
  </si>
  <si>
    <t>DOPI-313</t>
  </si>
  <si>
    <t>DOPI-314</t>
  </si>
  <si>
    <t>DOPI-315</t>
  </si>
  <si>
    <t>DOPI-316</t>
  </si>
  <si>
    <t>DOPI-317</t>
  </si>
  <si>
    <t>DOPI-318</t>
  </si>
  <si>
    <t>DOPI-319</t>
  </si>
  <si>
    <t>DOPI-320</t>
  </si>
  <si>
    <t>DOPI-321</t>
  </si>
  <si>
    <t>DOPI-322</t>
  </si>
  <si>
    <t>DOPI-323</t>
  </si>
  <si>
    <t>DOPI-324</t>
  </si>
  <si>
    <t>DOPI-325</t>
  </si>
  <si>
    <t>DOPI-326</t>
  </si>
  <si>
    <t>DOPI-327</t>
  </si>
  <si>
    <t>DOPI-328</t>
  </si>
  <si>
    <t>DOPI-329</t>
  </si>
  <si>
    <t>DOPI-330</t>
  </si>
  <si>
    <t>DOPI-331</t>
  </si>
  <si>
    <t>DOPI-332</t>
  </si>
  <si>
    <t>DOPI-333</t>
  </si>
  <si>
    <t>DOPI-334</t>
  </si>
  <si>
    <t>DOPI-335</t>
  </si>
  <si>
    <t>DOPI-336</t>
  </si>
  <si>
    <t>DOPI-337</t>
  </si>
  <si>
    <t>DOPI-338</t>
  </si>
  <si>
    <t>DOPI-339</t>
  </si>
  <si>
    <t>DOPI-340</t>
  </si>
  <si>
    <t>DOPI-341</t>
  </si>
  <si>
    <t>DOPI-342</t>
  </si>
  <si>
    <t>DOPI-343</t>
  </si>
  <si>
    <t>DOPI-344</t>
  </si>
  <si>
    <t>DOPI-345</t>
  </si>
  <si>
    <t>DOPI-346</t>
  </si>
  <si>
    <t>DOPI-347</t>
  </si>
  <si>
    <t>DOPI-348</t>
  </si>
  <si>
    <t>DOPI-349</t>
  </si>
  <si>
    <t>DOPI-350</t>
  </si>
  <si>
    <t>DOPI-351</t>
  </si>
  <si>
    <t>DOPI-352</t>
  </si>
  <si>
    <t>DOPI-353</t>
  </si>
  <si>
    <t>DOPI-354</t>
  </si>
  <si>
    <t>DOPI-355</t>
  </si>
  <si>
    <t>DOPI-356</t>
  </si>
  <si>
    <t>DOPI-357</t>
  </si>
  <si>
    <t>DOPI-358</t>
  </si>
  <si>
    <t>DOPI-359</t>
  </si>
  <si>
    <t>DOPI-360</t>
  </si>
  <si>
    <t>DOPI-361</t>
  </si>
  <si>
    <t>DOPI-362</t>
  </si>
  <si>
    <t>DOPI-363</t>
  </si>
  <si>
    <t>DOPI-364</t>
  </si>
  <si>
    <t>DOPI-365</t>
  </si>
  <si>
    <t>DOPI-366</t>
  </si>
  <si>
    <t>DOPI-367</t>
  </si>
  <si>
    <t>DOPI-368</t>
  </si>
  <si>
    <t>DOPI-369</t>
  </si>
  <si>
    <t>DOPI-370</t>
  </si>
  <si>
    <t>DOPI-371</t>
  </si>
  <si>
    <t>DOPI-372</t>
  </si>
  <si>
    <t>DOPI-373</t>
  </si>
  <si>
    <t>DOPI-374</t>
  </si>
  <si>
    <t>DOPI-375</t>
  </si>
  <si>
    <t>DOPI-376</t>
  </si>
  <si>
    <t>DOPI-377</t>
  </si>
  <si>
    <t>DOPI-378</t>
  </si>
  <si>
    <t>DOPI-379</t>
  </si>
  <si>
    <t>DOPI-380</t>
  </si>
  <si>
    <t>DOPI-381</t>
  </si>
  <si>
    <t>DOPI-382</t>
  </si>
  <si>
    <t>DOPI-383</t>
  </si>
  <si>
    <t>DOPI-384</t>
  </si>
  <si>
    <t>DOPI-385</t>
  </si>
  <si>
    <t>DOPI-386</t>
  </si>
  <si>
    <t>DOPI-387</t>
  </si>
  <si>
    <t>DOPI-388</t>
  </si>
  <si>
    <t>DOPI-389</t>
  </si>
  <si>
    <t>DOPI-390</t>
  </si>
  <si>
    <t>DOPI-391</t>
  </si>
  <si>
    <t>DOPI-392</t>
  </si>
  <si>
    <t>DOPI-393</t>
  </si>
  <si>
    <t>DOPI-394</t>
  </si>
  <si>
    <t>DOPI-395</t>
  </si>
  <si>
    <t>DOPI-396</t>
  </si>
  <si>
    <t>DOPI-397</t>
  </si>
  <si>
    <t>DOPI-398</t>
  </si>
  <si>
    <t>DOPI-399</t>
  </si>
  <si>
    <t>DOPI-400</t>
  </si>
  <si>
    <t>DOPI-401</t>
  </si>
  <si>
    <t>DOPI-402</t>
  </si>
  <si>
    <t>DOPI-403</t>
  </si>
  <si>
    <t>DOPI-404</t>
  </si>
  <si>
    <t>DOPI-405</t>
  </si>
  <si>
    <t>DOPI-406</t>
  </si>
  <si>
    <t>DOPI-407</t>
  </si>
  <si>
    <t>DOPI-408</t>
  </si>
  <si>
    <t>DOPI-409</t>
  </si>
  <si>
    <t>DOPI-410</t>
  </si>
  <si>
    <t>DOPI-411</t>
  </si>
  <si>
    <t>DOPI-412</t>
  </si>
  <si>
    <t>DOPI-413</t>
  </si>
  <si>
    <t>DOPI-414</t>
  </si>
  <si>
    <t>DOPI-415</t>
  </si>
  <si>
    <t>DOPI-416</t>
  </si>
  <si>
    <t>DOPI-417</t>
  </si>
  <si>
    <t>DOPI-418</t>
  </si>
  <si>
    <t>DOPI-419</t>
  </si>
  <si>
    <t>DOPI-420</t>
  </si>
  <si>
    <t>DOPI-421</t>
  </si>
  <si>
    <t>DOPI-422</t>
  </si>
  <si>
    <t>DOPI-423</t>
  </si>
  <si>
    <t>DOPI-424</t>
  </si>
  <si>
    <t>DOPI-425</t>
  </si>
  <si>
    <t>DOPI-426</t>
  </si>
  <si>
    <t>DOPI-427</t>
  </si>
  <si>
    <t>DOPI-428</t>
  </si>
  <si>
    <t>DOPI-429</t>
  </si>
  <si>
    <t>DOPI-430</t>
  </si>
  <si>
    <t>DOPI-431</t>
  </si>
  <si>
    <t>DOPI-432</t>
  </si>
  <si>
    <t>DOPI-433</t>
  </si>
  <si>
    <t>DOPI-434</t>
  </si>
  <si>
    <t>DOPI-435</t>
  </si>
  <si>
    <t>DOPI-436</t>
  </si>
  <si>
    <t>DOPI-437</t>
  </si>
  <si>
    <t>DOPI-438</t>
  </si>
  <si>
    <t>DOPI-439</t>
  </si>
  <si>
    <t>DOPI-440</t>
  </si>
  <si>
    <t>DOPI-441</t>
  </si>
  <si>
    <t>DOPI-442</t>
  </si>
  <si>
    <t>DOPI-443</t>
  </si>
  <si>
    <t>DOPI-444</t>
  </si>
  <si>
    <t>DOPI-445</t>
  </si>
  <si>
    <t>DOPI-446</t>
  </si>
  <si>
    <t>DOPI-447</t>
  </si>
  <si>
    <t>DOPI-448</t>
  </si>
  <si>
    <t>DOPI-449</t>
  </si>
  <si>
    <t>B1.2</t>
  </si>
  <si>
    <t>B1.3</t>
  </si>
  <si>
    <t>B2</t>
  </si>
  <si>
    <t>B3</t>
  </si>
  <si>
    <t>B4</t>
  </si>
  <si>
    <t>B4.1</t>
  </si>
  <si>
    <t>B4.2</t>
  </si>
  <si>
    <t>B5</t>
  </si>
  <si>
    <t>B5.1</t>
  </si>
  <si>
    <t>B5.2</t>
  </si>
  <si>
    <t>B5.3</t>
  </si>
  <si>
    <t>B6</t>
  </si>
  <si>
    <t>B6.1</t>
  </si>
  <si>
    <t>B6.2</t>
  </si>
  <si>
    <t>B7</t>
  </si>
  <si>
    <t>B7.1</t>
  </si>
  <si>
    <t>B7.2</t>
  </si>
  <si>
    <t>B8</t>
  </si>
  <si>
    <t>DEMOLICIÓN  DE ADOQUÍN SIN RECUPERACIÓN POR MEDIOS MECÁNICOS DE 8 CM A 10 CM DE ESPESOR, INCLUYE: ACARREO DEL MATERIAL A BANCO DE OBRA PARA SU POSTERIOR RETIRO, MANO DE OBRA, EQUIPO Y HERRAMIENTA.</t>
  </si>
  <si>
    <t>DEMOLICIÓN POR MEDIOS MECÁNICOS DE PAVIMENTO DE EMPEDRADO ZAMPEADO, INCLUYE: HERRAMIENTA, ACARREOS DEL MATERIAL PRODUCTO DE LA DEMOLICIÓN A BANCO DE OBRA PARA SU POSTERIOR RETIRO, EQUIPO Y MANO DE OBRA.</t>
  </si>
  <si>
    <t>DESMONTAJE Y RETIRO POR MEDIOS MECÁNICOS SIN RECUPERACIÓN DE HERRERÍA PARA BOCA DE TORMENTA (REJILLA DE VIGA 2", 3" Y 4", REJILLA TIPO IRVING) EMPOTRADA A DALAS Y/O LOSA DE CONCRETO, ANCHO PROMEDIO DE REJILLA DE 0.30 M A 1.50 M POR LARGO VARIABLE, INCLUYE: HERRAMIENTA, DEMOLICIÓN DE CONCRETO, DESMONTAJE DE MARCO Y CONTRAMARCO, MATERIALES, DESPERDICIOS, SEÑALIZACIÓN PREVENTIVA Y RESTRICTIVA DEL ÁREA DE TRABAJO, LIMPIEZA DEL ÁREA AL FINAL DE ESTA ACTIVIDAD, EQUIPO, MANO DE OBRA, CARGA Y ACARREO POR MEDIOS MECÁNICOS AL SITIO FUERA DE LA OBRA INDICADO POR SUPERVISIÓN.</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</si>
  <si>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</si>
  <si>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 xml:space="preserve">SUMINISTRO Y PLANTACIÓN DE ÁRBOL OLIVO NEGRO DE 2.00 M A 2.50 M DE ALTURA A PARTIR N.P.T., MÍNIMO DE 1 1/2" DE DIÁMETRO BASAL, INCLUYE: HERRAMIENTA, EXCAVACIÓN, CAPA  DE TIERRA VEGETAL, AGUA PARA RIEGO, MANO DE OBRA Y CUIDADOS POR 30 DÍAS. </t>
  </si>
  <si>
    <t xml:space="preserve">SUMINISTRO Y PLANTACIÓN DE ÁRBOL ARRAYÁN DE 2.00 M A 2.50 M DE ALTURA A PARTIR N.P.T., MÍNIMO DE 1 1/2" DE DIÁMETRO BASAL, INCLUYE: HERRAMIENTA, EXCAVACIÓN, CAPA  DE TIERRA VEGETAL, AGUA PARA RIEGO, MANO DE OBRA Y CUIDADOS POR 30 DÍAS. </t>
  </si>
  <si>
    <t>SUMINISTRO Y PLANTACIÓN DE ÁRBOL GUAYABO FRESA DE 2.00 M A 2.50 M DE ALTURA A PARTIR N.P.T., MÍNIMO DE 1 1/2" DE DIÁMETRO BASAL, INCLUYE: HERRAMIENTA, EXCAVACIÓN, CAPA  DE TIERRA VEGETAL, AGUA PARA RIEGO, MANO DE OBRA Y CUIDADOS POR 30 DÍAS.</t>
  </si>
  <si>
    <t>SUMINISTRO Y PLANTACIÓN DE ÁRBOL PRIMAVERA DE 2.00 M A 2.50 M DE ALTURA A PARTIR N.P.T., MÍNIMO DE 1 1/2" DE DIÁMETRO BASAL, INCLUYE: HERRAMIENTA, EXCAVACIÓN, CAPA  DE TIERRA VEGETAL, AGUA PARA RIEGO, MANO DE OBRA Y CUIDADOS POR 30 DÍAS.</t>
  </si>
  <si>
    <t>SUMINISTRO Y PLANTACIÓN DE ÁRBOL ROSA MORADA DE 2.00 M A 2.50 M DE ALTURA A PARTIR N.P.T., MÍNIMO DE 1 1/2" DE DIÁMETRO BASAL, INCLUYE: HERRAMIENTA, EXCAVACIÓN, CAPA  DE TIERRA VEGETAL, AGUA PARA RIEGO, MANO DE OBRA Y CUIDADOS POR 30 DÍAS.</t>
  </si>
  <si>
    <t>SUMINISTRO E INSTALACIÓN DE TUBERÍA DE P.V.C. PARA ALCANTARILLADO DIÁMETRO DE 24" SERIE 20, INCLUYE: MATERIALES NECESARIOS, EQUIPO, MANO DE OBRA Y PRUEBA HIDROSTÁTICA.</t>
  </si>
  <si>
    <t>POZOS DE ABSORCIÓN</t>
  </si>
  <si>
    <t>SUMINISTRO, INSTALACIÓN Y JUNTEO DE TUBO DE P.V.C. HIDRÁULICO RD-26 DE 6" DE DIÁMETRO, INCLUYE: MATERIAL, ACARREO AL SITIO DE COLOCACIÓN, PRUEBAS NECESARIAS, MANO DE OBRA, EQUIPO Y HERRAMIENTA.</t>
  </si>
  <si>
    <t>SUMINISTRO E INSTALACIÓN DE TEE DE 4" X 2" DE DIÁMETRO DE FO.FO., INCLUYE: 50 % DE TORNILLOS Y EMPAQUES, MATERIAL, ACARREOS, MANO DE OBRA, EQUIPO Y HERRAMIENTA.</t>
  </si>
  <si>
    <t>SUMINISTRO E INSTALACIÓN DE VÁLVULA DE COMPUERTA RESILENTE DE 2" VÁSTAGO FIJO HIDROSTÁTICA, INCLUYE: 50 % DE TORNILLOS Y EMPAQUES, MATERIAL, ACARREOS, MANO DE OBRA, EQUIPO Y HERRAMIENTA.</t>
  </si>
  <si>
    <t>SUMINISTRO E INSTALACIÓN DE VÁLVULA DE ADMISIÓN Y EXPULSIÓN DE AIRE DE 2" DE DIÁMETRO DE FO-FO., INCLUYE: HERRAMIENTA, PRUEBAS HIDROSTÁTICAS,  ACARREOS Y MANO DE OBRA.</t>
  </si>
  <si>
    <t>C1</t>
  </si>
  <si>
    <t>C1.1</t>
  </si>
  <si>
    <t>DOPI-450</t>
  </si>
  <si>
    <t>DOPI-451</t>
  </si>
  <si>
    <t>DOPI-452</t>
  </si>
  <si>
    <t>DOPI-453</t>
  </si>
  <si>
    <t>DOPI-454</t>
  </si>
  <si>
    <t>DOPI-455</t>
  </si>
  <si>
    <t>DOPI-456</t>
  </si>
  <si>
    <t>DOPI-457</t>
  </si>
  <si>
    <t>DOPI-458</t>
  </si>
  <si>
    <t>DOPI-459</t>
  </si>
  <si>
    <t>DOPI-460</t>
  </si>
  <si>
    <t>DOPI-461</t>
  </si>
  <si>
    <t>DOPI-462</t>
  </si>
  <si>
    <t>DOPI-463</t>
  </si>
  <si>
    <t>DOPI-464</t>
  </si>
  <si>
    <t>DOPI-465</t>
  </si>
  <si>
    <t>DOPI-466</t>
  </si>
  <si>
    <t>DOPI-467</t>
  </si>
  <si>
    <t>DOPI-468</t>
  </si>
  <si>
    <t>DOPI-469</t>
  </si>
  <si>
    <t>DOPI-470</t>
  </si>
  <si>
    <t>DOPI-471</t>
  </si>
  <si>
    <t>DOPI-472</t>
  </si>
  <si>
    <t>DOPI-473</t>
  </si>
  <si>
    <t>DOPI-474</t>
  </si>
  <si>
    <t>DOPI-475</t>
  </si>
  <si>
    <t>DOPI-476</t>
  </si>
  <si>
    <t>DOPI-477</t>
  </si>
  <si>
    <t>DOPI-478</t>
  </si>
  <si>
    <t>DOPI-479</t>
  </si>
  <si>
    <t>DOPI-480</t>
  </si>
  <si>
    <t>DOPI-481</t>
  </si>
  <si>
    <t>DOPI-482</t>
  </si>
  <si>
    <t>DOPI-483</t>
  </si>
  <si>
    <t>DOPI-484</t>
  </si>
  <si>
    <t>DOPI-485</t>
  </si>
  <si>
    <t>DOPI-486</t>
  </si>
  <si>
    <t>DOPI-487</t>
  </si>
  <si>
    <t>DOPI-488</t>
  </si>
  <si>
    <t>DOPI-489</t>
  </si>
  <si>
    <t>DOPI-490</t>
  </si>
  <si>
    <t>DOPI-491</t>
  </si>
  <si>
    <t>DOPI-492</t>
  </si>
  <si>
    <t>DOPI-493</t>
  </si>
  <si>
    <t>DOPI-494</t>
  </si>
  <si>
    <t>DOPI-495</t>
  </si>
  <si>
    <t>DOPI-496</t>
  </si>
  <si>
    <t>DOPI-497</t>
  </si>
  <si>
    <t>DOPI-498</t>
  </si>
  <si>
    <t>DOPI-499</t>
  </si>
  <si>
    <t>DOPI-500</t>
  </si>
  <si>
    <t>DOPI-501</t>
  </si>
  <si>
    <t>DOPI-502</t>
  </si>
  <si>
    <t>DOPI-503</t>
  </si>
  <si>
    <t>DOPI-504</t>
  </si>
  <si>
    <t>DOPI-505</t>
  </si>
  <si>
    <t>DOPI-506</t>
  </si>
  <si>
    <t>DOPI-507</t>
  </si>
  <si>
    <t>DOPI-508</t>
  </si>
  <si>
    <t>DOPI-509</t>
  </si>
  <si>
    <t>DOPI-510</t>
  </si>
  <si>
    <t>DOPI-511</t>
  </si>
  <si>
    <t>DOPI-512</t>
  </si>
  <si>
    <t>DOPI-513</t>
  </si>
  <si>
    <t>DOPI-514</t>
  </si>
  <si>
    <t>DOPI-515</t>
  </si>
  <si>
    <t>DOPI-516</t>
  </si>
  <si>
    <t>DOPI-517</t>
  </si>
  <si>
    <t>DOPI-518</t>
  </si>
  <si>
    <t>DOPI-519</t>
  </si>
  <si>
    <t>DOPI-520</t>
  </si>
  <si>
    <t>DOPI-521</t>
  </si>
  <si>
    <t>DOPI-522</t>
  </si>
  <si>
    <t>DOPI-523</t>
  </si>
  <si>
    <t>DOPI-524</t>
  </si>
  <si>
    <t>DOPI-525</t>
  </si>
  <si>
    <t>DOPI-526</t>
  </si>
  <si>
    <t>DOPI-527</t>
  </si>
  <si>
    <t>DOPI-528</t>
  </si>
  <si>
    <t>DOPI-529</t>
  </si>
  <si>
    <t>DOPI-530</t>
  </si>
  <si>
    <t>DOPI-531</t>
  </si>
  <si>
    <t>DOPI-532</t>
  </si>
  <si>
    <t>DOPI-533</t>
  </si>
  <si>
    <t>DOPI-534</t>
  </si>
  <si>
    <t>DOPI-535</t>
  </si>
  <si>
    <t>DOPI-536</t>
  </si>
  <si>
    <t>DOPI-537</t>
  </si>
  <si>
    <t>DOPI-538</t>
  </si>
  <si>
    <t>DOPI-539</t>
  </si>
  <si>
    <t>DOPI-540</t>
  </si>
  <si>
    <t>DOPI-541</t>
  </si>
  <si>
    <t>DOPI-542</t>
  </si>
  <si>
    <t>DOPI-543</t>
  </si>
  <si>
    <t>DOPI-544</t>
  </si>
  <si>
    <t>DOPI-545</t>
  </si>
  <si>
    <t>DOPI-546</t>
  </si>
  <si>
    <t>DOPI-547</t>
  </si>
  <si>
    <t>DOPI-548</t>
  </si>
  <si>
    <t>DOPI-549</t>
  </si>
  <si>
    <t>DOPI-550</t>
  </si>
  <si>
    <t>DOPI-551</t>
  </si>
  <si>
    <t>DOPI-552</t>
  </si>
  <si>
    <t>DOPI-553</t>
  </si>
  <si>
    <t>DOPI-554</t>
  </si>
  <si>
    <t>DOPI-555</t>
  </si>
  <si>
    <t>DOPI-556</t>
  </si>
  <si>
    <t>DOPI-557</t>
  </si>
  <si>
    <t>DOPI-558</t>
  </si>
  <si>
    <t>DOPI-559</t>
  </si>
  <si>
    <t>DOPI-560</t>
  </si>
  <si>
    <t>DOPI-561</t>
  </si>
  <si>
    <t>DOPI-562</t>
  </si>
  <si>
    <t>DOPI-563</t>
  </si>
  <si>
    <t>DOPI-564</t>
  </si>
  <si>
    <t>DOPI-565</t>
  </si>
  <si>
    <t>DOPI-566</t>
  </si>
  <si>
    <t>DOPI-567</t>
  </si>
  <si>
    <t>DOPI-568</t>
  </si>
  <si>
    <t>DOPI-569</t>
  </si>
  <si>
    <t>DOPI-570</t>
  </si>
  <si>
    <t>DOPI-571</t>
  </si>
  <si>
    <t>DOPI-572</t>
  </si>
  <si>
    <t>DOPI-573</t>
  </si>
  <si>
    <t>DOPI-574</t>
  </si>
  <si>
    <t>DOPI-575</t>
  </si>
  <si>
    <t>DOPI-576</t>
  </si>
  <si>
    <t>DOPI-577</t>
  </si>
  <si>
    <t>DOPI-578</t>
  </si>
  <si>
    <t>DOPI-579</t>
  </si>
  <si>
    <t>DOPI-580</t>
  </si>
  <si>
    <t>DOPI-581</t>
  </si>
  <si>
    <t>DOPI-582</t>
  </si>
  <si>
    <t>DOPI-583</t>
  </si>
  <si>
    <t>DOPI-584</t>
  </si>
  <si>
    <t>DOPI-585</t>
  </si>
  <si>
    <t>DOPI-586</t>
  </si>
  <si>
    <t>DOPI-587</t>
  </si>
  <si>
    <t>DOPI-588</t>
  </si>
  <si>
    <t>DOPI-589</t>
  </si>
  <si>
    <t>DOPI-590</t>
  </si>
  <si>
    <t>DOPI-591</t>
  </si>
  <si>
    <t>DOPI-592</t>
  </si>
  <si>
    <t>DOPI-593</t>
  </si>
  <si>
    <t>DOPI-594</t>
  </si>
  <si>
    <t>DOPI-595</t>
  </si>
  <si>
    <t>DOPI-596</t>
  </si>
  <si>
    <t>DOPI-597</t>
  </si>
  <si>
    <t>DOPI-598</t>
  </si>
  <si>
    <t>DOPI-599</t>
  </si>
  <si>
    <t>DOPI-600</t>
  </si>
  <si>
    <t>DOPI-601</t>
  </si>
  <si>
    <t>DOPI-602</t>
  </si>
  <si>
    <t>DOPI-603</t>
  </si>
  <si>
    <t>DOPI-604</t>
  </si>
  <si>
    <t>DOPI-605</t>
  </si>
  <si>
    <t>DOPI-606</t>
  </si>
  <si>
    <t>DOPI-607</t>
  </si>
  <si>
    <t>DOPI-608</t>
  </si>
  <si>
    <t>DOPI-609</t>
  </si>
  <si>
    <t>DOPI-610</t>
  </si>
  <si>
    <t>DOPI-611</t>
  </si>
  <si>
    <t>DOPI-612</t>
  </si>
  <si>
    <t>DOPI-613</t>
  </si>
  <si>
    <t>DOPI-614</t>
  </si>
  <si>
    <t>DOPI-615</t>
  </si>
  <si>
    <t>DOPI-616</t>
  </si>
  <si>
    <t>DOPI-617</t>
  </si>
  <si>
    <t>DOPI-618</t>
  </si>
  <si>
    <t>DOPI-619</t>
  </si>
  <si>
    <t>DOPI-620</t>
  </si>
  <si>
    <t>DOPI-621</t>
  </si>
  <si>
    <t>DOPI-622</t>
  </si>
  <si>
    <t>DOPI-623</t>
  </si>
  <si>
    <t>DOPI-624</t>
  </si>
  <si>
    <t>DOPI-625</t>
  </si>
  <si>
    <t>DOPI-626</t>
  </si>
  <si>
    <t>DOPI-627</t>
  </si>
  <si>
    <t>DOPI-628</t>
  </si>
  <si>
    <t>DOPI-629</t>
  </si>
  <si>
    <t>DOPI-630</t>
  </si>
  <si>
    <t>DOPI-631</t>
  </si>
  <si>
    <t>DOPI-632</t>
  </si>
  <si>
    <t>DOPI-633</t>
  </si>
  <si>
    <t>DOPI-634</t>
  </si>
  <si>
    <t>DOPI-635</t>
  </si>
  <si>
    <t>DOPI-636</t>
  </si>
  <si>
    <t>DOPI-637</t>
  </si>
  <si>
    <t>DOPI-638</t>
  </si>
  <si>
    <t>DOPI-639</t>
  </si>
  <si>
    <t>DOPI-640</t>
  </si>
  <si>
    <t>DOPI-641</t>
  </si>
  <si>
    <t>DOPI-642</t>
  </si>
  <si>
    <t>DOPI-643</t>
  </si>
  <si>
    <t>DOPI-644</t>
  </si>
  <si>
    <t>DOPI-645</t>
  </si>
  <si>
    <t>DOPI-646</t>
  </si>
  <si>
    <t>DOPI-647</t>
  </si>
  <si>
    <t>DOPI-648</t>
  </si>
  <si>
    <t>DOPI-649</t>
  </si>
  <si>
    <t>DOPI-650</t>
  </si>
  <si>
    <t>DOPI-651</t>
  </si>
  <si>
    <t>DOPI-652</t>
  </si>
  <si>
    <t>DOPI-653</t>
  </si>
  <si>
    <t>DOPI-654</t>
  </si>
  <si>
    <t>DOPI-655</t>
  </si>
  <si>
    <t>DOPI-656</t>
  </si>
  <si>
    <t>DOPI-657</t>
  </si>
  <si>
    <t>DOPI-658</t>
  </si>
  <si>
    <t>DOPI-659</t>
  </si>
  <si>
    <t>DOPI-660</t>
  </si>
  <si>
    <t>DOPI-661</t>
  </si>
  <si>
    <t>DOPI-662</t>
  </si>
  <si>
    <t>DOPI-663</t>
  </si>
  <si>
    <t>DOPI-664</t>
  </si>
  <si>
    <t>DOPI-665</t>
  </si>
  <si>
    <t>DOPI-666</t>
  </si>
  <si>
    <t>DOPI-667</t>
  </si>
  <si>
    <t>DOPI-668</t>
  </si>
  <si>
    <t>DOPI-669</t>
  </si>
  <si>
    <t>DOPI-670</t>
  </si>
  <si>
    <t>DOPI-671</t>
  </si>
  <si>
    <t>DOPI-672</t>
  </si>
  <si>
    <t>DOPI-673</t>
  </si>
  <si>
    <t>DOPI-674</t>
  </si>
  <si>
    <t>DOPI-675</t>
  </si>
  <si>
    <t>DOPI-676</t>
  </si>
  <si>
    <t>DOPI-677</t>
  </si>
  <si>
    <t>DOPI-678</t>
  </si>
  <si>
    <t>DOPI-679</t>
  </si>
  <si>
    <t>DOPI-680</t>
  </si>
  <si>
    <t>C1.2</t>
  </si>
  <si>
    <t>C1.3</t>
  </si>
  <si>
    <t>C2</t>
  </si>
  <si>
    <t>C3</t>
  </si>
  <si>
    <t>C4</t>
  </si>
  <si>
    <t>C4.1</t>
  </si>
  <si>
    <t>C4.2</t>
  </si>
  <si>
    <t>C5</t>
  </si>
  <si>
    <t>C5.1</t>
  </si>
  <si>
    <t>C5.2</t>
  </si>
  <si>
    <t>C5.3</t>
  </si>
  <si>
    <t>C5.4</t>
  </si>
  <si>
    <t>C5.5</t>
  </si>
  <si>
    <t>C6</t>
  </si>
  <si>
    <t>C6.1</t>
  </si>
  <si>
    <t>C6.2</t>
  </si>
  <si>
    <t>C6.3</t>
  </si>
  <si>
    <t>C6.4</t>
  </si>
  <si>
    <t>C7</t>
  </si>
  <si>
    <t>C7.1</t>
  </si>
  <si>
    <t>C7.2</t>
  </si>
  <si>
    <t>C8</t>
  </si>
  <si>
    <t>SUMINISTRO E INSTALACIÓN DE ABRAZADERA DE BRONCE DE 6" X 1/2", INCLUYE: MATERIAL, MANO DE OBRA, EQUIPO Y HERRAMIENTA.</t>
  </si>
  <si>
    <t>SUMINISTRO E INSTALACIÓN DE TEE DE 6" X 4" DE DIÁMETRO DE FO.FO., INCLUYE: 50 % DE TORNILLOS Y EMPAQUES, MATERIAL, ACARREOS, MANO DE OBRA, EQUIPO Y HERRAMIENTA.</t>
  </si>
  <si>
    <t>D1.1</t>
  </si>
  <si>
    <t>D1.2</t>
  </si>
  <si>
    <t>D1.3</t>
  </si>
  <si>
    <t>D3</t>
  </si>
  <si>
    <t>D4</t>
  </si>
  <si>
    <t>D4.1</t>
  </si>
  <si>
    <t>D4.2</t>
  </si>
  <si>
    <t>D5</t>
  </si>
  <si>
    <t>D5.4</t>
  </si>
  <si>
    <t>D5.1</t>
  </si>
  <si>
    <t>D5.2</t>
  </si>
  <si>
    <t>D5.3</t>
  </si>
  <si>
    <t>D5.5</t>
  </si>
  <si>
    <t>D6</t>
  </si>
  <si>
    <t>D6.1</t>
  </si>
  <si>
    <t>D6.2</t>
  </si>
  <si>
    <t>D6.3</t>
  </si>
  <si>
    <t>D6.4</t>
  </si>
  <si>
    <t>D7</t>
  </si>
  <si>
    <t>D7.1</t>
  </si>
  <si>
    <t>D7.2</t>
  </si>
  <si>
    <t>D8</t>
  </si>
  <si>
    <t>DOPI-681</t>
  </si>
  <si>
    <t>DOPI-682</t>
  </si>
  <si>
    <t>DOPI-683</t>
  </si>
  <si>
    <t>DOPI-684</t>
  </si>
  <si>
    <t>DOPI-685</t>
  </si>
  <si>
    <t>DOPI-686</t>
  </si>
  <si>
    <t>DOPI-687</t>
  </si>
  <si>
    <t>DOPI-688</t>
  </si>
  <si>
    <t>DOPI-689</t>
  </si>
  <si>
    <t>DOPI-690</t>
  </si>
  <si>
    <t>DOPI-691</t>
  </si>
  <si>
    <t>DOPI-692</t>
  </si>
  <si>
    <t>DOPI-693</t>
  </si>
  <si>
    <t>DOPI-694</t>
  </si>
  <si>
    <t>DOPI-695</t>
  </si>
  <si>
    <t>DOPI-696</t>
  </si>
  <si>
    <t>DOPI-697</t>
  </si>
  <si>
    <t>DOPI-698</t>
  </si>
  <si>
    <t>DOPI-699</t>
  </si>
  <si>
    <t>DOPI-700</t>
  </si>
  <si>
    <t>DOPI-701</t>
  </si>
  <si>
    <t>DOPI-702</t>
  </si>
  <si>
    <t>DOPI-703</t>
  </si>
  <si>
    <t>DOPI-704</t>
  </si>
  <si>
    <t>DOPI-705</t>
  </si>
  <si>
    <t>DOPI-706</t>
  </si>
  <si>
    <t>DOPI-707</t>
  </si>
  <si>
    <t>DOPI-708</t>
  </si>
  <si>
    <t>DOPI-709</t>
  </si>
  <si>
    <t>DOPI-710</t>
  </si>
  <si>
    <t>DOPI-711</t>
  </si>
  <si>
    <t>DOPI-712</t>
  </si>
  <si>
    <t>DOPI-713</t>
  </si>
  <si>
    <t>DOPI-714</t>
  </si>
  <si>
    <t>DOPI-715</t>
  </si>
  <si>
    <t>DOPI-716</t>
  </si>
  <si>
    <t>DOPI-717</t>
  </si>
  <si>
    <t>DOPI-718</t>
  </si>
  <si>
    <t>DOPI-719</t>
  </si>
  <si>
    <t>DOPI-720</t>
  </si>
  <si>
    <t>DOPI-721</t>
  </si>
  <si>
    <t>DOPI-722</t>
  </si>
  <si>
    <t>DOPI-723</t>
  </si>
  <si>
    <t>DOPI-724</t>
  </si>
  <si>
    <t>DOPI-725</t>
  </si>
  <si>
    <t>DOPI-726</t>
  </si>
  <si>
    <t>DOPI-727</t>
  </si>
  <si>
    <t>DOPI-728</t>
  </si>
  <si>
    <t>DOPI-729</t>
  </si>
  <si>
    <t>DOPI-730</t>
  </si>
  <si>
    <t>DOPI-731</t>
  </si>
  <si>
    <t>DOPI-732</t>
  </si>
  <si>
    <t>DOPI-733</t>
  </si>
  <si>
    <t>DOPI-734</t>
  </si>
  <si>
    <t>DOPI-735</t>
  </si>
  <si>
    <t>DOPI-736</t>
  </si>
  <si>
    <t>DOPI-737</t>
  </si>
  <si>
    <t>DOPI-738</t>
  </si>
  <si>
    <t>DOPI-739</t>
  </si>
  <si>
    <t>DOPI-740</t>
  </si>
  <si>
    <t>DOPI-741</t>
  </si>
  <si>
    <t>DOPI-742</t>
  </si>
  <si>
    <t>DOPI-743</t>
  </si>
  <si>
    <t>DOPI-744</t>
  </si>
  <si>
    <t>DOPI-745</t>
  </si>
  <si>
    <t>DOPI-746</t>
  </si>
  <si>
    <t>DOPI-747</t>
  </si>
  <si>
    <t>DOPI-748</t>
  </si>
  <si>
    <t>DOPI-749</t>
  </si>
  <si>
    <t>DOPI-750</t>
  </si>
  <si>
    <t>DOPI-751</t>
  </si>
  <si>
    <t>DOPI-752</t>
  </si>
  <si>
    <t>DOPI-753</t>
  </si>
  <si>
    <t>DOPI-754</t>
  </si>
  <si>
    <t>DOPI-755</t>
  </si>
  <si>
    <t>DOPI-756</t>
  </si>
  <si>
    <t>DOPI-757</t>
  </si>
  <si>
    <t>DOPI-758</t>
  </si>
  <si>
    <t>DOPI-759</t>
  </si>
  <si>
    <t>DOPI-760</t>
  </si>
  <si>
    <t>DOPI-761</t>
  </si>
  <si>
    <t>DOPI-762</t>
  </si>
  <si>
    <t>DOPI-763</t>
  </si>
  <si>
    <t>DOPI-764</t>
  </si>
  <si>
    <t>DOPI-765</t>
  </si>
  <si>
    <t>DOPI-766</t>
  </si>
  <si>
    <t>DOPI-767</t>
  </si>
  <si>
    <t>DOPI-768</t>
  </si>
  <si>
    <t>DOPI-769</t>
  </si>
  <si>
    <t>DOPI-770</t>
  </si>
  <si>
    <t>DOPI-771</t>
  </si>
  <si>
    <t>DOPI-772</t>
  </si>
  <si>
    <t>DOPI-773</t>
  </si>
  <si>
    <t>DOPI-774</t>
  </si>
  <si>
    <t>DOPI-775</t>
  </si>
  <si>
    <t>DOPI-776</t>
  </si>
  <si>
    <t>DOPI-777</t>
  </si>
  <si>
    <t>DOPI-778</t>
  </si>
  <si>
    <t>DOPI-779</t>
  </si>
  <si>
    <t>DOPI-780</t>
  </si>
  <si>
    <t>DOPI-781</t>
  </si>
  <si>
    <t>DOPI-782</t>
  </si>
  <si>
    <t>DOPI-783</t>
  </si>
  <si>
    <t>DOPI-784</t>
  </si>
  <si>
    <t>DOPI-785</t>
  </si>
  <si>
    <t>DOPI-786</t>
  </si>
  <si>
    <t>DOPI-787</t>
  </si>
  <si>
    <t>DOPI-788</t>
  </si>
  <si>
    <t>DOPI-789</t>
  </si>
  <si>
    <t>DOPI-790</t>
  </si>
  <si>
    <t>DOPI-791</t>
  </si>
  <si>
    <t>DOPI-792</t>
  </si>
  <si>
    <t>DOPI-793</t>
  </si>
  <si>
    <t>DOPI-794</t>
  </si>
  <si>
    <t>DOPI-795</t>
  </si>
  <si>
    <t>DOPI-796</t>
  </si>
  <si>
    <t>DOPI-797</t>
  </si>
  <si>
    <t>DOPI-798</t>
  </si>
  <si>
    <t>DOPI-799</t>
  </si>
  <si>
    <t>DOPI-800</t>
  </si>
  <si>
    <t>DOPI-801</t>
  </si>
  <si>
    <t>DOPI-802</t>
  </si>
  <si>
    <t>DOPI-803</t>
  </si>
  <si>
    <t>DOPI-804</t>
  </si>
  <si>
    <t>DOPI-805</t>
  </si>
  <si>
    <t>DOPI-806</t>
  </si>
  <si>
    <t>DOPI-807</t>
  </si>
  <si>
    <t>DOPI-808</t>
  </si>
  <si>
    <t>DOPI-809</t>
  </si>
  <si>
    <t>DOPI-810</t>
  </si>
  <si>
    <t>DOPI-811</t>
  </si>
  <si>
    <t>DOPI-812</t>
  </si>
  <si>
    <t>DOPI-813</t>
  </si>
  <si>
    <t>DOPI-814</t>
  </si>
  <si>
    <t>DOPI-815</t>
  </si>
  <si>
    <t>DOPI-816</t>
  </si>
  <si>
    <t>DOPI-817</t>
  </si>
  <si>
    <t>DOPI-818</t>
  </si>
  <si>
    <t>DOPI-819</t>
  </si>
  <si>
    <t>DOPI-820</t>
  </si>
  <si>
    <t>DOPI-821</t>
  </si>
  <si>
    <t>DOPI-822</t>
  </si>
  <si>
    <t>DOPI-823</t>
  </si>
  <si>
    <t>DOPI-824</t>
  </si>
  <si>
    <t>DOPI-825</t>
  </si>
  <si>
    <t>DOPI-826</t>
  </si>
  <si>
    <t>DOPI-827</t>
  </si>
  <si>
    <t>DOPI-828</t>
  </si>
  <si>
    <t>DOPI-829</t>
  </si>
  <si>
    <t>DOPI-830</t>
  </si>
  <si>
    <t>DOPI-831</t>
  </si>
  <si>
    <t>DOPI-832</t>
  </si>
  <si>
    <t>DOPI-833</t>
  </si>
  <si>
    <t>DOPI-834</t>
  </si>
  <si>
    <t>DOPI-835</t>
  </si>
  <si>
    <t>DOPI-836</t>
  </si>
  <si>
    <t>DOPI-837</t>
  </si>
  <si>
    <t>DOPI-838</t>
  </si>
  <si>
    <t>DOPI-839</t>
  </si>
  <si>
    <t>DOPI-840</t>
  </si>
  <si>
    <t>DOPI-841</t>
  </si>
  <si>
    <t>DOPI-842</t>
  </si>
  <si>
    <t>DOPI-843</t>
  </si>
  <si>
    <t>DOPI-844</t>
  </si>
  <si>
    <t>DOPI-845</t>
  </si>
  <si>
    <t>DOPI-846</t>
  </si>
  <si>
    <t>DOPI-847</t>
  </si>
  <si>
    <t>DOPI-848</t>
  </si>
  <si>
    <t>DOPI-849</t>
  </si>
  <si>
    <t>DOPI-850</t>
  </si>
  <si>
    <t>DOPI-851</t>
  </si>
  <si>
    <t>DOPI-852</t>
  </si>
  <si>
    <t>DOPI-853</t>
  </si>
  <si>
    <t>DOPI-854</t>
  </si>
  <si>
    <t>DOPI-855</t>
  </si>
  <si>
    <t>DOPI-856</t>
  </si>
  <si>
    <t>DOPI-857</t>
  </si>
  <si>
    <t>DOPI-858</t>
  </si>
  <si>
    <t>DOPI-859</t>
  </si>
  <si>
    <t>DOPI-860</t>
  </si>
  <si>
    <t>DOPI-861</t>
  </si>
  <si>
    <t>DOPI-862</t>
  </si>
  <si>
    <t>DOPI-863</t>
  </si>
  <si>
    <t>DOPI-864</t>
  </si>
  <si>
    <t>DOPI-865</t>
  </si>
  <si>
    <t>DOPI-866</t>
  </si>
  <si>
    <t>DOPI-867</t>
  </si>
  <si>
    <t>DOPI-868</t>
  </si>
  <si>
    <t>DOPI-869</t>
  </si>
  <si>
    <t>DOPI-870</t>
  </si>
  <si>
    <t>DOPI-871</t>
  </si>
  <si>
    <t>DOPI-872</t>
  </si>
  <si>
    <t>DOPI-873</t>
  </si>
  <si>
    <t>DOPI-874</t>
  </si>
  <si>
    <t>DOPI-875</t>
  </si>
  <si>
    <t>DOPI-876</t>
  </si>
  <si>
    <t>DOPI-877</t>
  </si>
  <si>
    <t>DOPI-878</t>
  </si>
  <si>
    <t>DOPI-879</t>
  </si>
  <si>
    <t>DOPI-880</t>
  </si>
  <si>
    <t>SUMINISTRO Y FABRICACIÓN DE CAJA CIEGA PARA TUBERÍA DE 24" DE 90X90X75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12 CM DE ESPESOR A BASE DE TABICÓN 6X12X24 CM ASENTADO CON MORTERO CEMENTO-ARENA EN PROPORCIÓN 1:3, APLANADO ACABADO PULIDO AL INTERIOR CON MORTERO CEMENTO-ARENA EN PROPORCIÓN 1:3 DE 3 CM DE ESPESOR,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</si>
  <si>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SUMINISTRO Y INSTALACIÓN DE MANGA DE EMPOTRAMIENTO DE  P.V.C. DE 24" DE DIÁMETRO,  INCLUYE: MATERIAL, ACARREOS, MANO  DE OBRA Y HERRAMIENTA.</t>
  </si>
  <si>
    <t>SUMINISTRO Y COLOCACIÓN DE CONTRAMARCO DE CANAL SENCILLO DE 6" DE 2.15 M DE LONGITUD, INCLUYE: HERRAMIENTA, NIVELACIÓN, MATERIALES, EQUIPO Y MANO DE OBRA.</t>
  </si>
  <si>
    <t>E1.1</t>
  </si>
  <si>
    <t>E1.2</t>
  </si>
  <si>
    <t>E1.3</t>
  </si>
  <si>
    <t>E4.1</t>
  </si>
  <si>
    <t>E4.2</t>
  </si>
  <si>
    <t>E5.1</t>
  </si>
  <si>
    <t>E5.2</t>
  </si>
  <si>
    <t>E5.3</t>
  </si>
  <si>
    <t>E5.4</t>
  </si>
  <si>
    <t>E5.5</t>
  </si>
  <si>
    <t>E6</t>
  </si>
  <si>
    <t>E6.1</t>
  </si>
  <si>
    <t>E6.2</t>
  </si>
  <si>
    <t>E6.3</t>
  </si>
  <si>
    <t>E6.4</t>
  </si>
  <si>
    <t>E7</t>
  </si>
  <si>
    <t>E7.1</t>
  </si>
  <si>
    <t>E7.2</t>
  </si>
  <si>
    <t>E8</t>
  </si>
  <si>
    <t>DOPI-881</t>
  </si>
  <si>
    <t>DOPI-882</t>
  </si>
  <si>
    <t>DOPI-883</t>
  </si>
  <si>
    <t>DOPI-884</t>
  </si>
  <si>
    <t>DOPI-885</t>
  </si>
  <si>
    <t>DOPI-886</t>
  </si>
  <si>
    <t>DOPI-887</t>
  </si>
  <si>
    <t>DOPI-888</t>
  </si>
  <si>
    <t>DOPI-889</t>
  </si>
  <si>
    <t>DOPI-890</t>
  </si>
  <si>
    <t>DOPI-891</t>
  </si>
  <si>
    <t>DOPI-892</t>
  </si>
  <si>
    <t>DOPI-893</t>
  </si>
  <si>
    <t>DOPI-894</t>
  </si>
  <si>
    <t>DOPI-895</t>
  </si>
  <si>
    <t>DOPI-896</t>
  </si>
  <si>
    <t>DOPI-897</t>
  </si>
  <si>
    <t>DOPI-898</t>
  </si>
  <si>
    <t>DOPI-899</t>
  </si>
  <si>
    <t>DOPI-900</t>
  </si>
  <si>
    <t>DOPI-901</t>
  </si>
  <si>
    <t>DOPI-902</t>
  </si>
  <si>
    <t>DOPI-903</t>
  </si>
  <si>
    <t>DOPI-904</t>
  </si>
  <si>
    <t>DOPI-905</t>
  </si>
  <si>
    <t>DOPI-906</t>
  </si>
  <si>
    <t>DOPI-907</t>
  </si>
  <si>
    <t>DOPI-908</t>
  </si>
  <si>
    <t>DOPI-909</t>
  </si>
  <si>
    <t>DOPI-910</t>
  </si>
  <si>
    <t>DOPI-911</t>
  </si>
  <si>
    <t>DOPI-912</t>
  </si>
  <si>
    <t>DOPI-913</t>
  </si>
  <si>
    <t>DOPI-914</t>
  </si>
  <si>
    <t>DOPI-915</t>
  </si>
  <si>
    <t>DOPI-916</t>
  </si>
  <si>
    <t>DOPI-917</t>
  </si>
  <si>
    <t>DOPI-918</t>
  </si>
  <si>
    <t>DOPI-919</t>
  </si>
  <si>
    <t>DOPI-920</t>
  </si>
  <si>
    <t>DOPI-921</t>
  </si>
  <si>
    <t>DOPI-922</t>
  </si>
  <si>
    <t>DOPI-923</t>
  </si>
  <si>
    <t>DOPI-924</t>
  </si>
  <si>
    <t>DOPI-925</t>
  </si>
  <si>
    <t>DOPI-926</t>
  </si>
  <si>
    <t>DOPI-927</t>
  </si>
  <si>
    <t>DOPI-928</t>
  </si>
  <si>
    <t>DOPI-929</t>
  </si>
  <si>
    <t>DOPI-930</t>
  </si>
  <si>
    <t>DOPI-931</t>
  </si>
  <si>
    <t>DOPI-932</t>
  </si>
  <si>
    <t>DOPI-933</t>
  </si>
  <si>
    <t>DOPI-934</t>
  </si>
  <si>
    <t>DOPI-935</t>
  </si>
  <si>
    <t>DOPI-936</t>
  </si>
  <si>
    <t>DOPI-937</t>
  </si>
  <si>
    <t>DOPI-938</t>
  </si>
  <si>
    <t>DOPI-939</t>
  </si>
  <si>
    <t>DOPI-940</t>
  </si>
  <si>
    <t>DOPI-941</t>
  </si>
  <si>
    <t>DOPI-942</t>
  </si>
  <si>
    <t>DOPI-943</t>
  </si>
  <si>
    <t>DOPI-944</t>
  </si>
  <si>
    <t>DOPI-945</t>
  </si>
  <si>
    <t>DOPI-946</t>
  </si>
  <si>
    <t>DOPI-947</t>
  </si>
  <si>
    <t>DOPI-948</t>
  </si>
  <si>
    <t>DOPI-949</t>
  </si>
  <si>
    <t>DOPI-950</t>
  </si>
  <si>
    <t>DOPI-951</t>
  </si>
  <si>
    <t>DOPI-952</t>
  </si>
  <si>
    <t>DOPI-953</t>
  </si>
  <si>
    <t>DOPI-954</t>
  </si>
  <si>
    <t>DOPI-955</t>
  </si>
  <si>
    <t>DOPI-956</t>
  </si>
  <si>
    <t>DOPI-957</t>
  </si>
  <si>
    <t>DOPI-958</t>
  </si>
  <si>
    <t>DOPI-959</t>
  </si>
  <si>
    <t>DOPI-960</t>
  </si>
  <si>
    <t>DOPI-961</t>
  </si>
  <si>
    <t>DOPI-962</t>
  </si>
  <si>
    <t>DOPI-963</t>
  </si>
  <si>
    <t>DOPI-964</t>
  </si>
  <si>
    <t>DOPI-965</t>
  </si>
  <si>
    <t>DOPI-966</t>
  </si>
  <si>
    <t>DOPI-967</t>
  </si>
  <si>
    <t>DOPI-968</t>
  </si>
  <si>
    <t>DOPI-969</t>
  </si>
  <si>
    <t>DOPI-970</t>
  </si>
  <si>
    <t>DOPI-971</t>
  </si>
  <si>
    <t>DOPI-972</t>
  </si>
  <si>
    <t>DOPI-973</t>
  </si>
  <si>
    <t>DOPI-974</t>
  </si>
  <si>
    <t>DOPI-975</t>
  </si>
  <si>
    <t>DOPI-976</t>
  </si>
  <si>
    <t>DOPI-977</t>
  </si>
  <si>
    <t>DOPI-978</t>
  </si>
  <si>
    <t>DOPI-979</t>
  </si>
  <si>
    <t>DOPI-980</t>
  </si>
  <si>
    <t>DOPI-981</t>
  </si>
  <si>
    <t>DOPI-982</t>
  </si>
  <si>
    <t>DOPI-983</t>
  </si>
  <si>
    <t>DOPI-984</t>
  </si>
  <si>
    <t>DOPI-985</t>
  </si>
  <si>
    <t>DOPI-986</t>
  </si>
  <si>
    <t>DOPI-987</t>
  </si>
  <si>
    <t>DOPI-988</t>
  </si>
  <si>
    <t>DOPI-989</t>
  </si>
  <si>
    <t>DOPI-990</t>
  </si>
  <si>
    <t>DOPI-991</t>
  </si>
  <si>
    <t>DOPI-992</t>
  </si>
  <si>
    <t>DOPI-993</t>
  </si>
  <si>
    <t>DOPI-994</t>
  </si>
  <si>
    <t>DOPI-995</t>
  </si>
  <si>
    <t>DOPI-996</t>
  </si>
  <si>
    <t>DOPI-997</t>
  </si>
  <si>
    <t>DOPI-998</t>
  </si>
  <si>
    <t>DOPI-999</t>
  </si>
  <si>
    <t>DOPI-1000</t>
  </si>
  <si>
    <t>DOPI-1001</t>
  </si>
  <si>
    <t>DOPI-1002</t>
  </si>
  <si>
    <t>DOPI-1003</t>
  </si>
  <si>
    <t>DOPI-1004</t>
  </si>
  <si>
    <t>DOPI-1005</t>
  </si>
  <si>
    <t>DOPI-1006</t>
  </si>
  <si>
    <t>DOPI-1007</t>
  </si>
  <si>
    <t>DOPI-1008</t>
  </si>
  <si>
    <t>DOPI-1009</t>
  </si>
  <si>
    <t>DOPI-1010</t>
  </si>
  <si>
    <t>DOPI-1011</t>
  </si>
  <si>
    <t>DOPI-1012</t>
  </si>
  <si>
    <t>DOPI-1013</t>
  </si>
  <si>
    <t>DOPI-1014</t>
  </si>
  <si>
    <t>DOPI-1015</t>
  </si>
  <si>
    <t>DOPI-1016</t>
  </si>
  <si>
    <t>DOPI-1017</t>
  </si>
  <si>
    <t>DOPI-1018</t>
  </si>
  <si>
    <t>DOPI-1019</t>
  </si>
  <si>
    <t>DOPI-1020</t>
  </si>
  <si>
    <t>DOPI-1021</t>
  </si>
  <si>
    <t>DOPI-1022</t>
  </si>
  <si>
    <t>DOPI-1023</t>
  </si>
  <si>
    <t>DOPI-1024</t>
  </si>
  <si>
    <t>DOPI-1025</t>
  </si>
  <si>
    <t>DOPI-1026</t>
  </si>
  <si>
    <t>DOPI-1027</t>
  </si>
  <si>
    <t>DOPI-1028</t>
  </si>
  <si>
    <t>DOPI-1029</t>
  </si>
  <si>
    <t>DOPI-1030</t>
  </si>
  <si>
    <t>DOPI-1031</t>
  </si>
  <si>
    <t>DOPI-1032</t>
  </si>
  <si>
    <t>DOPI-1033</t>
  </si>
  <si>
    <t>DOPI-1034</t>
  </si>
  <si>
    <t>DOPI-1035</t>
  </si>
  <si>
    <t>DOPI-1036</t>
  </si>
  <si>
    <t>DOPI-1037</t>
  </si>
  <si>
    <t>DOPI-1038</t>
  </si>
  <si>
    <t>DOPI-1039</t>
  </si>
  <si>
    <t>DOPI-1040</t>
  </si>
  <si>
    <t>DOPI-1041</t>
  </si>
  <si>
    <t>DOPI-1042</t>
  </si>
  <si>
    <t>DOPI-1043</t>
  </si>
  <si>
    <t>DOPI-1044</t>
  </si>
  <si>
    <t>DOPI-1045</t>
  </si>
  <si>
    <t>DOPI-1046</t>
  </si>
  <si>
    <t>DOPI-1047</t>
  </si>
  <si>
    <t>DOPI-1048</t>
  </si>
  <si>
    <t>DOPI-1049</t>
  </si>
  <si>
    <t>DOPI-1050</t>
  </si>
  <si>
    <t>DOPI-1051</t>
  </si>
  <si>
    <t>DOPI-1052</t>
  </si>
  <si>
    <t>DOPI-1053</t>
  </si>
  <si>
    <t>DOPI-1054</t>
  </si>
  <si>
    <t>DOPI-1055</t>
  </si>
  <si>
    <t>DOPI-1056</t>
  </si>
  <si>
    <t>DOPI-1057</t>
  </si>
  <si>
    <t>DOPI-1058</t>
  </si>
  <si>
    <t>DOPI-1059</t>
  </si>
  <si>
    <t>DOPI-1060</t>
  </si>
  <si>
    <t>DOPI-1061</t>
  </si>
  <si>
    <t>DOPI-1062</t>
  </si>
  <si>
    <t>DOPI-1063</t>
  </si>
  <si>
    <t>DOPI-1064</t>
  </si>
  <si>
    <t>DOPI-1065</t>
  </si>
  <si>
    <t>DOPI-1066</t>
  </si>
  <si>
    <t>DOPI-1067</t>
  </si>
  <si>
    <t>DOPI-1068</t>
  </si>
  <si>
    <t>DOPI-1069</t>
  </si>
  <si>
    <t>DOPI-1070</t>
  </si>
  <si>
    <t>DOPI-1071</t>
  </si>
  <si>
    <t>DOPI-1072</t>
  </si>
  <si>
    <t>DOPI-1073</t>
  </si>
  <si>
    <t>DOPI-1074</t>
  </si>
  <si>
    <t>DOPI-1075</t>
  </si>
  <si>
    <t>DOPI-1076</t>
  </si>
  <si>
    <t>DOPI-1077</t>
  </si>
  <si>
    <t>DOPI-1078</t>
  </si>
  <si>
    <t>DOPI-1079</t>
  </si>
  <si>
    <t>DOPI-1080</t>
  </si>
  <si>
    <t>DOPI-1081</t>
  </si>
  <si>
    <t>DOPI-1082</t>
  </si>
  <si>
    <t>DOPI-1083</t>
  </si>
  <si>
    <t>DOPI-1084</t>
  </si>
  <si>
    <t>DOPI-1085</t>
  </si>
  <si>
    <t>DOPI-1086</t>
  </si>
  <si>
    <t>DOPI-1087</t>
  </si>
  <si>
    <t>DOPI-1088</t>
  </si>
  <si>
    <t>DOPI-1089</t>
  </si>
  <si>
    <t>DOPI-1090</t>
  </si>
  <si>
    <t>DOPI-1091</t>
  </si>
  <si>
    <t>DOPI-1092</t>
  </si>
  <si>
    <t>DOPI-1093</t>
  </si>
  <si>
    <t>DOPI-1094</t>
  </si>
  <si>
    <t>DOPI-1095</t>
  </si>
  <si>
    <t>DOPI-1096</t>
  </si>
  <si>
    <t>DOPI-1097</t>
  </si>
  <si>
    <t>DOPI-1098</t>
  </si>
  <si>
    <t>DOPI-1099</t>
  </si>
  <si>
    <t>DOPI-1100</t>
  </si>
  <si>
    <t>DOPI-1101</t>
  </si>
  <si>
    <t>DOPI-1102</t>
  </si>
  <si>
    <t>DOPI-1103</t>
  </si>
  <si>
    <t>DOPI-1104</t>
  </si>
  <si>
    <t>SUMINISTRO, INSTALACIÓN Y JUNTEO DE TUBO DE P.V.C. HIDRÁULICO CLASE 10, DE 10" DE DIÁMETRO, INCLUYE: MATERIAL, ACARREO AL SITIO DE COLOCACIÓN, PRUEBAS NECESARIAS, MANO DE OBRA, EQUIPO Y HERRAMIENTA.</t>
  </si>
  <si>
    <t>SUMINISTRO E INSTALACIÓN DE EXTREMIDAD DE 10" DE DIÁMETRO DE FO.FO., INCLUYE: 50 % DE TORNILLOS Y EMPAQUES, MATERIAL, ACARREOS, MANO DE OBRA, EQUIPO Y HERRAMIENTA.</t>
  </si>
  <si>
    <t>SUMINISTRO E INSTALACIÓN DE JUNTA GIBAULT COMPLETA DE 255 MM (10") DE DIÁMETRO DE FO.FO., INCLUYE: MATERIAL, ACARREOS, MANO DE OBRA, EQUIPO Y HERRAMIENTA.</t>
  </si>
  <si>
    <t>SUMINISTRO E INSTALACIÓN DE CODOS DE 45°, 22° Ó 11° X 152 MM (6") DE DIÁMETRO DE FO.FO., INCLUYE: 50 % DE TORNILLOS Y EMPAQUES, MATERIAL, ACARREOS, MANO DE OBRA, EQUIPO Y HERRAMIENTA.</t>
  </si>
  <si>
    <t>SUMINISTRO E INSTALACIÓN DE VÁLVULA DE COMPUERTA RESILENTE DE 10" VÁSTAGO FIJO HIDROSTÁTICA, INCLUYE: 50 % DE TORNILLOS Y EMPAQUES, MATERIAL, ACARREOS, MANO DE OBRA, EQUIPO Y HERRAMIENTA.</t>
  </si>
  <si>
    <t>DOPI-1105</t>
  </si>
  <si>
    <t>DOPI-1106</t>
  </si>
  <si>
    <t>DOPI-1107</t>
  </si>
  <si>
    <t>DOPI-1108</t>
  </si>
  <si>
    <t>DOPI-1109</t>
  </si>
  <si>
    <t>DOPI-1110</t>
  </si>
  <si>
    <t>DOPI-1111</t>
  </si>
  <si>
    <t>DOPI-1112</t>
  </si>
  <si>
    <t>DOPI-1113</t>
  </si>
  <si>
    <t>DOPI-1114</t>
  </si>
  <si>
    <t>DOPI-1115</t>
  </si>
  <si>
    <t>DOPI-1116</t>
  </si>
  <si>
    <t>DOPI-1117</t>
  </si>
  <si>
    <t>DOPI-1118</t>
  </si>
  <si>
    <t>DOPI-1119</t>
  </si>
  <si>
    <t>DOPI-1120</t>
  </si>
  <si>
    <t>DOPI-1121</t>
  </si>
  <si>
    <t>DOPI-1122</t>
  </si>
  <si>
    <t>DOPI-1123</t>
  </si>
  <si>
    <t>DOPI-1124</t>
  </si>
  <si>
    <t>DOPI-1125</t>
  </si>
  <si>
    <t>DOPI-1126</t>
  </si>
  <si>
    <t>DOPI-1127</t>
  </si>
  <si>
    <t>DOPI-1128</t>
  </si>
  <si>
    <t>DOPI-1129</t>
  </si>
  <si>
    <t>DOPI-1130</t>
  </si>
  <si>
    <t>DOPI-1131</t>
  </si>
  <si>
    <t>DOPI-1132</t>
  </si>
  <si>
    <t>DOPI-1133</t>
  </si>
  <si>
    <t>DOPI-1134</t>
  </si>
  <si>
    <t>DOPI-1135</t>
  </si>
  <si>
    <t>DOPI-1136</t>
  </si>
  <si>
    <t>DOPI-1137</t>
  </si>
  <si>
    <t>DOPI-1138</t>
  </si>
  <si>
    <t>DOPI-1139</t>
  </si>
  <si>
    <t>DOPI-1140</t>
  </si>
  <si>
    <t>DOPI-1141</t>
  </si>
  <si>
    <t>DOPI-1142</t>
  </si>
  <si>
    <t>DOPI-1143</t>
  </si>
  <si>
    <t>DOPI-1144</t>
  </si>
  <si>
    <t>DOPI-1145</t>
  </si>
  <si>
    <t>DOPI-1146</t>
  </si>
  <si>
    <t>DOPI-1147</t>
  </si>
  <si>
    <t>DOPI-1148</t>
  </si>
  <si>
    <t>DOPI-1149</t>
  </si>
  <si>
    <t>DOPI-1150</t>
  </si>
  <si>
    <t>DOPI-1151</t>
  </si>
  <si>
    <t>DOPI-1152</t>
  </si>
  <si>
    <t>DOPI-1153</t>
  </si>
  <si>
    <t>DOPI-1154</t>
  </si>
  <si>
    <t>DOPI-1155</t>
  </si>
  <si>
    <t>DOPI-1156</t>
  </si>
  <si>
    <t>DOPI-1157</t>
  </si>
  <si>
    <t>DOPI-1158</t>
  </si>
  <si>
    <t>DOPI-1159</t>
  </si>
  <si>
    <t>DOPI-1160</t>
  </si>
  <si>
    <t>DOPI-1161</t>
  </si>
  <si>
    <t>DOPI-1162</t>
  </si>
  <si>
    <t>DOPI-1163</t>
  </si>
  <si>
    <t>DOPI-1164</t>
  </si>
  <si>
    <t>DOPI-1165</t>
  </si>
  <si>
    <t>DOPI-1166</t>
  </si>
  <si>
    <t>DOPI-1167</t>
  </si>
  <si>
    <t>DOPI-1168</t>
  </si>
  <si>
    <t>DOPI-1169</t>
  </si>
  <si>
    <t>DOPI-1170</t>
  </si>
  <si>
    <t>DOPI-1171</t>
  </si>
  <si>
    <t>DOPI-1172</t>
  </si>
  <si>
    <t>DOPI-1173</t>
  </si>
  <si>
    <t>DOPI-1174</t>
  </si>
  <si>
    <t>DOPI-1175</t>
  </si>
  <si>
    <t>DOPI-1176</t>
  </si>
  <si>
    <t>DOPI-1177</t>
  </si>
  <si>
    <t>DOPI-1178</t>
  </si>
  <si>
    <t>DOPI-1179</t>
  </si>
  <si>
    <t>DOPI-1180</t>
  </si>
  <si>
    <t xml:space="preserve">DEMOLICIÓN DE MURO DE MAMPOSTERÍA POR MEDIOS MECÁNICOS DE HASTA 3.00 M DE ALTURA, INCLUYE: ACOPIO DE LOS MATERIALES PARA SU POSTERIOR RETIRO, EQUIPO, MANO DE OBRA Y HERRAMIENTA. </t>
  </si>
  <si>
    <t>SUMINISTRO Y APLICACIÓN DE PINTURA TERMOPLÁSTICA PARA LEYENDA "SOLO DER" Y/O "SOLO IZQ" COLOR BLANCO, CON APLICACIÓN DE PRIMARIO PARA ASEGURAR EL CORRECTO ANCLAJE DE LA PINTURA Y DE MICROESFERA REFLEJANTE 330 GR/M2, APLICADA CON MAQUINA PINTARRAYA, INCLUYE: TRAZO, SEÑALAMIENTOS, MANO DE OBRA, PREPARACIÓN Y LIMPIEZA AL FINAL DE LA OBRA.</t>
  </si>
  <si>
    <t>SUMINISTRO E INSTALACIÓN DE ABRAZADERA DE FO.FO. DE 10" X 1/2", INCLUYE: MATERIAL, MANO DE OBRA, EQUIPO Y HERRAMIENTA.</t>
  </si>
  <si>
    <t>SUMINISTRO E INSTALACIÓN DE JUNTA UNIVERSAL DE 8", INCLUYE: 50 % DE TORNILLOS Y EMPAQUES, MATERIAL, ACARREOS, MANO DE OBRA, EQUIPO Y HERRAMIENTA.</t>
  </si>
  <si>
    <t>SUMINISTRO E INSTALACIÓN DE CODOS DE 90°, 45°, 22° Ó 11° X 102 MM (4") DE DIÁMETRO DE FO.FO., INCLUYE: 50 % DE TORNILLOS Y EMPAQUES, MATERIAL, ACARREOS, MANO DE OBRA, EQUIPO Y HERRAMIENTA.</t>
  </si>
  <si>
    <t>SUMINISTRO E INSTALACIÓN DE CODOS DE 90°, 45°, 22° Ó 11° X 152 MM (6") DE DIÁMETRO DE FO.FO., INCLUYE: 50 % DE TORNILLOS Y EMPAQUES, MATERIAL, ACARREOS, MANO DE OBRA, EQUIPO Y HERRAMIENTA.</t>
  </si>
  <si>
    <t>SUMINISTRO E INSTALACIÓN DE TEE DE 10" X 4" DE DIÁMETRO DE FO.FO., INCLUYE: 50 % DE TORNILLOS Y EMPAQUES, MATERIAL, ACARREOS, MANO DE OBRA, EQUIPO Y HERRAMIENTA.</t>
  </si>
  <si>
    <t>SUMINISTRO E INSTALACIÓN DE CRUZ DE 6" X 6" DE DIÁMETRO DE FO.FO., INCLUYE: 50 % DE TORNILLOS Y EMPAQUES, MATERIAL, ACARREOS, MANO DE OBRA, EQUIPO Y HERRAMIENTA.</t>
  </si>
  <si>
    <t>DOPI-MUN-RM-PAV-LP-131-2022</t>
  </si>
  <si>
    <t>Modernización a la Red de Vía Urbana, Zona Centro, incluye: pavimentación, alcantarillado sanitario, agua potable, banquetas, cruces peatonales, accesibilidad universal, señalética horizontal – vertical y obras complementarias, Municipio de Zapopan, Jalisco.</t>
  </si>
  <si>
    <t>CALLE EMILIANO ZAPATA</t>
  </si>
  <si>
    <t>DEMOLICIÓN DE CIMENTACIÓN DE MAMPOSTERÍA POR MEDIOS MECÁNICOS DE HASTA 1.50 M DE PROFUNDIDAD, INCLUYE: HERRAMIENTA, ACOPIO DE LOS MATERIALES PARA SU POSTERIOR RETIRO, EQUIPO, MANO DE OBRA.</t>
  </si>
  <si>
    <t>JARDINERAS</t>
  </si>
  <si>
    <r>
      <t>CIMBRA ACABADO COMÚN EN DALAS Y CASTILLOS A BASE DE MADERA DE PINO DE 3A, INCLUYE: HERRAMIENTA, SUMINISTRO DE MATERIALES,</t>
    </r>
    <r>
      <rPr>
        <sz val="8"/>
        <rFont val="Arial"/>
        <family val="2"/>
      </rPr>
      <t xml:space="preserve"> ACARREOS, CORTES, HABILITADO, CIMBRADO, DESCIMBRA, EQUIPO Y MANO DE OBRA.</t>
    </r>
  </si>
  <si>
    <t>MURO DE BLOCK DE JALCRETO SÓLIDO, DE 14 CM DE ESPESOR PROMEDIO, A SOGA, CON BLOCK 11 X 14 X 28 CM, ACABADO COMÚN, ASENTADO CON MORTERO CEMENTO-ARENA EN PROPORCIÓN 1:4, EN CUALQUIER NIVEL, INCLUYE: TRAZO, NIVELACIÓN, PLOMEO, ANDAMIOS, MATERIALES, DESPERDICIOS, MANO DE OBRA, LIMPIEZA, ACARREO DE MATERIALES AL SITIO DE SU UTILIZACIÓN A CUALQUIER ALTURA Y HERRAMIENTA.</t>
  </si>
  <si>
    <t>APLANADO DE 3 CM DE ESPESOR EN MURO A BASE DE MORTERO CEMENTO - ARENA PROPORCIÓN 1:3, ACABADO BOLEADO FINO, A CUALQUIER ALTURA, INCLUYE: HERRAMIENTA, ACARREOS, SUMINISTRO DE MATERIALES, DESPERDICIOS, PLOMEADO, NIVELADO, REGLEADO, RECORTES, EQUIPO Y MANO DE OBRA.</t>
  </si>
  <si>
    <t>BOQUILLA DE 15 A 20 CM DE ANCHO A BASE DE MORTERO CEMENTO - ARENA PROPORCIÓN 1:3, ACABADO BOLEADO FINO, CON CHAFLÁN DE 1" EN EL PERÍMETRO, EN MUROS, A CUALQUIER ALTURA, INCLUYE: HERRAMIENTA, ACARREOS, SUMINISTRO DE MATERIALES, DESPERDICIOS, PLOMEADO, NIVELADO, REGLEADO, RECORTES, EQUIPO Y MANO DE OBRA.</t>
  </si>
  <si>
    <t xml:space="preserve">FILETES Y BOLEADOS, HECHOS CON MORTERO CEMENTO-ARENA EN PROPORCIÓN 1:3, TANTO INCLINADOS COMO VERTICALES A TIRO DE HILO Y ESCUADRA,  INCLUYE: DESPERDICIOS, ANDAMIOS Y ACARREO DE MATERIALES AL SITIO DE SU UTILIZACIÓN, A CUALQUIER NIVEL. </t>
  </si>
  <si>
    <t>IMPERMEABILIZACIÓN DE JARDINERAS EN DOS CAPAS, A BASE DE IMPERMEABILIZANTE, IMPERFÁCIL TOTAL O SIMILAR A BASE DE AGUA, SECADO EXTRA RÁPIDO EN 3 HORAS Y RENDIMIENTO DE 1 LITRO POR M2 (A DOS MANOS), NO REQUIERE MALLA DE REFUERZO, GARANTÍA POR ESCRITO DE 6 AÑOS, INCLUYE: HERRAMIENTA, LIMPIEZA Y PREPARACIÓN DE LA SUPERFICIE, MATERIALES MENORES Y DE CONSUMO, DESPERDICIOS, LIMPIEZA GENERAL, HERRAMIENTAS, MANO DE OBRA Y ACARREOS AL SITIO DE SU COLOCACIÓN.</t>
  </si>
  <si>
    <t>VEGETACIÓN</t>
  </si>
  <si>
    <t>SUMINISTRO Y APLICACIÓN DE PINTURA TERMOPLÁSTICA PARA LÍNEA DE ALTO EN COLOR BLANCA Y/O AMARILLA DE 40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</si>
  <si>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t>
  </si>
  <si>
    <t>REDUCTOR DE VELOCIDAD A BASE DE PAVIMENTO DE CONCRETO HIDRÁULICO PREMEZCLADO MR-45 KG/CM2, FRAGUADO RÁPIDO 3 DÍAS, T.M.A. 3/4", DE 1.80 A 2.00 M DE LARGO Y/O ANCHO CON 0.20 M DE ESPESOR MAS CORONA TRAPEZOIDAL DE 10 CM DE ALTURA TERMINADO PULIDO (0.45 M CON PENDIENTE TERMINADO PULIDO EN TODOS SUS LADOS PARA FORMAR CORONA), DISEÑO SEGÚN PROYECTO, INCLUYE: HERRAMIENTA, TRAZO, COLADO, VIBRADO, CURADO, MATERIALES, EQUIPO Y MANO DE OBRA.</t>
  </si>
  <si>
    <r>
      <t xml:space="preserve">SUMINISTRO Y COLOCACIÓN DE SEÑALAMIENTO VERTICAL (RESTRICTIVO, INFORMATIVO O PREVENTIVO) DE 0.61X0.61 M EN LÁMINA GALVANIZADA CALIBRE 16, CON </t>
    </r>
    <r>
      <rPr>
        <b/>
        <sz val="8"/>
        <rFont val="Arial"/>
        <family val="2"/>
      </rPr>
      <t>PELÍCULA REFLEJANTE ALTA INTENSIDAD</t>
    </r>
    <r>
      <rPr>
        <sz val="8"/>
        <rFont val="Arial"/>
        <family val="2"/>
      </rPr>
      <t>,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r>
  </si>
  <si>
    <r>
      <t xml:space="preserve">SUMINISTRO Y COLOCACIÓN DE SEÑALAMIENTO VERTICAL (RESTRICTIVO, INFORMATIVO O PREVENTIVO) DE 0.61X0.61 M EN LÁMINA GALVANIZADA CALIBRE 16, CON </t>
    </r>
    <r>
      <rPr>
        <b/>
        <sz val="8"/>
        <rFont val="Arial"/>
        <family val="2"/>
      </rPr>
      <t>PELÍCULA REFLEJANTE ALTA INTENSIDAD</t>
    </r>
    <r>
      <rPr>
        <sz val="8"/>
        <rFont val="Arial"/>
        <family val="2"/>
      </rPr>
      <t xml:space="preserve">, ADICIONAL UN TABLERO DE 0.61 X 0.20 M EN LÁMINA GALVANIZADA CALIBRE 16, CON </t>
    </r>
    <r>
      <rPr>
        <b/>
        <sz val="8"/>
        <rFont val="Arial"/>
        <family val="2"/>
      </rPr>
      <t>PELÍCULA REFLEJANTE ALTA INTENSIDAD</t>
    </r>
    <r>
      <rPr>
        <sz val="8"/>
        <rFont val="Arial"/>
        <family val="2"/>
      </rPr>
      <t>,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r>
  </si>
  <si>
    <r>
      <t xml:space="preserve">SUMINISTRO Y COLOCACIÓN DE SEÑALAMIENTO VERTICAL (RESTRICTIVO, INFORMATIVO O PREVENTIVO), CON DOS TABLEROS DE 0.61X0.61 M EN LÁMINA GALVANIZADA CALIBRE 16, CON </t>
    </r>
    <r>
      <rPr>
        <b/>
        <sz val="8"/>
        <rFont val="Arial"/>
        <family val="2"/>
      </rPr>
      <t>PELÍCULA REFLEJANTE ALTA INTENSIDAD</t>
    </r>
    <r>
      <rPr>
        <sz val="8"/>
        <rFont val="Arial"/>
        <family val="2"/>
      </rPr>
      <t>,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r>
  </si>
  <si>
    <r>
      <t xml:space="preserve">SUMINISTRO Y COLOCACIÓN DE SEÑALAMIENTO VERTICAL SR-37 (DE 60 CM X 20 CM - SENTIDO DEL FLUJO VEHICULAR), EN LÁMINA GALVANIZADA CALIBRE 16, CON </t>
    </r>
    <r>
      <rPr>
        <b/>
        <sz val="8"/>
        <rFont val="Arial"/>
        <family val="2"/>
      </rPr>
      <t>PELÍCULA REFLEJANTE ALTA INTENSIDAD</t>
    </r>
    <r>
      <rPr>
        <sz val="8"/>
        <rFont val="Arial"/>
        <family val="2"/>
      </rPr>
      <t>, UBICAR EN PARAMENTOS, INCLUYE: HERRAMIENTA, SUMINISTRO Y COLOCACIÓN, MATERIALES, EQUIPO Y MANO DE OBRA.</t>
    </r>
  </si>
  <si>
    <t>ALCANTARILLADO SANITARIO</t>
  </si>
  <si>
    <t>COLECTOR PLUVIAL</t>
  </si>
  <si>
    <t>SUMINISTRO E INSTALACIÓN DE TUBERÍA DE PEAD PARA ALCANTARILLADO DIÁMETRO DE 30", INCLUYE: MATERIALES NECESARIOS, EQUIPO, MANO DE OBRA Y PRUEBA HIDROSTÁTICA.</t>
  </si>
  <si>
    <t>CAJAS DE CONCRETO ARMADO</t>
  </si>
  <si>
    <t>PLANTILLA DE 10 CM DE ESPESOR DE CONCRETO HECHO EN OBRA DE F´C=150 KG/CM2, INCLUYE: PREPARACIÓN DE LA SUPERFICIE, NIVELACIÓN, MAESTREADO, COLADO, MANO DE OBRA, EQUIPO Y HERRAMIENTA.</t>
  </si>
  <si>
    <t xml:space="preserve">CIMBRA PARA MUROS DE CONCRETO, ACABADO COMÚN, INCLUYE: SUMINISTRO DE MATERIALES, ACARREOS, CORTES, HABILITADO, CIMBRADO, DESCIMBRADO, MANO DE OBRA, LIMPIEZA, EQUIPO Y HERRAMIENTA. </t>
  </si>
  <si>
    <t>SUMINISTRO Y COLOCACIÓN DE CONCRETO PREMEZCLADO F'C= 250 KG/CM2, A 14 DÍAS, T.M.A. 19 MM REV. 14, TIRO DIRECTO, ADICIONANDO IMPERMEABILIZANTE INTEGRAL AL 4% FESTEGRAL O SIMILAR (2 KG POR CADA SACO DE CEMENTO DE 50 KG), INCLUYE: HERRAMIENTA, MATERIALES, COLADO, VIBRADO, DESCIMBRA, CURADO, EQUIPO Y MANO DE OBRA.</t>
  </si>
  <si>
    <t>SUMINISTRO Y COLOCACIÓN DE CONCRETO PREMEZCLADO F'C= 250 KG/CM2, A 28 DÍAS, T.M.A. 19 MM REV. 14, TIRO DIRECTO, ADICIONANDO IMPERMEABILIZANTE INTEGRAL AL 4% FESTEGRAL O SIMILAR (2 KG POR CADA SACO DE CEMENTO DE 50 KG), INCLUYE: HERRAMIENTA, MATERIALES, COLADO, VIBRADO, DESCIMBRA, CURADO, EQUIPO Y MANO DE OBRA.</t>
  </si>
  <si>
    <t>SUMINISTRO Y COLOCACIÓN DE BANDA OJILLADA DE PVC DE 9" DE ANCHO PARA JUNTA CONSTRUCTIVA, INCLUYE: HERRAMIENTA, FIJACIÓN DE BANDA OJILLADA, MATERIALES MENORES Y DE CONSUMO, DESPERDICIOS Y MANO DE OBRA.</t>
  </si>
  <si>
    <t>SUMINISTRO Y COLOCACIÓN DE CONCRETO PREMEZCLADO BOMBEABLE  F'C=250 KG/CM2, T.M.A.19 MM, REV. 16 CM, R.N., INCLUYE: SUMINISTRO Y COLOCACIÓN, COLADO, EXTENDIDO, NIVELADO, MATERIALES, MANIOBRAS, BOMBA, VIBRADO, DESPERDICIO, MANO DE OBRA, HERRAMIENTA Y EQUIPO.</t>
  </si>
  <si>
    <t>SUMINISTRO E INSTALACIÓN DE EXTREMIDAD DE 4" DE DIÁMETRO DE 40 CM DE LARGO DE FO.FO., INCLUYE: 50 % DE TORNILLOS Y EMPAQUES, MATERIAL, ACARREOS, MANO DE OBRA, EQUIPO Y HERRAMIENTA.</t>
  </si>
  <si>
    <t>SUMINISTRO Y COLOCACIÓN DE LUMINARIO TIPO VIALIDAD USO INTEMPERIE MODELO ROAD FOCUS RFS-54W16LED4K-G2-R2M-UNV-DMG-PH9-RCD7-GY3 O SIMILAR, FABRICADA EN FUNDICIÓN DE ALUMINIO INYECTADA A PRESIÓN PINTADA CON PINTURA POLIÉSTER APLICADA MEDIANTE PROCESO ELECTROESTÁTICO COLOR GRIS, EQUIPADA CON DRIVER QUE TRABAJA A 120 A 277 VOLTS, CON UN CONSUMO MÁXIMO DE 54 WATTS Y 16 LEDS EFICIENCIA LUMÍNICA DE 6,356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10 AÑOS DE GARANTÍA INTEGRAL EN DRIVER Y SISTEMA ELÉCTRICO; 10 AÑOS GARANTÍA INTEGRAL EN SISTEMA ÓPTICO, INCLUYE: HERRAMIENTA, SUMINISTRO, FLETES, ACARREOS, ELEVACIÓN, CONEXIONES, PRUEBAS, EQUIPO Y MANO DE OBRA.</t>
  </si>
  <si>
    <t>SUMINISTRO Y COLOCACIÓN DE POSTE DE SECCIÓN CIRCULAR  TIPO CÓNICO PARA ALUMBRADO PÚBLICO DE 7.00 M DE ALTURA, LAMINA CAL. 11, CON PERCHA PARA MONTAJE DE BRAZO, PLACA BASE DE 280 X 280 MM. Y UN ESPESOR DE 12.7 MM. (1/2"),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PRAIMER ANTICORROSIVA ROJO OXIDO Y PINTURA PARA ACABADO SEGÚN COLOR ACORDADO CON LA SUPERVISIÓN DE OBRA, INCLUYE: HERRAMIENTA, SUMINISTRO, FLETES, ACARREOS, ELEVACIÓN, PLOMEADO, EQUIPO Y MANO DE OBRA.</t>
  </si>
  <si>
    <t>SUMINISTRO Y COLOCACIÓN DE POSTE DE SECCIÓN CIRCULAR  TIPO CÓNICO PARA ALUMBRADO PÚBLICO DE 7.00 M DE ALTURA, LAMINA CAL. 11, CON DOBLE PERCHA PARA MONTAJE DE BRAZO, PLACA BASE DE 280 X 280 MM. Y UN ESPESOR DE 12.7 MM. (1/2"), CON 4 BARRENOS  DISTANCIADOS  A 190 MM. ENTRE EJES, CON 4 BARRENOS DE  28.6 MM. DE DIÁMETRO, CON REGISTRO PARA CONEXIONES DE 195 MM DE LONGITUD X 80 MM DE ANCHO DE FORMA OVALADA, CON UNA TAPA TROQUELADA OVALADA DE ACUERDO A DIBUJO ESQUEMÁTICO, QUE SE  FIJARÁ MEDIANTE DOS TORNILLOS EN LOS EXTREMOS LONGITUDINALES UBICADA A 60 CM DESDE LA BASE, PINTURA PRAIMER ANTICORROSIVA ROJO ÓXIDO Y PINTURA PARA ACABADO SEGÚN COLOR ACORDADO CON LA SUPERVISIÓN DE OBRA, INCLUYE: HERRAMIENTA, SUMINISTRO, FLETES, ACARREOS, ELEVACIÓN, PLOMEADO, EQUIPO Y MANO DE OBRA.</t>
  </si>
  <si>
    <t>SUMINISTRO Y COLOCACIÓN DE BRAZO TIPO "I" DE 1.80 m, CON TUBULAR DE 2-3/8", PARA PERCHA EN POSTE METALICO, CON ELEVACION DE 0.72 m, PINTURA PRAIMER ANTICORROSIVA ROJO OXIDO Y PINTURA PARA ACABADO SEGÚN COLOR ACORDADO CON LA SUPERVISIÓN DE OBRA, INCLUYE: HERRAMIENTA, SUMINISTRO, FLETES, ACARREOS, ELEVACIÓN, PLOMEADO, EQUIPO Y MANO DE OBRA.</t>
  </si>
  <si>
    <t>TRANSICIÓN AÉREO - SUBTERRÁNEA EN BAJA TENSIÓN NORMA ALUMBRADO PÚBLICO, INCLUYE: HERRAMIENTA, (2) TRAMOS TUBO CONDUIT GALV. ROSCADO DE 41 MM Ø, (1) MUFA SECA DE ALUMINIO DE 41 MM Ø, (3) CONECTOR DERIVADOR DE ALUMINIO A COMPRESIÓN TIPO "H" CAL. 6 - 2 AWG BIMETÁLICO CAT. YHO100 BURNDY, (4M) FLEJE DE ACERO INOX. DE 3/4", (4) HEBILLA PARA FLEJE DE 3/4", ACARREOS, EQUIPO Y MANO DE OBRA.</t>
  </si>
  <si>
    <t>SUMINISTRO E INSTALACIÓN DE TERMINAL ZAPATA PARA TIERRA, DE ALUMINIO BIMETÁLICO PARA ALOJAR CABLES CALIBRE DESDE 14 AWG HASTA 2 AWG, CON UN ORIFICIO D FIJACIÓN DE 1/4", OPRESOR TIPO ALLEN, INCLUYE PIJABROCA DE 1/4" X 1", GALVANIZADA, CABEZA HEXAGONAL, ACARREOS, ELEMENTOS DE FIJACIÓN, CONEXIONES, PRUEBAS, AJUSTES, MATERIALES, EQUIPO Y MANO DE OBRA.</t>
  </si>
  <si>
    <t>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CABLEADO INTERNO, ADEMÁS INCLUYE FLEJE DE ACERO INOXIDABLE 3/4", HEBILLAS  PARA FLEJE, TUBO LICUATIGH, CABLE PARA CONEXIÓN A MEDICIÓN Y DERIVACIÓN A CIRCUITO, INCLUYE: HERRAMIENTA, CABLEADO INTERNO, SUMINISTRO DE MATERIALES, ACARREOS, ELEVACIÓN, MATERIALES PARA SUJECIÓN, MANO DE OBRA, CONEXIÓN Y PRUEBAS.</t>
  </si>
  <si>
    <t>PREPARACIÓN PARA ACOMETIDA ELÉCTRICA EN BAJA TENSIÓN, 2F-3H, CON MUFA DE ALUMINIO DE 1 1/2" (38 MM), TUBO CONDUIT GALVANIZADO ROSCADO DE 1 1/2" (38 MM), CABLE DE COBRE THW-LS CAL. 8 AWG, BASE DE ENCHUFE CON 5A, TERMINAL 200 A, TUBO CONDUIT PARED DELGADA DE 1/2", VARILLA DE TIERRA Y CONECTOR, CONFORME A LA NORMA DE MEDICIÓN CFE DX EM-BT202, INCLUYE: HERRAMIENTA, MATERIALES, DESPERDICIOS, EQUIPO Y MANO DE OBRA.</t>
  </si>
  <si>
    <t>A3.1</t>
  </si>
  <si>
    <t>A3.2</t>
  </si>
  <si>
    <t>A7.3</t>
  </si>
  <si>
    <t>A7.4</t>
  </si>
  <si>
    <t>A8.1</t>
  </si>
  <si>
    <t>A8.2</t>
  </si>
  <si>
    <t>A9</t>
  </si>
  <si>
    <t>SUMINISTRO E INSTALACIÓN DE MANGA DE EMPOTRAMIENTO DE  P.V.C. DE 12" DE DIÁMETRO. SERIE 20,  INCLUYE: MATERIAL, ACARREOS, MANO  DE OBRA Y HERRAMIENTA.</t>
  </si>
  <si>
    <t>SUMINISTRO Y COLOCACIÓN DE POZO DE ABSORCIÓN DE 10.00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t>
  </si>
  <si>
    <t>SUMINISTRO Y COLOCACIÓN DE BROCAL Y TAPA CON "ESCUDO" DEL GOBIERNO DE ZAPOPAN, FABRICADO A BASE DE HIERRO DÚCTIL DE 0.60 M DE DIÁMETRO TIPO PESADO DE 130 KG PARA POZO DE ABSORCIÓN, INCLUYE: HERRAMIENTA, SUMINISTRO Y COLOCACIÓN, NIVELACIÓN, MATERIALES, EQUIPO Y MANO DE OBRA.</t>
  </si>
  <si>
    <t>SUMINISTRO Y COLOCACIÓN DE POSTE DE SECCIÓN CIRCULAR  TIPO CÓNICO PARA ALUMBRADO PÚBLICO DE 7.00 M DE ALTURA, LAMINA CAL. 11, CON PERCHA PARA MONTAJE DE BRAZO, PLACA BASE DE 280 X 280 MM Y UN ESPESOR DE 12.7 MM (1/2"),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PRAIMER ANTICORROSIVA ROJO OXIDO Y PINTURA PARA ACABADO SEGÚN COLOR ACORDADO CON LA SUPERVISIÓN DE OBRA, INCLUYE: HERRAMIENTA, SUMINISTRO, FLETES, ACARREOS, ELEVACIÓN, PLOMEADO, EQUIPO Y MANO DE OBRA.</t>
  </si>
  <si>
    <t>B7.3</t>
  </si>
  <si>
    <t>B7.4</t>
  </si>
  <si>
    <t>B8.1</t>
  </si>
  <si>
    <t>B8.2</t>
  </si>
  <si>
    <t>B9</t>
  </si>
  <si>
    <t>SUMINISTRO Y APLICACIÓN DE PINTURA TERMOPLÁSTICA BLANCA Y/O VERDE, EN PICTOGRAMA DE "PRIORIDAD BICI", CON TEXTO "PRIORIDAD" DE HASTA 2.40 M X 0.60 M, TRIANGULO A BASE DE LÍNEA DE 10 CM DE ANCHO DE 2.40 M DE BASE X 3.60 M DE ALTURA Y CON PICTOGRAMA DE BICICLETA DE HASTA 0.85 M X 1.25, CON APLICACIÓN DE PRIMARIO PARA ASEGURAR EL CORRECTO ANCLAJE DE LA PINTURA Y DE MICROESFERA REFLEJANTE 330 GR/LT, APLICADA CON MÁQUINA PINTA RAYA, INCLUYE: HERRAMIENTA, TRAZO, SEÑALAMIENTOS, PREPARACIÓN, LIMPIEZA AL FINAL DE LA OBRA, EQUIPO Y MANO DE OBRA.</t>
  </si>
  <si>
    <t>SUMINISTRO Y COLOCACIÓN DE SEÑALAMIENTO VERTICAL (RESTRICTIVO, INFORMATIVO O PREVENTIVO), CON DOS TABLEROS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</si>
  <si>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E INSTALACIÓN DE TUBERÍA DE P.V.C. PARA ALCANTARILLADO DIÁMETRO DE 30" SERIE 20, INCLUYE: MATERIALES NECESARIOS, EQUIPO, MANO DE OBRA Y PRUEBA HIDROSTÁTICA.</t>
  </si>
  <si>
    <t>SUMINISTRO Y INSTALACIÓN DE MANGA DE EMPOTRAMIENTO DE  P.V.C. DE 30" DE DIÁMETRO,  INCLUYE: MATERIAL, ACARREOS, MANO  DE OBRA Y HERRAMIENTA.</t>
  </si>
  <si>
    <t xml:space="preserve">SUMINISTRO Y COLOCACIÓN DE POZO DE ABSORCIÓN DE 10.00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Y TAPA FABRICADO A BASE DE HIERRO DÚCTIL,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t>
  </si>
  <si>
    <t>SUMINISTRO E INSTALACIÓN DE TEE DE 10" X 3" DE DIÁMETRO DE FO.FO., INCLUYE: 50 % DE TORNILLOS Y EMPAQUES, MATERIAL, ACARREOS, MANO DE OBRA, EQUIPO Y HERRAMIENTA.</t>
  </si>
  <si>
    <t>SUMINISTRO E INSTALACIÓN DE TEE DE 10" X 6" DE DIÁMETRO DE FO.FO., INCLUYE: 50 % DE TORNILLOS Y EMPAQUES, MATERIAL, ACARREOS, MANO DE OBRA, EQUIPO Y HERRAMIENTA.</t>
  </si>
  <si>
    <t>SUMINISTRO E INSTALACIÓN DE TEE DE 10" X 10" DE DIÁMETRO DE FO.FO., INCLUYE: 50 % DE TORNILLOS Y EMPAQUES, MATERIAL, ACARREOS, MANO DE OBRA, EQUIPO Y HERRAMIENTA.</t>
  </si>
  <si>
    <t>SUMINISTRO E INSTALACIÓN DE CRUZ DE 6" X 4" DE DIÁMETRO DE FO.FO., INCLUYE: 50 % DE TORNILLOS Y EMPAQUES, MATERIAL, ACARREOS, MANO DE OBRA, EQUIPO Y HERRAMIENTA.</t>
  </si>
  <si>
    <t>SUMINISTRO E INSTALACIÓN DE CRUZ DE 10" X 4" DE DIÁMETRO DE FO.FO., INCLUYE: 50 % DE TORNILLOS Y EMPAQUES, MATERIAL, ACARREOS, MANO DE OBRA, EQUIPO Y HERRAMIENTA.</t>
  </si>
  <si>
    <t>SUMINISTRO E INSTALACIÓN DE CRUZ DE 10" X 6" DE DIÁMETRO DE FO.FO., INCLUYE: 50 % DE TORNILLOS Y EMPAQUES, MATERIAL, ACARREOS, MANO DE OBRA, EQUIPO Y HERRAMIENTA.</t>
  </si>
  <si>
    <t>SUMINISTRO E INSTALACIÓN DE REDUCCIÓN DE 10"X6" DE DIÁMETRO DE FO.FO., INCLUYE: 50 % DE TORNILLOS Y EMPAQUES, MATERIAL, ACARREOS, MANO DE OBRA, EQUIPO Y HERRAMIENTA.</t>
  </si>
  <si>
    <t>SUMINISTRO E INSTALACIÓN DE REDUCCIÓN DE 10"X8" DE DIÁMETRO DE FO.FO., INCLUYE: 50 % DE TORNILLOS Y EMPAQUES, MATERIAL, ACARREOS, MANO DE OBRA, EQUIPO Y HERRAMIENTA.</t>
  </si>
  <si>
    <t>LUMINARIO TIPO VIALIDAD DE USO INTEMPERIE MODELO ROAD FOCUS RFS-72W32LED4K-G2-R2M-UNV-DMG-PH9-RCD7-GY3 O SIMILAR, FABRICADA EN FUNDICIÓN DE ALUMINIO INYECTADA A PRESIÓN PINTADA CON PINTURA POLIÉSTER APLICADA MEDIANTE PROCESO ELECTROESTÁTICO COLOR GRIS, EQUIPADA CON DRIVER QUE TRABAJA A 120 A 277 VOLTS, CON UN CONSUMO MÁXIMO DE 73 WATTS Y 32 LEDS EFICIENCIA LUMÍNICA DE 9,408 LÚMENES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INCLUYE: HERRAMIENTA, SUMINISTRO, FLETES, ACARREOS, ELEVACIÓN, CONEXIONES, PRUEBAS, EQUIPO Y MANO DE OBRA.</t>
  </si>
  <si>
    <t>POSTE METÁLICO CÓNICO CIRCULAR DE 7.5 M, DOBLE PERCHA,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</si>
  <si>
    <t xml:space="preserve">SUMINISTRO Y APLICACIÓN DE PINTURA TERMOPLÁSTICA PARA LÍNEA DE ALTO EN COLOR BLANCA Y/O AMARILLA DE 60 CM, CON APLICACIÓN DE PRIMARIO PARA ASEGURAR EL CORRECTO ANCLAJE DE LA PINTURA Y DE MICROESFERA REFLEJANTE 330 GR/M2, APLICADA CON MAQUINA PINTARRAYA, INCLUYE: TRAZO, SEÑALAMIENTOS, MANO DE OBRA, PREPARACIÓN Y LIMPIEZA AL FINAL DE LA OBRA. </t>
  </si>
  <si>
    <t>SUMINISTRO Y FABRICACIÓN DE CAJA CIEGA PARA TUBERÍA DE 18" DE 75X75X60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12 CM DE ESPESOR A BASE DE TABICÓN 6X12X24 CM ASENTADO CON MORTERO CEMENTO-ARENA EN PROPORCIÓN 1:3, APLANADO ACABADO PULIDO AL INTERIOR CON MORTERO CEMENTO-ARENA EN PROPORCIÓN 1:3 DE 3 CM DE ESPESOR,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</si>
  <si>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SUMINISTRO E INSTALACIÓN DE SILLETA PVC DE 24"X 6" SANITARIO, INCLUYE: MANO DE OBRA, EQUIPO Y HERRAMIENTA.</t>
  </si>
  <si>
    <t>POZO DE ABSORCIÓN</t>
  </si>
  <si>
    <t>SUMINISTRO Y COLOCACIÓN DE POZO DE ABSORCIÓN DE 10.00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HIERRO DUCTIL,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t>
  </si>
  <si>
    <t>SUMINISTRO E INSTALACIÓN DE CRUZ DE 4" X 4" DE DIÁMETRO DE 40 CM DE LARGO DE FO.FO., INCLUYE: 50 % DE TORNILLOS Y EMPAQUES, MATERIAL, ACARREOS, MANO DE OBRA, EQUIPO Y HERRAMIENTA.</t>
  </si>
  <si>
    <t>LUMINARIO TIPO VIALIDAD DE USO INTEMPERIE MODELO ROAD FOCUS CATALOGO RFS-72W32LED4K-G2-R2M-UNV-DMG-PH9-RCD7-GY3 O SIMILAR, FABRICADA EN FUNDICIÓN DE ALUMINIO INYECTADA A PRESIÓN PINTADA CON PINTURA POLIÉSTER APLICADA MEDIANTE PROCESO ELECTROESTÁTICO COLOR GRIS, EQUIPADA CON DRIVER QUE TRABAJA A 120 A 277 VOLTS, CON UN CONSUMO MÁXIMO DE 73 WATTS Y 32 LEDS EFICIENCIA LUMÍNICA DE 9,408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INCLUYE: HERRAMIENTA, SUMINISTRO, FLETES, EQUIPO Y MANO DE OBRA.</t>
  </si>
  <si>
    <t>CALLE SANTOS DEGOLLADO</t>
  </si>
  <si>
    <t>AV. VENUSTIANO CARRANZA</t>
  </si>
  <si>
    <t>BLVD. DEL RODEO</t>
  </si>
  <si>
    <t>SUMINISTRO E INSTALACIÓN DE TEE DE 8" X 6" DE DIÁMETRO DE FO.FO., INCLUYE: 50 % DE TORNILLOS Y EMPAQUES, MATERIAL, ACARREOS, MANO DE OBRA, EQUIPO Y HERRAMIENTA.</t>
  </si>
  <si>
    <t>SUMINISTRO E INSTALACIÓN DE CRUZ DE 10" X 10" DE DIÁMETRO DE FO.FO., INCLUYE: 50 % DE TORNILLOS Y EMPAQUES, MATERIAL, ACARREOS, MANO DE OBRA, EQUIPO Y HERRAMIENTA.</t>
  </si>
  <si>
    <t>SUMINISTRO E INSTALACIÓN DE REDUCCIÓN DE 8" A 6" DE DIÁMETRO DE FO.FO., INCLUYE: 50 % DE TORNILLOS Y EMPAQUES, MATERIAL, ACARREOS, MANO DE OBRA, EQUIPO Y HERRAMIENTA.</t>
  </si>
  <si>
    <t>SUMINISTRO E INSTALACIÓN DE CARRETE CORTO DE 6" DE DIÁMETRO DE FO.FO., INCLUYE: HERRAMIENTA, 50 % DE TORNILLOS Y EMPAQUES, MATERIAL, ACARREOS, EQUIPO Y MANO DE OBRA.</t>
  </si>
  <si>
    <t>POSTE METÁLICO CÓNICO CIRCULAR DE 9 M, DOBLE PERCHA,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</si>
  <si>
    <t>CALLE CONSTITUCIÓN</t>
  </si>
  <si>
    <t>SUMINISTRO E INSTALACIÓN DE TERMINAL ZAPATA PARA TIERRA, DE ALUMINIO BIMETÁLICO PARA ALOJAR CABLES CALIBRE DESDE 14 AWG HASTA 2 AWG, CON UN ORIFICIO D FIJACIÓN DE 1/4", OPRESOR TIPO ALLEN, INCLUYE PIJABROCA DE 1/4" X 1" GALVANIZADA CABEZA HEXAGONAL, ACARREOS, ELEMENTOS DE FIJACIÓN, CONEXIONES, PRUEBAS, AJUSTES, MATERIALES, EQUIPO Y MANO DE OBRA.</t>
  </si>
  <si>
    <t>SUMINISTRO E INSTALACIÓN DE TERMINAL ZAPATA PARA TIERRA, DE ALUMINIO BIMETALICO PARA ALOJAR CABLES CALIBRE DESDE 14 AWG HASTA 2 AWG, CON UN ORIFICIO D FIJACIÓN DE 1/4", OPRESOR TIPO ALLEN, INCLUYE PIJABROCA DE 1/4" X 1" GALVANIZADA, ACARREOS, ELEMENTOS DE FIJACIÓN, CONEXIONES, PRUEBAS, AJUSTES, MATERIALES, EQUIPO Y MANO DE OBRA.</t>
  </si>
  <si>
    <t>SUMINISTRO E INSTALACIÓN DE TERMINAL ZAPATA PARA TIERRA, DE ALUMINIO BIMETALICO PARA ALOJAR CABLES CALIBRE DESDE 14 AWG HASTA 2 AWG, CON UN ORIFICIO D FIJACIÓN DE 1/4", OPRESOR TIPO ALLEN. INCLUYE PIJABROCA DE 1/4" X 1", GALVANIZADA CABEZA HEXAGONAL, ACARREOS, ELEMENTOS DE FIJACIÓN, CONEXIONES, PRUEBAS, AJUSTES, MATERIALES, EQUIPO Y MANO DE OBRA.</t>
  </si>
  <si>
    <t>SUMINISTRO E INSTALACIÓN DE SISTEMA DE TIERRA, INCLUYE: 1 VARILLA COOPER WELD 5/8 X 3.00 M, CARGA CADWELD NO 90, 4.00 M DE CABLE DE COBRE DESNUDO CAL 2, CONECTOR DE VARILLA DE 5/8", MANO DE OBRA, EQUIPO Y HERRAMIENTA.</t>
  </si>
  <si>
    <t>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</si>
  <si>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CONCRETO HECHO EN OBRA DE F'C= 250 KG/CM2, T.MA. 3/4", R.N., INCLUYE: HERRAMIENTA, ELABORACIÓN DE CONCRETO, ACARREOS, COLADO, VIBRADO, EQUIPO Y MANO DE OBRA.</t>
  </si>
  <si>
    <t>CAJA CIEGA PARA TUBERÍA DE 18" DE 75X75X75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12 CM DE ESPESOR A BASE DE TABICÓN 6X12X24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</si>
  <si>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SUMINISTRO E INSTALACIÓN DE MANGA DE EMPOTRAMIENTO DE  P.V.C. DE 10" DE DIÁMETRO,  INCLUYE: MATERIAL, ACARREOS, MANO  DE OBRA Y HERRAMIENTA.</t>
  </si>
  <si>
    <t>SUMINISTRO E INSTALACIÓN DE SILLETA PVC DE 10"X 6" SANITARIO, INCLUYE: MANO DE OBRA, EQUIPO Y HERRAMIENTA.</t>
  </si>
  <si>
    <t>SUMINISTRO E INSTALACIÓN DE CODO PVC DE 45°X 6" HIDRÁULICO, INCLUYE: MANO DE OBRA, EQUIPO Y HERRAMIENTA.</t>
  </si>
  <si>
    <t>SUMINISTRO E INSTALACIÓN DE ADAPTADOR DE BRONCE DE 1/2", INCLUYE: MATERIAL, MANO DE OBRA, EQUIPO Y HERRAMIENTA.</t>
  </si>
  <si>
    <t>SUMINISTRO E INSTALACIÓN DE MANGA DE EMPOTRAMIENTO DE  P.V.C. DE 6" DE DIÁMETRO,  INCLUYE: MATERIAL, ACARREOS, MANO  DE OBRA Y HERRAMIENTA.</t>
  </si>
  <si>
    <t>SUMINISTRO E INSTALACIÓN DE 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</si>
  <si>
    <t>ANCLA PARA POSTE METÁLICO DE 7.00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</si>
  <si>
    <t>ANCLA PARA POSTE METÁLICO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</si>
  <si>
    <t>SUMINISTRO E INSTALACIÓN DE CONTROL PARA ALUMBRADO INTEGRADO POR 1.- GABINETE PARA CONTROL DE ALUMBRADO PÚBLICO, CLASIFICACIÓN NEMA 4X (IP66), DE DIMENSIONES MÍNIMAS 40 X 30 X 20 CM, CON RECUBRIMIENTO DE PINTURA EN POLIÉSTER TEXTURIZADO COLOR RAL7035, CON CHAPA MARCA SOUTHCO MODELO E3-110-25. 2.- INTERRUPTOR TERMOMAGNÉTICO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INCLUYE: HERRAMIENTA, FLEJE DE ACERO INOXIDABLE 3/4", HEBILLAS PARA FLEJE, TUBO LICUATIGH, CABLE PARA CONEXIÓN A MEDICIÓN Y DERIVACIÓN A CIRCUITO, VARILLA DE TIERRA PROTOCOLIZADA Y CONECTOR REFORZADO PARA VARILLA DE TIERRA, CABLEADO INTERNO, SUMINISTRO DE MATERIALES, ACARREOS, ELEVACIÓN, MATERIALES PARA SUJECIÓN, MANO DE OBRA, CONEXIÓN Y PRUEBAS.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</si>
</sst>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quot;$&quot;#,##0.00"/>
    <numFmt numFmtId="165" formatCode="#,##0.00;\(#,##0.00\)"/>
  </numFmts>
  <fonts count="30" x14ac:knownFonts="1">
    <font>
      <sz val="11"/>
      <color theme="1"/>
      <name val="Calibri"/>
      <family val="2"/>
      <scheme val="minor"/>
    </font>
    <font>
      <sz val="11"/>
      <color theme="1"/>
      <name val="Calibri"/>
      <family val="2"/>
      <scheme val="minor"/>
    </font>
    <font>
      <sz val="10"/>
      <name val="Arial"/>
      <family val="2"/>
    </font>
    <font>
      <sz val="9"/>
      <name val="Arial"/>
      <family val="2"/>
    </font>
    <font>
      <b/>
      <sz val="9"/>
      <name val="Arial"/>
      <family val="2"/>
    </font>
    <font>
      <b/>
      <sz val="10"/>
      <name val="Arial"/>
      <family val="2"/>
    </font>
    <font>
      <sz val="10"/>
      <color indexed="64"/>
      <name val="Arial"/>
      <family val="2"/>
    </font>
    <font>
      <sz val="6"/>
      <name val="Arial"/>
      <family val="2"/>
    </font>
    <font>
      <sz val="20"/>
      <name val="Arial"/>
      <family val="2"/>
    </font>
    <font>
      <sz val="12"/>
      <name val="Arial"/>
      <family val="2"/>
    </font>
    <font>
      <b/>
      <sz val="8"/>
      <color indexed="64"/>
      <name val="Arial"/>
      <family val="2"/>
    </font>
    <font>
      <sz val="8"/>
      <color indexed="64"/>
      <name val="Arial"/>
      <family val="2"/>
    </font>
    <font>
      <b/>
      <sz val="10"/>
      <color indexed="64"/>
      <name val="Arial"/>
      <family val="2"/>
    </font>
    <font>
      <sz val="8"/>
      <name val="Arial"/>
      <family val="2"/>
    </font>
    <font>
      <b/>
      <sz val="10"/>
      <color theme="0"/>
      <name val="Arial"/>
      <family val="2"/>
    </font>
    <font>
      <b/>
      <sz val="10"/>
      <color rgb="FF0070C0"/>
      <name val="Arial"/>
      <family val="2"/>
    </font>
    <font>
      <sz val="10"/>
      <name val="Arial"/>
      <family val="2"/>
    </font>
    <font>
      <b/>
      <sz val="11"/>
      <name val="Arial"/>
      <family val="2"/>
    </font>
    <font>
      <b/>
      <sz val="12"/>
      <name val="Arial"/>
      <family val="2"/>
    </font>
    <font>
      <b/>
      <sz val="14"/>
      <name val="Arial"/>
      <family val="2"/>
    </font>
    <font>
      <sz val="11"/>
      <name val="Arial"/>
      <family val="2"/>
    </font>
    <font>
      <sz val="10"/>
      <color theme="8" tint="-0.249977111117893"/>
      <name val="Arial"/>
      <family val="2"/>
    </font>
    <font>
      <sz val="8"/>
      <color rgb="FF000000"/>
      <name val="Arial"/>
      <family val="2"/>
    </font>
    <font>
      <sz val="10"/>
      <color rgb="FF000000"/>
      <name val="Arial"/>
      <family val="2"/>
    </font>
    <font>
      <sz val="8"/>
      <name val="Calibri"/>
      <family val="2"/>
      <scheme val="minor"/>
    </font>
    <font>
      <b/>
      <sz val="10"/>
      <color rgb="FF00B0F0"/>
      <name val="Arial"/>
      <family val="2"/>
    </font>
    <font>
      <sz val="10"/>
      <color rgb="FF00B0F0"/>
      <name val="Arial"/>
      <family val="2"/>
    </font>
    <font>
      <b/>
      <sz val="8"/>
      <name val="Arial"/>
      <family val="2"/>
    </font>
    <font>
      <sz val="10"/>
      <name val="Arial"/>
      <family val="2"/>
    </font>
    <font>
      <b/>
      <sz val="22"/>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34998626667073579"/>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5">
    <xf numFmtId="0" fontId="0" fillId="0" borderId="0"/>
    <xf numFmtId="44" fontId="1" fillId="0" borderId="0" applyFont="0" applyFill="0" applyBorder="0" applyAlignment="0" applyProtection="0"/>
    <xf numFmtId="0" fontId="2" fillId="0" borderId="0"/>
    <xf numFmtId="0" fontId="6" fillId="0" borderId="0"/>
    <xf numFmtId="0" fontId="6" fillId="0" borderId="0"/>
    <xf numFmtId="0" fontId="1" fillId="0" borderId="0"/>
    <xf numFmtId="0" fontId="16"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23" fillId="0" borderId="0"/>
    <xf numFmtId="0" fontId="2" fillId="0" borderId="0"/>
    <xf numFmtId="0" fontId="28" fillId="0" borderId="0"/>
    <xf numFmtId="0" fontId="28" fillId="0" borderId="0"/>
    <xf numFmtId="0" fontId="28" fillId="0" borderId="0"/>
  </cellStyleXfs>
  <cellXfs count="146">
    <xf numFmtId="0" fontId="0" fillId="0" borderId="0" xfId="0"/>
    <xf numFmtId="0" fontId="4" fillId="0" borderId="2" xfId="2" applyNumberFormat="1" applyFont="1" applyBorder="1" applyAlignment="1">
      <alignment horizontal="justify" vertical="top" wrapText="1"/>
    </xf>
    <xf numFmtId="0" fontId="4" fillId="0" borderId="5" xfId="2" applyNumberFormat="1" applyFont="1" applyBorder="1" applyAlignment="1">
      <alignment horizontal="justify" vertical="top" wrapText="1"/>
    </xf>
    <xf numFmtId="0" fontId="9" fillId="0" borderId="0" xfId="2" applyFont="1" applyFill="1" applyBorder="1" applyAlignment="1">
      <alignment horizontal="justify" wrapText="1"/>
    </xf>
    <xf numFmtId="49" fontId="4" fillId="2" borderId="0" xfId="2" applyNumberFormat="1" applyFont="1" applyFill="1" applyBorder="1" applyAlignment="1">
      <alignment horizontal="center" vertical="center" wrapText="1"/>
    </xf>
    <xf numFmtId="0" fontId="6" fillId="0" borderId="0" xfId="3" applyFill="1"/>
    <xf numFmtId="0" fontId="6" fillId="0" borderId="0" xfId="3" applyFill="1" applyAlignment="1">
      <alignment wrapText="1"/>
    </xf>
    <xf numFmtId="0" fontId="6" fillId="0" borderId="0" xfId="3" applyFont="1" applyFill="1" applyAlignment="1">
      <alignment wrapText="1"/>
    </xf>
    <xf numFmtId="0" fontId="11" fillId="0" borderId="0" xfId="3" applyFont="1" applyFill="1"/>
    <xf numFmtId="4" fontId="6" fillId="0" borderId="0" xfId="3" applyNumberFormat="1" applyFill="1"/>
    <xf numFmtId="0" fontId="3" fillId="0" borderId="1" xfId="2" applyFont="1" applyBorder="1" applyAlignment="1">
      <alignment vertical="top" wrapText="1"/>
    </xf>
    <xf numFmtId="0" fontId="3" fillId="0" borderId="2" xfId="2" applyNumberFormat="1" applyFont="1" applyBorder="1" applyAlignment="1">
      <alignment vertical="top" wrapText="1"/>
    </xf>
    <xf numFmtId="0" fontId="6" fillId="0" borderId="0" xfId="3" applyFill="1" applyBorder="1"/>
    <xf numFmtId="0" fontId="3" fillId="0" borderId="4" xfId="2" applyFont="1" applyBorder="1" applyAlignment="1">
      <alignment vertical="top" wrapText="1"/>
    </xf>
    <xf numFmtId="0" fontId="3" fillId="0" borderId="5" xfId="2" applyNumberFormat="1" applyFont="1" applyBorder="1" applyAlignment="1">
      <alignment vertical="top" wrapText="1"/>
    </xf>
    <xf numFmtId="165" fontId="7" fillId="0" borderId="5" xfId="2" applyNumberFormat="1" applyFont="1" applyFill="1" applyBorder="1" applyAlignment="1">
      <alignment vertical="top"/>
    </xf>
    <xf numFmtId="0" fontId="3" fillId="0" borderId="0" xfId="2" applyFont="1" applyBorder="1" applyAlignment="1">
      <alignment horizontal="center" vertical="top"/>
    </xf>
    <xf numFmtId="2" fontId="3" fillId="0" borderId="0" xfId="2" applyNumberFormat="1" applyFont="1" applyBorder="1" applyAlignment="1">
      <alignment horizontal="right" vertical="top"/>
    </xf>
    <xf numFmtId="164" fontId="4" fillId="0" borderId="0" xfId="2" applyNumberFormat="1" applyFont="1" applyBorder="1" applyAlignment="1">
      <alignment horizontal="right" vertical="top"/>
    </xf>
    <xf numFmtId="0" fontId="4" fillId="0" borderId="5" xfId="2" applyNumberFormat="1" applyFont="1" applyBorder="1" applyAlignment="1">
      <alignment horizontal="center" vertical="top" wrapText="1"/>
    </xf>
    <xf numFmtId="14" fontId="3" fillId="0" borderId="0" xfId="2" applyNumberFormat="1" applyFont="1" applyFill="1" applyBorder="1" applyAlignment="1">
      <alignment horizontal="justify" vertical="top" wrapText="1"/>
    </xf>
    <xf numFmtId="0" fontId="8" fillId="0" borderId="5" xfId="2" applyFont="1" applyFill="1" applyBorder="1" applyAlignment="1">
      <alignment horizontal="left"/>
    </xf>
    <xf numFmtId="0" fontId="3" fillId="0" borderId="7" xfId="2" applyFont="1" applyBorder="1" applyAlignment="1">
      <alignment horizontal="center" vertical="top"/>
    </xf>
    <xf numFmtId="2" fontId="3" fillId="0" borderId="7" xfId="2" applyNumberFormat="1" applyFont="1" applyBorder="1" applyAlignment="1">
      <alignment horizontal="right" vertical="top"/>
    </xf>
    <xf numFmtId="164" fontId="4" fillId="0" borderId="7" xfId="2" applyNumberFormat="1" applyFont="1" applyBorder="1" applyAlignment="1">
      <alignment horizontal="right" vertical="top"/>
    </xf>
    <xf numFmtId="14" fontId="3" fillId="0" borderId="7" xfId="2" applyNumberFormat="1" applyFont="1" applyFill="1" applyBorder="1" applyAlignment="1">
      <alignment horizontal="justify" vertical="top" wrapText="1"/>
    </xf>
    <xf numFmtId="0" fontId="3" fillId="0" borderId="5" xfId="2" applyNumberFormat="1" applyFont="1" applyBorder="1" applyAlignment="1">
      <alignment vertical="top"/>
    </xf>
    <xf numFmtId="0" fontId="4" fillId="0" borderId="2" xfId="5" applyNumberFormat="1" applyFont="1" applyBorder="1" applyAlignment="1">
      <alignment horizontal="center" vertical="top" wrapText="1"/>
    </xf>
    <xf numFmtId="0" fontId="3" fillId="0" borderId="6" xfId="2" applyFont="1" applyBorder="1" applyAlignment="1">
      <alignment vertical="top" wrapText="1"/>
    </xf>
    <xf numFmtId="0" fontId="9" fillId="0" borderId="0" xfId="2" applyFont="1" applyFill="1" applyBorder="1" applyAlignment="1">
      <alignment horizontal="center"/>
    </xf>
    <xf numFmtId="0" fontId="9" fillId="0" borderId="0" xfId="2" applyFont="1" applyFill="1" applyBorder="1" applyAlignment="1">
      <alignment horizontal="centerContinuous"/>
    </xf>
    <xf numFmtId="4" fontId="9" fillId="0" borderId="0" xfId="2" applyNumberFormat="1" applyFont="1" applyFill="1" applyBorder="1" applyAlignment="1">
      <alignment horizontal="center"/>
    </xf>
    <xf numFmtId="0" fontId="10" fillId="0" borderId="0" xfId="3" applyFont="1" applyFill="1" applyBorder="1" applyAlignment="1">
      <alignment horizontal="right" vertical="top"/>
    </xf>
    <xf numFmtId="0" fontId="11" fillId="0" borderId="0" xfId="3" applyFont="1" applyFill="1" applyBorder="1" applyAlignment="1">
      <alignment vertical="top" wrapText="1"/>
    </xf>
    <xf numFmtId="4" fontId="6" fillId="0" borderId="0" xfId="3" applyNumberFormat="1" applyFill="1" applyBorder="1"/>
    <xf numFmtId="49" fontId="12" fillId="0" borderId="0" xfId="3" applyNumberFormat="1" applyFont="1" applyFill="1" applyBorder="1" applyAlignment="1">
      <alignment horizontal="center" vertical="center" wrapText="1"/>
    </xf>
    <xf numFmtId="0" fontId="12" fillId="0" borderId="0" xfId="3" applyFont="1" applyFill="1" applyBorder="1" applyAlignment="1">
      <alignment vertical="top" wrapText="1"/>
    </xf>
    <xf numFmtId="164" fontId="12" fillId="0" borderId="0" xfId="3" applyNumberFormat="1" applyFont="1" applyFill="1" applyBorder="1" applyAlignment="1">
      <alignment horizontal="right" vertical="top" wrapText="1"/>
    </xf>
    <xf numFmtId="49" fontId="12" fillId="3" borderId="0" xfId="3" applyNumberFormat="1" applyFont="1" applyFill="1" applyBorder="1" applyAlignment="1">
      <alignment horizontal="center" vertical="center" wrapText="1"/>
    </xf>
    <xf numFmtId="4" fontId="14" fillId="0" borderId="0" xfId="3" applyNumberFormat="1" applyFont="1" applyFill="1" applyBorder="1" applyAlignment="1">
      <alignment horizontal="right" vertical="top" wrapText="1"/>
    </xf>
    <xf numFmtId="2" fontId="15" fillId="0" borderId="0" xfId="3" applyNumberFormat="1" applyFont="1" applyFill="1" applyBorder="1" applyAlignment="1">
      <alignment horizontal="justify" vertical="top"/>
    </xf>
    <xf numFmtId="0" fontId="15" fillId="0" borderId="0" xfId="3" applyFont="1" applyFill="1" applyBorder="1" applyAlignment="1">
      <alignment horizontal="center" vertical="center" wrapText="1"/>
    </xf>
    <xf numFmtId="44" fontId="15" fillId="0" borderId="0" xfId="3" applyNumberFormat="1" applyFont="1" applyFill="1" applyBorder="1" applyAlignment="1">
      <alignment horizontal="justify" vertical="top"/>
    </xf>
    <xf numFmtId="164" fontId="17" fillId="2" borderId="0" xfId="1" applyNumberFormat="1" applyFont="1" applyFill="1" applyBorder="1" applyAlignment="1">
      <alignment horizontal="right" vertical="top" wrapText="1"/>
    </xf>
    <xf numFmtId="164" fontId="17" fillId="2" borderId="0" xfId="3" applyNumberFormat="1" applyFont="1" applyFill="1" applyBorder="1" applyAlignment="1">
      <alignment horizontal="right" vertical="top" wrapText="1"/>
    </xf>
    <xf numFmtId="164" fontId="18" fillId="2" borderId="0" xfId="3" applyNumberFormat="1" applyFont="1" applyFill="1" applyBorder="1" applyAlignment="1">
      <alignment horizontal="right" vertical="top" wrapText="1"/>
    </xf>
    <xf numFmtId="44" fontId="11" fillId="0" borderId="0" xfId="1" applyFont="1" applyFill="1" applyBorder="1" applyAlignment="1">
      <alignment horizontal="center" vertical="top" wrapText="1"/>
    </xf>
    <xf numFmtId="0" fontId="15" fillId="0" borderId="0" xfId="3" applyNumberFormat="1" applyFont="1" applyFill="1" applyBorder="1" applyAlignment="1">
      <alignment horizontal="center" vertical="center" wrapText="1"/>
    </xf>
    <xf numFmtId="0" fontId="15" fillId="0" borderId="0" xfId="3" applyNumberFormat="1" applyFont="1" applyFill="1" applyBorder="1" applyAlignment="1">
      <alignment horizontal="justify" vertical="top"/>
    </xf>
    <xf numFmtId="44" fontId="5" fillId="3" borderId="0" xfId="1" applyFont="1" applyFill="1" applyBorder="1" applyAlignment="1">
      <alignment horizontal="center" vertical="top" wrapText="1"/>
    </xf>
    <xf numFmtId="164" fontId="15" fillId="0" borderId="0" xfId="1" applyNumberFormat="1" applyFont="1" applyFill="1" applyBorder="1" applyAlignment="1">
      <alignment horizontal="right" vertical="top"/>
    </xf>
    <xf numFmtId="0" fontId="21" fillId="0" borderId="0" xfId="3" applyFont="1" applyFill="1" applyAlignment="1">
      <alignment wrapText="1"/>
    </xf>
    <xf numFmtId="49" fontId="13" fillId="0" borderId="0" xfId="0" applyNumberFormat="1" applyFont="1" applyAlignment="1">
      <alignment horizontal="center" vertical="top"/>
    </xf>
    <xf numFmtId="4" fontId="13" fillId="0" borderId="0" xfId="0" applyNumberFormat="1" applyFont="1" applyFill="1" applyAlignment="1">
      <alignment horizontal="right" vertical="top"/>
    </xf>
    <xf numFmtId="0" fontId="22" fillId="0" borderId="0" xfId="0" applyNumberFormat="1" applyFont="1" applyFill="1" applyBorder="1" applyAlignment="1">
      <alignment horizontal="center" vertical="top" wrapText="1"/>
    </xf>
    <xf numFmtId="0" fontId="13" fillId="0" borderId="0" xfId="0" applyFont="1" applyFill="1" applyAlignment="1">
      <alignment horizontal="center" vertical="top"/>
    </xf>
    <xf numFmtId="164" fontId="13" fillId="0" borderId="0" xfId="0" applyNumberFormat="1" applyFont="1" applyFill="1" applyAlignment="1">
      <alignment horizontal="right" vertical="justify"/>
    </xf>
    <xf numFmtId="0" fontId="6" fillId="4" borderId="0" xfId="3" applyFill="1"/>
    <xf numFmtId="2" fontId="12" fillId="3" borderId="0" xfId="3" applyNumberFormat="1" applyFont="1" applyFill="1" applyBorder="1" applyAlignment="1">
      <alignment vertical="top"/>
    </xf>
    <xf numFmtId="0" fontId="21" fillId="0" borderId="0" xfId="3" applyFont="1" applyAlignment="1">
      <alignment wrapText="1"/>
    </xf>
    <xf numFmtId="49" fontId="12" fillId="3" borderId="0" xfId="3" applyNumberFormat="1" applyFont="1" applyFill="1" applyAlignment="1">
      <alignment horizontal="center" vertical="center" wrapText="1"/>
    </xf>
    <xf numFmtId="0" fontId="6" fillId="0" borderId="0" xfId="3"/>
    <xf numFmtId="0" fontId="13" fillId="0" borderId="0" xfId="0" applyFont="1" applyAlignment="1">
      <alignment horizontal="center" vertical="top"/>
    </xf>
    <xf numFmtId="4" fontId="13" fillId="0" borderId="0" xfId="0" applyNumberFormat="1" applyFont="1" applyAlignment="1">
      <alignment horizontal="right" vertical="top"/>
    </xf>
    <xf numFmtId="164" fontId="13" fillId="0" borderId="0" xfId="0" applyNumberFormat="1" applyFont="1" applyAlignment="1">
      <alignment horizontal="right" vertical="justify"/>
    </xf>
    <xf numFmtId="0" fontId="22" fillId="0" borderId="0" xfId="0" applyFont="1" applyAlignment="1">
      <alignment horizontal="center" vertical="top" wrapText="1"/>
    </xf>
    <xf numFmtId="2" fontId="12" fillId="3" borderId="0" xfId="3" applyNumberFormat="1" applyFont="1" applyFill="1" applyAlignment="1">
      <alignment vertical="top"/>
    </xf>
    <xf numFmtId="0" fontId="6" fillId="0" borderId="0" xfId="3" applyAlignment="1">
      <alignment wrapText="1"/>
    </xf>
    <xf numFmtId="4" fontId="22" fillId="0" borderId="0" xfId="0" applyNumberFormat="1" applyFont="1" applyAlignment="1">
      <alignment horizontal="center" vertical="top" wrapText="1"/>
    </xf>
    <xf numFmtId="0" fontId="3" fillId="0" borderId="3" xfId="2" applyFont="1" applyFill="1" applyBorder="1" applyAlignment="1">
      <alignment horizontal="center" vertical="top"/>
    </xf>
    <xf numFmtId="2" fontId="3" fillId="0" borderId="3" xfId="2" applyNumberFormat="1" applyFont="1" applyFill="1" applyBorder="1" applyAlignment="1">
      <alignment horizontal="right" vertical="top"/>
    </xf>
    <xf numFmtId="164" fontId="4" fillId="0" borderId="3" xfId="2" applyNumberFormat="1" applyFont="1" applyFill="1" applyBorder="1" applyAlignment="1">
      <alignment horizontal="right" vertical="top"/>
    </xf>
    <xf numFmtId="14" fontId="3" fillId="0" borderId="3" xfId="2" applyNumberFormat="1" applyFont="1" applyFill="1" applyBorder="1" applyAlignment="1">
      <alignment horizontal="justify" vertical="top" wrapText="1"/>
    </xf>
    <xf numFmtId="0" fontId="3" fillId="0" borderId="0" xfId="2" applyFont="1" applyFill="1" applyBorder="1" applyAlignment="1">
      <alignment horizontal="center" vertical="top"/>
    </xf>
    <xf numFmtId="2" fontId="3" fillId="0" borderId="0" xfId="2" applyNumberFormat="1" applyFont="1" applyFill="1" applyBorder="1" applyAlignment="1">
      <alignment horizontal="right" vertical="top"/>
    </xf>
    <xf numFmtId="164" fontId="4" fillId="0" borderId="0" xfId="2" applyNumberFormat="1" applyFont="1" applyFill="1" applyBorder="1" applyAlignment="1">
      <alignment horizontal="right" vertical="top"/>
    </xf>
    <xf numFmtId="2" fontId="6" fillId="0" borderId="0" xfId="3" applyNumberFormat="1" applyFill="1" applyAlignment="1"/>
    <xf numFmtId="0" fontId="6" fillId="0" borderId="0" xfId="3" applyFill="1" applyAlignment="1"/>
    <xf numFmtId="49" fontId="12" fillId="2" borderId="0" xfId="3" applyNumberFormat="1" applyFont="1" applyFill="1" applyBorder="1" applyAlignment="1">
      <alignment horizontal="center" vertical="center" wrapText="1"/>
    </xf>
    <xf numFmtId="49" fontId="12" fillId="5" borderId="0" xfId="3" applyNumberFormat="1" applyFont="1" applyFill="1" applyBorder="1" applyAlignment="1">
      <alignment horizontal="center" vertical="center" wrapText="1"/>
    </xf>
    <xf numFmtId="44" fontId="5" fillId="5" borderId="0" xfId="1" applyFont="1" applyFill="1" applyBorder="1" applyAlignment="1">
      <alignment horizontal="center" vertical="top" wrapText="1"/>
    </xf>
    <xf numFmtId="0" fontId="6" fillId="5" borderId="0" xfId="3" applyFill="1"/>
    <xf numFmtId="0" fontId="6" fillId="3" borderId="0" xfId="3" applyFill="1"/>
    <xf numFmtId="0" fontId="25" fillId="2" borderId="0" xfId="3" applyFont="1" applyFill="1" applyBorder="1" applyAlignment="1">
      <alignment horizontal="center" vertical="center" wrapText="1"/>
    </xf>
    <xf numFmtId="0" fontId="25" fillId="2" borderId="0" xfId="3" applyFont="1" applyFill="1" applyBorder="1" applyAlignment="1">
      <alignment horizontal="justify" vertical="top"/>
    </xf>
    <xf numFmtId="0" fontId="25" fillId="2" borderId="0" xfId="3" applyFont="1" applyFill="1" applyBorder="1" applyAlignment="1">
      <alignment horizontal="center" vertical="top" wrapText="1"/>
    </xf>
    <xf numFmtId="164" fontId="25" fillId="2" borderId="0" xfId="3" applyNumberFormat="1" applyFont="1" applyFill="1" applyBorder="1" applyAlignment="1">
      <alignment horizontal="right" vertical="top" wrapText="1"/>
    </xf>
    <xf numFmtId="44" fontId="25" fillId="2" borderId="0" xfId="1" applyFont="1" applyFill="1" applyBorder="1" applyAlignment="1">
      <alignment horizontal="center" vertical="top" wrapText="1"/>
    </xf>
    <xf numFmtId="164" fontId="25" fillId="2" borderId="0" xfId="3" applyNumberFormat="1" applyFont="1" applyFill="1" applyBorder="1" applyAlignment="1">
      <alignment horizontal="left" vertical="top" wrapText="1"/>
    </xf>
    <xf numFmtId="0" fontId="26" fillId="0" borderId="0" xfId="3" applyFont="1" applyFill="1" applyAlignment="1">
      <alignment wrapText="1"/>
    </xf>
    <xf numFmtId="0" fontId="25" fillId="0" borderId="0" xfId="3" applyNumberFormat="1" applyFont="1" applyFill="1" applyBorder="1" applyAlignment="1">
      <alignment horizontal="center" vertical="center" wrapText="1"/>
    </xf>
    <xf numFmtId="0" fontId="25" fillId="0" borderId="0" xfId="3" applyFont="1" applyFill="1" applyBorder="1" applyAlignment="1">
      <alignment vertical="top" wrapText="1"/>
    </xf>
    <xf numFmtId="4" fontId="25" fillId="0" borderId="0" xfId="3" applyNumberFormat="1" applyFont="1" applyFill="1" applyBorder="1" applyAlignment="1">
      <alignment horizontal="right" vertical="top" wrapText="1"/>
    </xf>
    <xf numFmtId="164" fontId="25" fillId="0" borderId="0" xfId="3" applyNumberFormat="1" applyFont="1" applyFill="1" applyBorder="1" applyAlignment="1">
      <alignment horizontal="right" vertical="top" wrapText="1"/>
    </xf>
    <xf numFmtId="0" fontId="5" fillId="2" borderId="0" xfId="5" applyFont="1" applyFill="1" applyBorder="1" applyAlignment="1">
      <alignment horizontal="right" vertical="top" wrapText="1"/>
    </xf>
    <xf numFmtId="2" fontId="12" fillId="0" borderId="0" xfId="3" applyNumberFormat="1" applyFont="1" applyFill="1" applyBorder="1" applyAlignment="1">
      <alignment vertical="top"/>
    </xf>
    <xf numFmtId="49" fontId="12" fillId="0" borderId="0" xfId="3" applyNumberFormat="1" applyFont="1" applyFill="1" applyBorder="1" applyAlignment="1">
      <alignment horizontal="left" vertical="center" wrapText="1"/>
    </xf>
    <xf numFmtId="0" fontId="25" fillId="0" borderId="0" xfId="3" applyNumberFormat="1" applyFont="1" applyFill="1" applyBorder="1" applyAlignment="1">
      <alignment horizontal="left" vertical="center" wrapText="1"/>
    </xf>
    <xf numFmtId="0" fontId="15" fillId="0" borderId="0" xfId="3" applyNumberFormat="1" applyFont="1" applyFill="1" applyBorder="1" applyAlignment="1">
      <alignment horizontal="left" vertical="top"/>
    </xf>
    <xf numFmtId="49" fontId="4" fillId="2" borderId="0" xfId="2" applyNumberFormat="1" applyFont="1" applyFill="1" applyBorder="1" applyAlignment="1">
      <alignment horizontal="center" vertical="center"/>
    </xf>
    <xf numFmtId="49" fontId="4" fillId="2" borderId="0" xfId="2" applyNumberFormat="1" applyFont="1" applyFill="1" applyBorder="1" applyAlignment="1">
      <alignment horizontal="justify" vertical="center" wrapText="1"/>
    </xf>
    <xf numFmtId="2" fontId="13" fillId="0" borderId="0" xfId="0" applyNumberFormat="1" applyFont="1" applyFill="1" applyAlignment="1">
      <alignment horizontal="justify" vertical="top"/>
    </xf>
    <xf numFmtId="0" fontId="13" fillId="0" borderId="0" xfId="0" applyFont="1" applyAlignment="1">
      <alignment horizontal="justify" vertical="top" wrapText="1"/>
    </xf>
    <xf numFmtId="0" fontId="13" fillId="2" borderId="0" xfId="0" applyFont="1" applyFill="1" applyAlignment="1">
      <alignment horizontal="center" vertical="top"/>
    </xf>
    <xf numFmtId="4" fontId="13" fillId="2" borderId="0" xfId="0" applyNumberFormat="1" applyFont="1" applyFill="1" applyAlignment="1">
      <alignment horizontal="right" vertical="top"/>
    </xf>
    <xf numFmtId="164" fontId="13" fillId="2" borderId="0" xfId="0" applyNumberFormat="1" applyFont="1" applyFill="1" applyAlignment="1">
      <alignment horizontal="right" vertical="justify"/>
    </xf>
    <xf numFmtId="0" fontId="22" fillId="2" borderId="0" xfId="0" applyNumberFormat="1" applyFont="1" applyFill="1" applyBorder="1" applyAlignment="1">
      <alignment horizontal="center" vertical="top" wrapText="1"/>
    </xf>
    <xf numFmtId="0" fontId="21" fillId="2" borderId="0" xfId="3" applyFont="1" applyFill="1" applyAlignment="1">
      <alignment wrapText="1"/>
    </xf>
    <xf numFmtId="0" fontId="12" fillId="2" borderId="0" xfId="3" applyNumberFormat="1" applyFont="1" applyFill="1" applyBorder="1" applyAlignment="1">
      <alignment horizontal="left" vertical="center" wrapText="1"/>
    </xf>
    <xf numFmtId="2" fontId="22" fillId="0" borderId="0" xfId="0" applyNumberFormat="1" applyFont="1" applyAlignment="1">
      <alignment horizontal="center" vertical="top" wrapText="1"/>
    </xf>
    <xf numFmtId="164" fontId="12" fillId="2" borderId="0" xfId="3" applyNumberFormat="1" applyFont="1" applyFill="1" applyBorder="1" applyAlignment="1">
      <alignment horizontal="right" vertical="center" wrapText="1"/>
    </xf>
    <xf numFmtId="164" fontId="12" fillId="0" borderId="0" xfId="3" applyNumberFormat="1" applyFont="1" applyFill="1" applyBorder="1" applyAlignment="1">
      <alignment horizontal="right" vertical="center" wrapText="1"/>
    </xf>
    <xf numFmtId="164" fontId="25" fillId="0" borderId="0" xfId="3" applyNumberFormat="1" applyFont="1" applyFill="1" applyBorder="1" applyAlignment="1">
      <alignment horizontal="right" vertical="center" wrapText="1"/>
    </xf>
    <xf numFmtId="164" fontId="21" fillId="0" borderId="0" xfId="3" applyNumberFormat="1" applyFont="1" applyFill="1" applyAlignment="1">
      <alignment wrapText="1"/>
    </xf>
    <xf numFmtId="2" fontId="12" fillId="5" borderId="0" xfId="3" applyNumberFormat="1" applyFont="1" applyFill="1" applyBorder="1" applyAlignment="1">
      <alignment vertical="top"/>
    </xf>
    <xf numFmtId="164" fontId="26" fillId="0" borderId="0" xfId="3" applyNumberFormat="1" applyFont="1" applyFill="1" applyAlignment="1">
      <alignment wrapText="1"/>
    </xf>
    <xf numFmtId="49" fontId="25" fillId="0" borderId="0" xfId="3" applyNumberFormat="1" applyFont="1" applyFill="1" applyBorder="1" applyAlignment="1">
      <alignment horizontal="left" vertical="center" wrapText="1"/>
    </xf>
    <xf numFmtId="8" fontId="25" fillId="2" borderId="0" xfId="1" applyNumberFormat="1" applyFont="1" applyFill="1" applyBorder="1" applyAlignment="1">
      <alignment horizontal="center" vertical="top" wrapText="1"/>
    </xf>
    <xf numFmtId="2" fontId="20" fillId="0" borderId="5" xfId="4" applyNumberFormat="1" applyFont="1" applyFill="1" applyBorder="1" applyAlignment="1">
      <alignment horizontal="justify" vertical="top" wrapText="1"/>
    </xf>
    <xf numFmtId="2" fontId="20" fillId="0" borderId="8" xfId="4" applyNumberFormat="1" applyFont="1" applyFill="1" applyBorder="1" applyAlignment="1">
      <alignment horizontal="justify" vertical="top" wrapText="1"/>
    </xf>
    <xf numFmtId="0" fontId="3" fillId="0" borderId="5" xfId="2" applyNumberFormat="1" applyFont="1" applyBorder="1" applyAlignment="1">
      <alignment horizontal="justify" vertical="top" wrapText="1"/>
    </xf>
    <xf numFmtId="0" fontId="3" fillId="0" borderId="8" xfId="2" applyNumberFormat="1" applyFont="1" applyBorder="1" applyAlignment="1">
      <alignment horizontal="justify" vertical="top" wrapText="1"/>
    </xf>
    <xf numFmtId="0" fontId="5" fillId="0" borderId="1" xfId="2" applyFont="1" applyFill="1" applyBorder="1" applyAlignment="1">
      <alignment horizontal="center" vertical="top" wrapText="1"/>
    </xf>
    <xf numFmtId="0" fontId="5" fillId="0" borderId="3" xfId="2" applyFont="1" applyFill="1" applyBorder="1" applyAlignment="1">
      <alignment horizontal="center" vertical="top" wrapText="1"/>
    </xf>
    <xf numFmtId="0" fontId="5" fillId="0" borderId="14" xfId="2" applyFont="1" applyFill="1" applyBorder="1" applyAlignment="1">
      <alignment horizontal="center" vertical="top" wrapText="1"/>
    </xf>
    <xf numFmtId="0" fontId="4" fillId="0" borderId="1" xfId="2" applyFont="1" applyBorder="1" applyAlignment="1">
      <alignment horizontal="center" vertical="top" wrapText="1"/>
    </xf>
    <xf numFmtId="0" fontId="4" fillId="0" borderId="3" xfId="2" applyFont="1" applyBorder="1" applyAlignment="1">
      <alignment horizontal="center" vertical="top" wrapText="1"/>
    </xf>
    <xf numFmtId="0" fontId="4" fillId="0" borderId="14" xfId="2" applyFont="1" applyBorder="1" applyAlignment="1">
      <alignment horizontal="center" vertical="top" wrapText="1"/>
    </xf>
    <xf numFmtId="0" fontId="18" fillId="2" borderId="0" xfId="5" applyNumberFormat="1" applyFont="1" applyFill="1" applyBorder="1" applyAlignment="1">
      <alignment horizontal="center" vertical="center" wrapText="1"/>
    </xf>
    <xf numFmtId="0" fontId="5" fillId="2" borderId="0" xfId="5" applyNumberFormat="1" applyFont="1" applyFill="1" applyBorder="1" applyAlignment="1">
      <alignment horizontal="center" vertical="center" wrapText="1"/>
    </xf>
    <xf numFmtId="0" fontId="19" fillId="0" borderId="5" xfId="5" applyNumberFormat="1" applyFont="1" applyBorder="1" applyAlignment="1">
      <alignment horizontal="center" vertical="center" wrapText="1"/>
    </xf>
    <xf numFmtId="0" fontId="19" fillId="0" borderId="8" xfId="5" applyNumberFormat="1" applyFont="1" applyBorder="1" applyAlignment="1">
      <alignment horizontal="center" vertical="center" wrapText="1"/>
    </xf>
    <xf numFmtId="0" fontId="4" fillId="2" borderId="9" xfId="2" applyFont="1" applyFill="1" applyBorder="1" applyAlignment="1">
      <alignment horizontal="center" vertical="center"/>
    </xf>
    <xf numFmtId="0" fontId="4" fillId="2" borderId="10" xfId="2" applyFont="1" applyFill="1" applyBorder="1" applyAlignment="1">
      <alignment horizontal="center" vertical="center"/>
    </xf>
    <xf numFmtId="0" fontId="4" fillId="2" borderId="11" xfId="2" applyFont="1" applyFill="1" applyBorder="1" applyAlignment="1">
      <alignment horizontal="center" vertical="center"/>
    </xf>
    <xf numFmtId="0" fontId="3" fillId="0" borderId="4" xfId="2" applyFont="1" applyBorder="1" applyAlignment="1">
      <alignment horizontal="center" vertical="top" wrapText="1"/>
    </xf>
    <xf numFmtId="0" fontId="3" fillId="0" borderId="0" xfId="2" applyFont="1" applyBorder="1" applyAlignment="1">
      <alignment horizontal="center" vertical="top" wrapText="1"/>
    </xf>
    <xf numFmtId="0" fontId="3" fillId="0" borderId="12" xfId="2" applyFont="1" applyBorder="1" applyAlignment="1">
      <alignment horizontal="center" vertical="top" wrapText="1"/>
    </xf>
    <xf numFmtId="0" fontId="3" fillId="0" borderId="6" xfId="2" applyFont="1" applyBorder="1" applyAlignment="1">
      <alignment horizontal="center" vertical="top" wrapText="1"/>
    </xf>
    <xf numFmtId="0" fontId="3" fillId="0" borderId="7" xfId="2" applyFont="1" applyBorder="1" applyAlignment="1">
      <alignment horizontal="center" vertical="top" wrapText="1"/>
    </xf>
    <xf numFmtId="0" fontId="3" fillId="0" borderId="13" xfId="2" applyFont="1" applyBorder="1" applyAlignment="1">
      <alignment horizontal="center" vertical="top" wrapText="1"/>
    </xf>
    <xf numFmtId="0" fontId="29" fillId="0" borderId="4" xfId="2" applyFont="1" applyFill="1" applyBorder="1" applyAlignment="1">
      <alignment horizontal="center" vertical="center" wrapText="1"/>
    </xf>
    <xf numFmtId="0" fontId="29" fillId="0" borderId="0" xfId="2" applyFont="1" applyFill="1" applyBorder="1" applyAlignment="1">
      <alignment horizontal="center" vertical="center" wrapText="1"/>
    </xf>
    <xf numFmtId="0" fontId="29" fillId="0" borderId="12" xfId="2" applyFont="1" applyFill="1" applyBorder="1" applyAlignment="1">
      <alignment horizontal="center" vertical="center" wrapText="1"/>
    </xf>
    <xf numFmtId="2" fontId="6" fillId="0" borderId="0" xfId="3" applyNumberFormat="1" applyFill="1" applyAlignment="1">
      <alignment vertical="top" wrapText="1"/>
    </xf>
    <xf numFmtId="0" fontId="4" fillId="0" borderId="2" xfId="2" applyNumberFormat="1" applyFont="1" applyBorder="1" applyAlignment="1">
      <alignment horizontal="justify" vertical="center" wrapText="1"/>
    </xf>
  </cellXfs>
  <cellStyles count="15">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2 2 2" xfId="14" xr:uid="{CD589764-8FB5-420C-BE38-0D6DD2E237A5}"/>
    <cellStyle name="Normal 2 3" xfId="13" xr:uid="{D9C4E123-9E53-4FB3-9019-B80A2C155264}"/>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 name="Normal 6" xfId="12" xr:uid="{F6569A83-34AA-43F1-B807-66FD0179049C}"/>
  </cellStyles>
  <dxfs count="0"/>
  <tableStyles count="0" defaultTableStyle="TableStyleMedium2" defaultPivotStyle="PivotStyleLight16"/>
  <colors>
    <mruColors>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2</xdr:row>
      <xdr:rowOff>93917</xdr:rowOff>
    </xdr:from>
    <xdr:to>
      <xdr:col>6</xdr:col>
      <xdr:colOff>1282390</xdr:colOff>
      <xdr:row>5</xdr:row>
      <xdr:rowOff>68895</xdr:rowOff>
    </xdr:to>
    <xdr:pic>
      <xdr:nvPicPr>
        <xdr:cNvPr id="2" name="Imagen 1">
          <a:extLst>
            <a:ext uri="{FF2B5EF4-FFF2-40B4-BE49-F238E27FC236}">
              <a16:creationId xmlns:a16="http://schemas.microsoft.com/office/drawing/2014/main" id="{555BCB7C-7F1F-4014-86E9-B10387E1036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403711" y="657134"/>
          <a:ext cx="1277744" cy="736978"/>
        </a:xfrm>
        <a:prstGeom prst="rect">
          <a:avLst/>
        </a:prstGeom>
      </xdr:spPr>
    </xdr:pic>
    <xdr:clientData/>
  </xdr:twoCellAnchor>
  <xdr:twoCellAnchor editAs="oneCell">
    <xdr:from>
      <xdr:col>0</xdr:col>
      <xdr:colOff>0</xdr:colOff>
      <xdr:row>2</xdr:row>
      <xdr:rowOff>73175</xdr:rowOff>
    </xdr:from>
    <xdr:to>
      <xdr:col>0</xdr:col>
      <xdr:colOff>1031835</xdr:colOff>
      <xdr:row>6</xdr:row>
      <xdr:rowOff>186411</xdr:rowOff>
    </xdr:to>
    <xdr:pic>
      <xdr:nvPicPr>
        <xdr:cNvPr id="3" name="Imagen 2">
          <a:extLst>
            <a:ext uri="{FF2B5EF4-FFF2-40B4-BE49-F238E27FC236}">
              <a16:creationId xmlns:a16="http://schemas.microsoft.com/office/drawing/2014/main" id="{0DF249F1-4431-4017-8163-8A779484DE63}"/>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0" y="470740"/>
          <a:ext cx="1031835" cy="1148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47.239\Costos%20Y%20Presupuestos\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CONSTRUCCIÓN DE VILIDAD CON CONCRETO HIDRÁULICO EN LA CALLE BELLAVISTA Y PUENTE VEHICULAR DE CALLE RIO BLANCO A CALLE VALLE DE TESISTAN, INCLUYE: SUSTITUCIÓN DE INFRAESTRUCTURA HIDRÁULICA, INFRAESTRUCTURA PLUVIAL, ALUMNBRADO PÚBLICO, ACCESIBILIDAD Y FORES</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1468"/>
  <sheetViews>
    <sheetView showGridLines="0" showZeros="0" tabSelected="1" view="pageBreakPreview" topLeftCell="A1349" zoomScale="115" zoomScaleNormal="115" zoomScaleSheetLayoutView="115" workbookViewId="0">
      <selection activeCell="B19" sqref="B19"/>
    </sheetView>
  </sheetViews>
  <sheetFormatPr baseColWidth="10" defaultColWidth="9.140625" defaultRowHeight="12.75" customHeight="1" x14ac:dyDescent="0.25"/>
  <cols>
    <col min="1" max="1" width="15.5703125" style="8" customWidth="1"/>
    <col min="2" max="2" width="74.7109375" style="5" customWidth="1"/>
    <col min="3" max="3" width="9.140625" style="5" customWidth="1"/>
    <col min="4" max="4" width="13.85546875" style="9" customWidth="1"/>
    <col min="5" max="5" width="16" style="5" customWidth="1"/>
    <col min="6" max="6" width="53.85546875" customWidth="1"/>
    <col min="7" max="7" width="19.42578125" style="5" customWidth="1"/>
    <col min="8" max="8" width="12.7109375" style="5" bestFit="1" customWidth="1"/>
    <col min="9" max="16384" width="9.140625" style="5"/>
  </cols>
  <sheetData>
    <row r="1" spans="1:7" s="12" customFormat="1" ht="17.25" customHeight="1" x14ac:dyDescent="0.2">
      <c r="A1" s="10"/>
      <c r="B1" s="1" t="s">
        <v>0</v>
      </c>
      <c r="C1" s="122" t="s">
        <v>410</v>
      </c>
      <c r="D1" s="123"/>
      <c r="E1" s="123"/>
      <c r="F1" s="124"/>
      <c r="G1" s="11"/>
    </row>
    <row r="2" spans="1:7" s="12" customFormat="1" ht="17.25" customHeight="1" x14ac:dyDescent="0.2">
      <c r="A2" s="13"/>
      <c r="B2" s="2" t="s">
        <v>1</v>
      </c>
      <c r="C2" s="141" t="s">
        <v>1547</v>
      </c>
      <c r="D2" s="142"/>
      <c r="E2" s="142"/>
      <c r="F2" s="143"/>
      <c r="G2" s="14"/>
    </row>
    <row r="3" spans="1:7" s="12" customFormat="1" ht="17.25" customHeight="1" thickBot="1" x14ac:dyDescent="0.25">
      <c r="A3" s="13"/>
      <c r="B3" s="2" t="s">
        <v>2</v>
      </c>
      <c r="C3" s="141"/>
      <c r="D3" s="142"/>
      <c r="E3" s="142"/>
      <c r="F3" s="143"/>
      <c r="G3" s="14"/>
    </row>
    <row r="4" spans="1:7" s="12" customFormat="1" ht="21.75" customHeight="1" x14ac:dyDescent="0.2">
      <c r="A4" s="13"/>
      <c r="B4" s="145" t="s">
        <v>3</v>
      </c>
      <c r="C4" s="69"/>
      <c r="D4" s="70"/>
      <c r="E4" s="71" t="s">
        <v>19</v>
      </c>
      <c r="F4" s="72"/>
      <c r="G4" s="15"/>
    </row>
    <row r="5" spans="1:7" s="12" customFormat="1" ht="21.75" customHeight="1" x14ac:dyDescent="0.2">
      <c r="A5" s="13"/>
      <c r="B5" s="118" t="s">
        <v>1548</v>
      </c>
      <c r="C5" s="73"/>
      <c r="D5" s="74"/>
      <c r="E5" s="75" t="s">
        <v>20</v>
      </c>
      <c r="F5" s="20"/>
      <c r="G5" s="19"/>
    </row>
    <row r="6" spans="1:7" s="12" customFormat="1" ht="21.75" customHeight="1" x14ac:dyDescent="0.35">
      <c r="A6" s="13"/>
      <c r="B6" s="118"/>
      <c r="C6" s="16"/>
      <c r="D6" s="17"/>
      <c r="E6" s="18" t="s">
        <v>4</v>
      </c>
      <c r="F6" s="20"/>
      <c r="G6" s="21"/>
    </row>
    <row r="7" spans="1:7" s="12" customFormat="1" ht="21.75" customHeight="1" thickBot="1" x14ac:dyDescent="0.25">
      <c r="A7" s="13"/>
      <c r="B7" s="119"/>
      <c r="C7" s="22"/>
      <c r="D7" s="23"/>
      <c r="E7" s="24" t="s">
        <v>21</v>
      </c>
      <c r="F7" s="25"/>
      <c r="G7" s="26"/>
    </row>
    <row r="8" spans="1:7" s="12" customFormat="1" ht="12.75" customHeight="1" x14ac:dyDescent="0.2">
      <c r="A8" s="13"/>
      <c r="B8" s="2" t="s">
        <v>5</v>
      </c>
      <c r="C8" s="125" t="s">
        <v>6</v>
      </c>
      <c r="D8" s="126"/>
      <c r="E8" s="126"/>
      <c r="F8" s="127"/>
      <c r="G8" s="27" t="s">
        <v>7</v>
      </c>
    </row>
    <row r="9" spans="1:7" s="12" customFormat="1" ht="15" customHeight="1" x14ac:dyDescent="0.2">
      <c r="A9" s="13"/>
      <c r="B9" s="120"/>
      <c r="C9" s="135"/>
      <c r="D9" s="136"/>
      <c r="E9" s="136"/>
      <c r="F9" s="137"/>
      <c r="G9" s="130" t="s">
        <v>409</v>
      </c>
    </row>
    <row r="10" spans="1:7" s="12" customFormat="1" ht="15.75" customHeight="1" thickBot="1" x14ac:dyDescent="0.25">
      <c r="A10" s="28"/>
      <c r="B10" s="121"/>
      <c r="C10" s="138"/>
      <c r="D10" s="139"/>
      <c r="E10" s="139"/>
      <c r="F10" s="140"/>
      <c r="G10" s="131"/>
    </row>
    <row r="11" spans="1:7" s="12" customFormat="1" ht="3" customHeight="1" thickBot="1" x14ac:dyDescent="0.25">
      <c r="A11" s="29"/>
      <c r="B11" s="3"/>
      <c r="C11" s="30"/>
      <c r="D11" s="31"/>
      <c r="E11" s="29"/>
      <c r="F11" s="30"/>
      <c r="G11" s="30"/>
    </row>
    <row r="12" spans="1:7" s="12" customFormat="1" ht="15.75" customHeight="1" thickBot="1" x14ac:dyDescent="0.25">
      <c r="A12" s="132" t="s">
        <v>80</v>
      </c>
      <c r="B12" s="133"/>
      <c r="C12" s="133"/>
      <c r="D12" s="133"/>
      <c r="E12" s="133"/>
      <c r="F12" s="133"/>
      <c r="G12" s="134"/>
    </row>
    <row r="13" spans="1:7" s="12" customFormat="1" ht="3" customHeight="1" x14ac:dyDescent="0.2">
      <c r="A13" s="32"/>
      <c r="B13" s="33"/>
      <c r="C13" s="33"/>
      <c r="D13" s="34"/>
    </row>
    <row r="14" spans="1:7" s="12" customFormat="1" ht="24" x14ac:dyDescent="0.2">
      <c r="A14" s="99" t="s">
        <v>8</v>
      </c>
      <c r="B14" s="100" t="s">
        <v>9</v>
      </c>
      <c r="C14" s="99" t="s">
        <v>10</v>
      </c>
      <c r="D14" s="99" t="s">
        <v>11</v>
      </c>
      <c r="E14" s="4" t="s">
        <v>12</v>
      </c>
      <c r="F14" s="4" t="s">
        <v>13</v>
      </c>
      <c r="G14" s="4" t="s">
        <v>14</v>
      </c>
    </row>
    <row r="15" spans="1:7" ht="43.5" customHeight="1" x14ac:dyDescent="0.2">
      <c r="A15" s="76"/>
      <c r="B15" s="144" t="str">
        <f>+B5</f>
        <v>Modernización a la Red de Vía Urbana, Zona Centro, incluye: pavimentación, alcantarillado sanitario, agua potable, banquetas, cruces peatonales, accesibilidad universal, señalética horizontal – vertical y obras complementarias, Municipio de Zapopan, Jalisco.</v>
      </c>
      <c r="C15" s="77"/>
      <c r="D15" s="77"/>
      <c r="E15" s="77"/>
      <c r="F15" s="77"/>
      <c r="G15" s="77"/>
    </row>
    <row r="16" spans="1:7" s="81" customFormat="1" x14ac:dyDescent="0.2">
      <c r="A16" s="79" t="s">
        <v>15</v>
      </c>
      <c r="B16" s="114" t="s">
        <v>1549</v>
      </c>
      <c r="C16" s="114"/>
      <c r="D16" s="114"/>
      <c r="E16" s="114"/>
      <c r="F16" s="114"/>
      <c r="G16" s="80">
        <f>+G17+G49+G71+G90+G110+G162+G207+G256+G291</f>
        <v>178626.02999999997</v>
      </c>
    </row>
    <row r="17" spans="1:7" s="61" customFormat="1" x14ac:dyDescent="0.2">
      <c r="A17" s="60" t="s">
        <v>22</v>
      </c>
      <c r="B17" s="66" t="s">
        <v>77</v>
      </c>
      <c r="C17" s="66"/>
      <c r="D17" s="66"/>
      <c r="E17" s="66"/>
      <c r="F17" s="66"/>
      <c r="G17" s="49">
        <f>ROUND(SUM(G18,G32,G40),2)</f>
        <v>101843.7</v>
      </c>
    </row>
    <row r="18" spans="1:7" s="89" customFormat="1" x14ac:dyDescent="0.2">
      <c r="A18" s="83" t="s">
        <v>411</v>
      </c>
      <c r="B18" s="84" t="s">
        <v>26</v>
      </c>
      <c r="C18" s="85"/>
      <c r="D18" s="86"/>
      <c r="E18" s="87"/>
      <c r="F18" s="88"/>
      <c r="G18" s="87">
        <f>ROUND(SUM(G19:G31),2)</f>
        <v>21779.9</v>
      </c>
    </row>
    <row r="19" spans="1:7" s="59" customFormat="1" ht="33.75" x14ac:dyDescent="0.2">
      <c r="A19" s="52" t="s">
        <v>123</v>
      </c>
      <c r="B19" s="102" t="s">
        <v>432</v>
      </c>
      <c r="C19" s="62" t="s">
        <v>33</v>
      </c>
      <c r="D19" s="63">
        <v>28.39</v>
      </c>
      <c r="E19" s="64"/>
      <c r="F19" s="65"/>
      <c r="G19" s="46">
        <f>ROUND(PRODUCT(D19,E19),2)</f>
        <v>28.39</v>
      </c>
    </row>
    <row r="20" spans="1:7" s="59" customFormat="1" ht="33.75" x14ac:dyDescent="0.2">
      <c r="A20" s="52" t="s">
        <v>124</v>
      </c>
      <c r="B20" s="102" t="s">
        <v>433</v>
      </c>
      <c r="C20" s="62" t="s">
        <v>33</v>
      </c>
      <c r="D20" s="63">
        <v>243.7</v>
      </c>
      <c r="E20" s="64"/>
      <c r="F20" s="65"/>
      <c r="G20" s="46">
        <f t="shared" ref="G20:G31" si="0">ROUND(PRODUCT(D20,E20),2)</f>
        <v>243.7</v>
      </c>
    </row>
    <row r="21" spans="1:7" s="59" customFormat="1" ht="22.5" x14ac:dyDescent="0.2">
      <c r="A21" s="52" t="s">
        <v>125</v>
      </c>
      <c r="B21" s="102" t="s">
        <v>216</v>
      </c>
      <c r="C21" s="62" t="s">
        <v>33</v>
      </c>
      <c r="D21" s="63">
        <v>7.37</v>
      </c>
      <c r="E21" s="64"/>
      <c r="F21" s="65"/>
      <c r="G21" s="46">
        <f t="shared" si="0"/>
        <v>7.37</v>
      </c>
    </row>
    <row r="22" spans="1:7" s="59" customFormat="1" ht="33.75" x14ac:dyDescent="0.2">
      <c r="A22" s="52" t="s">
        <v>126</v>
      </c>
      <c r="B22" s="102" t="s">
        <v>718</v>
      </c>
      <c r="C22" s="62" t="s">
        <v>32</v>
      </c>
      <c r="D22" s="63">
        <v>183.67</v>
      </c>
      <c r="E22" s="64"/>
      <c r="F22" s="65"/>
      <c r="G22" s="46">
        <f t="shared" si="0"/>
        <v>183.67</v>
      </c>
    </row>
    <row r="23" spans="1:7" s="59" customFormat="1" ht="33.75" x14ac:dyDescent="0.2">
      <c r="A23" s="52" t="s">
        <v>127</v>
      </c>
      <c r="B23" s="102" t="s">
        <v>107</v>
      </c>
      <c r="C23" s="62" t="s">
        <v>33</v>
      </c>
      <c r="D23" s="63">
        <v>466.59</v>
      </c>
      <c r="E23" s="64"/>
      <c r="F23" s="65"/>
      <c r="G23" s="46">
        <f t="shared" si="0"/>
        <v>466.59</v>
      </c>
    </row>
    <row r="24" spans="1:7" s="59" customFormat="1" ht="33.75" x14ac:dyDescent="0.2">
      <c r="A24" s="52" t="s">
        <v>128</v>
      </c>
      <c r="B24" s="102" t="s">
        <v>719</v>
      </c>
      <c r="C24" s="62" t="s">
        <v>33</v>
      </c>
      <c r="D24" s="63">
        <v>3.38</v>
      </c>
      <c r="E24" s="64"/>
      <c r="F24" s="65"/>
      <c r="G24" s="46">
        <f t="shared" si="0"/>
        <v>3.38</v>
      </c>
    </row>
    <row r="25" spans="1:7" s="59" customFormat="1" ht="33.75" x14ac:dyDescent="0.2">
      <c r="A25" s="52" t="s">
        <v>129</v>
      </c>
      <c r="B25" s="102" t="s">
        <v>56</v>
      </c>
      <c r="C25" s="62" t="s">
        <v>33</v>
      </c>
      <c r="D25" s="63">
        <v>117.36</v>
      </c>
      <c r="E25" s="64"/>
      <c r="F25" s="65"/>
      <c r="G25" s="46">
        <f t="shared" si="0"/>
        <v>117.36</v>
      </c>
    </row>
    <row r="26" spans="1:7" s="59" customFormat="1" ht="33.75" x14ac:dyDescent="0.2">
      <c r="A26" s="52" t="s">
        <v>130</v>
      </c>
      <c r="B26" s="102" t="s">
        <v>35</v>
      </c>
      <c r="C26" s="62" t="s">
        <v>33</v>
      </c>
      <c r="D26" s="63">
        <v>184.91</v>
      </c>
      <c r="E26" s="64"/>
      <c r="F26" s="65"/>
      <c r="G26" s="46">
        <f t="shared" si="0"/>
        <v>184.91</v>
      </c>
    </row>
    <row r="27" spans="1:7" s="59" customFormat="1" ht="45" x14ac:dyDescent="0.2">
      <c r="A27" s="52" t="s">
        <v>131</v>
      </c>
      <c r="B27" s="102" t="s">
        <v>91</v>
      </c>
      <c r="C27" s="62" t="s">
        <v>33</v>
      </c>
      <c r="D27" s="63">
        <v>1.92</v>
      </c>
      <c r="E27" s="64"/>
      <c r="F27" s="65"/>
      <c r="G27" s="46">
        <f>ROUND(PRODUCT(D27,E27),2)</f>
        <v>1.92</v>
      </c>
    </row>
    <row r="28" spans="1:7" s="59" customFormat="1" ht="33.75" x14ac:dyDescent="0.2">
      <c r="A28" s="52" t="s">
        <v>132</v>
      </c>
      <c r="B28" s="102" t="s">
        <v>1539</v>
      </c>
      <c r="C28" s="62" t="s">
        <v>33</v>
      </c>
      <c r="D28" s="63">
        <v>5.32</v>
      </c>
      <c r="E28" s="64"/>
      <c r="F28" s="65"/>
      <c r="G28" s="46">
        <f t="shared" ref="G28:G29" si="1">ROUND(PRODUCT(D28,E28),2)</f>
        <v>5.32</v>
      </c>
    </row>
    <row r="29" spans="1:7" s="59" customFormat="1" ht="33.75" x14ac:dyDescent="0.2">
      <c r="A29" s="52" t="s">
        <v>133</v>
      </c>
      <c r="B29" s="102" t="s">
        <v>1550</v>
      </c>
      <c r="C29" s="62" t="s">
        <v>33</v>
      </c>
      <c r="D29" s="63">
        <v>3.42</v>
      </c>
      <c r="E29" s="64"/>
      <c r="F29" s="65"/>
      <c r="G29" s="46">
        <f t="shared" si="1"/>
        <v>3.42</v>
      </c>
    </row>
    <row r="30" spans="1:7" s="59" customFormat="1" ht="33.75" x14ac:dyDescent="0.2">
      <c r="A30" s="52" t="s">
        <v>134</v>
      </c>
      <c r="B30" s="102" t="s">
        <v>38</v>
      </c>
      <c r="C30" s="62" t="s">
        <v>33</v>
      </c>
      <c r="D30" s="63">
        <v>1080.73</v>
      </c>
      <c r="E30" s="64"/>
      <c r="F30" s="65"/>
      <c r="G30" s="46">
        <f t="shared" si="0"/>
        <v>1080.73</v>
      </c>
    </row>
    <row r="31" spans="1:7" s="59" customFormat="1" ht="33.75" x14ac:dyDescent="0.2">
      <c r="A31" s="52" t="s">
        <v>135</v>
      </c>
      <c r="B31" s="102" t="s">
        <v>36</v>
      </c>
      <c r="C31" s="62" t="s">
        <v>37</v>
      </c>
      <c r="D31" s="63">
        <v>19453.14</v>
      </c>
      <c r="E31" s="64"/>
      <c r="F31" s="65"/>
      <c r="G31" s="46">
        <f t="shared" si="0"/>
        <v>19453.14</v>
      </c>
    </row>
    <row r="32" spans="1:7" s="89" customFormat="1" x14ac:dyDescent="0.2">
      <c r="A32" s="83" t="s">
        <v>412</v>
      </c>
      <c r="B32" s="84" t="s">
        <v>51</v>
      </c>
      <c r="C32" s="85"/>
      <c r="D32" s="86">
        <v>0</v>
      </c>
      <c r="E32" s="87"/>
      <c r="F32" s="88"/>
      <c r="G32" s="87">
        <f>ROUND(SUM(G33:G39),2)</f>
        <v>66272.23</v>
      </c>
    </row>
    <row r="33" spans="1:7" s="59" customFormat="1" ht="33.75" x14ac:dyDescent="0.2">
      <c r="A33" s="52" t="s">
        <v>136</v>
      </c>
      <c r="B33" s="102" t="s">
        <v>31</v>
      </c>
      <c r="C33" s="62" t="s">
        <v>32</v>
      </c>
      <c r="D33" s="63">
        <v>4360.01</v>
      </c>
      <c r="E33" s="64"/>
      <c r="F33" s="65"/>
      <c r="G33" s="46">
        <f>ROUND(PRODUCT(D33,E33),2)</f>
        <v>4360.01</v>
      </c>
    </row>
    <row r="34" spans="1:7" s="59" customFormat="1" ht="45" x14ac:dyDescent="0.2">
      <c r="A34" s="52" t="s">
        <v>137</v>
      </c>
      <c r="B34" s="102" t="s">
        <v>106</v>
      </c>
      <c r="C34" s="62" t="s">
        <v>33</v>
      </c>
      <c r="D34" s="63">
        <v>2616.0100000000002</v>
      </c>
      <c r="E34" s="64"/>
      <c r="F34" s="65"/>
      <c r="G34" s="46">
        <f t="shared" ref="G34:G38" si="2">ROUND(PRODUCT(D34,E34),2)</f>
        <v>2616.0100000000002</v>
      </c>
    </row>
    <row r="35" spans="1:7" s="59" customFormat="1" ht="45" x14ac:dyDescent="0.2">
      <c r="A35" s="52" t="s">
        <v>138</v>
      </c>
      <c r="B35" s="102" t="s">
        <v>122</v>
      </c>
      <c r="C35" s="62" t="s">
        <v>32</v>
      </c>
      <c r="D35" s="63">
        <v>4360.01</v>
      </c>
      <c r="E35" s="64"/>
      <c r="F35" s="65"/>
      <c r="G35" s="46">
        <f t="shared" si="2"/>
        <v>4360.01</v>
      </c>
    </row>
    <row r="36" spans="1:7" s="59" customFormat="1" ht="45" x14ac:dyDescent="0.2">
      <c r="A36" s="52" t="s">
        <v>139</v>
      </c>
      <c r="B36" s="102" t="s">
        <v>1636</v>
      </c>
      <c r="C36" s="62" t="s">
        <v>33</v>
      </c>
      <c r="D36" s="63">
        <v>872</v>
      </c>
      <c r="E36" s="64"/>
      <c r="F36" s="65"/>
      <c r="G36" s="46">
        <f t="shared" si="2"/>
        <v>872</v>
      </c>
    </row>
    <row r="37" spans="1:7" s="59" customFormat="1" ht="33.75" x14ac:dyDescent="0.2">
      <c r="A37" s="52" t="s">
        <v>140</v>
      </c>
      <c r="B37" s="102" t="s">
        <v>93</v>
      </c>
      <c r="C37" s="62" t="s">
        <v>32</v>
      </c>
      <c r="D37" s="63">
        <v>4360.01</v>
      </c>
      <c r="E37" s="64"/>
      <c r="F37" s="65"/>
      <c r="G37" s="46">
        <f t="shared" si="2"/>
        <v>4360.01</v>
      </c>
    </row>
    <row r="38" spans="1:7" s="59" customFormat="1" ht="33.75" x14ac:dyDescent="0.2">
      <c r="A38" s="52" t="s">
        <v>141</v>
      </c>
      <c r="B38" s="102" t="s">
        <v>38</v>
      </c>
      <c r="C38" s="62" t="s">
        <v>33</v>
      </c>
      <c r="D38" s="63">
        <v>2616.0100000000002</v>
      </c>
      <c r="E38" s="64"/>
      <c r="F38" s="65"/>
      <c r="G38" s="46">
        <f t="shared" si="2"/>
        <v>2616.0100000000002</v>
      </c>
    </row>
    <row r="39" spans="1:7" s="59" customFormat="1" ht="33.75" x14ac:dyDescent="0.2">
      <c r="A39" s="52" t="s">
        <v>142</v>
      </c>
      <c r="B39" s="102" t="s">
        <v>36</v>
      </c>
      <c r="C39" s="62" t="s">
        <v>37</v>
      </c>
      <c r="D39" s="63">
        <v>47088.18</v>
      </c>
      <c r="E39" s="64"/>
      <c r="F39" s="65"/>
      <c r="G39" s="46">
        <f>ROUND(PRODUCT(D39,E39),2)</f>
        <v>47088.18</v>
      </c>
    </row>
    <row r="40" spans="1:7" s="89" customFormat="1" x14ac:dyDescent="0.2">
      <c r="A40" s="83" t="s">
        <v>413</v>
      </c>
      <c r="B40" s="84" t="s">
        <v>52</v>
      </c>
      <c r="C40" s="85"/>
      <c r="D40" s="86">
        <v>0</v>
      </c>
      <c r="E40" s="87"/>
      <c r="F40" s="88"/>
      <c r="G40" s="87">
        <f>ROUND(SUM(G41:G48),2)</f>
        <v>13791.57</v>
      </c>
    </row>
    <row r="41" spans="1:7" s="59" customFormat="1" ht="45" x14ac:dyDescent="0.2">
      <c r="A41" s="52" t="s">
        <v>143</v>
      </c>
      <c r="B41" s="102" t="s">
        <v>87</v>
      </c>
      <c r="C41" s="62" t="s">
        <v>32</v>
      </c>
      <c r="D41" s="63">
        <v>583.92999999999995</v>
      </c>
      <c r="E41" s="64"/>
      <c r="F41" s="65"/>
      <c r="G41" s="46">
        <f>ROUND(PRODUCT(D41,E41),2)</f>
        <v>583.92999999999995</v>
      </c>
    </row>
    <row r="42" spans="1:7" s="59" customFormat="1" ht="45" x14ac:dyDescent="0.2">
      <c r="A42" s="52" t="s">
        <v>144</v>
      </c>
      <c r="B42" s="102" t="s">
        <v>88</v>
      </c>
      <c r="C42" s="62" t="s">
        <v>32</v>
      </c>
      <c r="D42" s="63">
        <v>778.57</v>
      </c>
      <c r="E42" s="64"/>
      <c r="F42" s="65"/>
      <c r="G42" s="46">
        <f t="shared" ref="G42:G48" si="3">ROUND(PRODUCT(D42,E42),2)</f>
        <v>778.57</v>
      </c>
    </row>
    <row r="43" spans="1:7" s="59" customFormat="1" ht="45" x14ac:dyDescent="0.2">
      <c r="A43" s="52" t="s">
        <v>145</v>
      </c>
      <c r="B43" s="102" t="s">
        <v>89</v>
      </c>
      <c r="C43" s="62" t="s">
        <v>32</v>
      </c>
      <c r="D43" s="63">
        <v>2335.7199999999998</v>
      </c>
      <c r="E43" s="64"/>
      <c r="F43" s="65"/>
      <c r="G43" s="46">
        <f t="shared" si="3"/>
        <v>2335.7199999999998</v>
      </c>
    </row>
    <row r="44" spans="1:7" s="59" customFormat="1" ht="45" x14ac:dyDescent="0.2">
      <c r="A44" s="52" t="s">
        <v>146</v>
      </c>
      <c r="B44" s="102" t="s">
        <v>90</v>
      </c>
      <c r="C44" s="62" t="s">
        <v>32</v>
      </c>
      <c r="D44" s="63">
        <v>194.64</v>
      </c>
      <c r="E44" s="64"/>
      <c r="F44" s="65"/>
      <c r="G44" s="46">
        <f t="shared" si="3"/>
        <v>194.64</v>
      </c>
    </row>
    <row r="45" spans="1:7" s="59" customFormat="1" ht="22.5" x14ac:dyDescent="0.2">
      <c r="A45" s="52" t="s">
        <v>147</v>
      </c>
      <c r="B45" s="102" t="s">
        <v>39</v>
      </c>
      <c r="C45" s="62" t="s">
        <v>40</v>
      </c>
      <c r="D45" s="63">
        <v>3296.33</v>
      </c>
      <c r="E45" s="64"/>
      <c r="F45" s="65"/>
      <c r="G45" s="46">
        <f t="shared" si="3"/>
        <v>3296.33</v>
      </c>
    </row>
    <row r="46" spans="1:7" s="59" customFormat="1" ht="45" x14ac:dyDescent="0.2">
      <c r="A46" s="52" t="s">
        <v>148</v>
      </c>
      <c r="B46" s="102" t="s">
        <v>53</v>
      </c>
      <c r="C46" s="62" t="s">
        <v>40</v>
      </c>
      <c r="D46" s="63">
        <v>3296.33</v>
      </c>
      <c r="E46" s="64"/>
      <c r="F46" s="65"/>
      <c r="G46" s="46">
        <f t="shared" si="3"/>
        <v>3296.33</v>
      </c>
    </row>
    <row r="47" spans="1:7" s="59" customFormat="1" ht="33.75" x14ac:dyDescent="0.2">
      <c r="A47" s="52" t="s">
        <v>149</v>
      </c>
      <c r="B47" s="102" t="s">
        <v>82</v>
      </c>
      <c r="C47" s="62" t="s">
        <v>54</v>
      </c>
      <c r="D47" s="63">
        <v>2454.0500000000002</v>
      </c>
      <c r="E47" s="64"/>
      <c r="F47" s="65"/>
      <c r="G47" s="46">
        <f t="shared" si="3"/>
        <v>2454.0500000000002</v>
      </c>
    </row>
    <row r="48" spans="1:7" s="59" customFormat="1" ht="78.75" x14ac:dyDescent="0.2">
      <c r="A48" s="52" t="s">
        <v>150</v>
      </c>
      <c r="B48" s="102" t="s">
        <v>81</v>
      </c>
      <c r="C48" s="62" t="s">
        <v>34</v>
      </c>
      <c r="D48" s="63">
        <v>852</v>
      </c>
      <c r="E48" s="64"/>
      <c r="F48" s="65"/>
      <c r="G48" s="46">
        <f t="shared" si="3"/>
        <v>852</v>
      </c>
    </row>
    <row r="49" spans="1:7" s="59" customFormat="1" x14ac:dyDescent="0.2">
      <c r="A49" s="60" t="s">
        <v>23</v>
      </c>
      <c r="B49" s="66" t="s">
        <v>86</v>
      </c>
      <c r="C49" s="66"/>
      <c r="D49" s="66">
        <v>0</v>
      </c>
      <c r="E49" s="66"/>
      <c r="F49" s="66"/>
      <c r="G49" s="49">
        <f>ROUND(SUM(G50:G70),2)</f>
        <v>10170.959999999999</v>
      </c>
    </row>
    <row r="50" spans="1:7" s="59" customFormat="1" ht="33.75" x14ac:dyDescent="0.2">
      <c r="A50" s="52" t="s">
        <v>151</v>
      </c>
      <c r="B50" s="102" t="s">
        <v>31</v>
      </c>
      <c r="C50" s="62" t="s">
        <v>32</v>
      </c>
      <c r="D50" s="63">
        <v>1849.11</v>
      </c>
      <c r="E50" s="64"/>
      <c r="F50" s="65"/>
      <c r="G50" s="46">
        <f>ROUND(PRODUCT(D50,E50),2)</f>
        <v>1849.11</v>
      </c>
    </row>
    <row r="51" spans="1:7" s="59" customFormat="1" ht="45" x14ac:dyDescent="0.2">
      <c r="A51" s="52" t="s">
        <v>152</v>
      </c>
      <c r="B51" s="102" t="s">
        <v>108</v>
      </c>
      <c r="C51" s="62" t="s">
        <v>33</v>
      </c>
      <c r="D51" s="63">
        <v>83.21</v>
      </c>
      <c r="E51" s="64"/>
      <c r="F51" s="65"/>
      <c r="G51" s="46">
        <f t="shared" ref="G51:G70" si="4">ROUND(PRODUCT(D51,E51),2)</f>
        <v>83.21</v>
      </c>
    </row>
    <row r="52" spans="1:7" s="59" customFormat="1" ht="45" x14ac:dyDescent="0.2">
      <c r="A52" s="52" t="s">
        <v>153</v>
      </c>
      <c r="B52" s="102" t="s">
        <v>85</v>
      </c>
      <c r="C52" s="62" t="s">
        <v>32</v>
      </c>
      <c r="D52" s="63">
        <v>554.73</v>
      </c>
      <c r="E52" s="64"/>
      <c r="F52" s="65"/>
      <c r="G52" s="46">
        <f t="shared" si="4"/>
        <v>554.73</v>
      </c>
    </row>
    <row r="53" spans="1:7" s="59" customFormat="1" ht="45" x14ac:dyDescent="0.2">
      <c r="A53" s="52" t="s">
        <v>154</v>
      </c>
      <c r="B53" s="102" t="s">
        <v>113</v>
      </c>
      <c r="C53" s="62" t="s">
        <v>32</v>
      </c>
      <c r="D53" s="63">
        <v>1294.3800000000001</v>
      </c>
      <c r="E53" s="64"/>
      <c r="F53" s="65"/>
      <c r="G53" s="46">
        <f t="shared" si="4"/>
        <v>1294.3800000000001</v>
      </c>
    </row>
    <row r="54" spans="1:7" s="59" customFormat="1" ht="45" x14ac:dyDescent="0.2">
      <c r="A54" s="52" t="s">
        <v>155</v>
      </c>
      <c r="B54" s="102" t="s">
        <v>97</v>
      </c>
      <c r="C54" s="62" t="s">
        <v>33</v>
      </c>
      <c r="D54" s="63">
        <v>33.28</v>
      </c>
      <c r="E54" s="64"/>
      <c r="F54" s="65"/>
      <c r="G54" s="46">
        <f t="shared" si="4"/>
        <v>33.28</v>
      </c>
    </row>
    <row r="55" spans="1:7" s="59" customFormat="1" ht="45" x14ac:dyDescent="0.2">
      <c r="A55" s="52" t="s">
        <v>156</v>
      </c>
      <c r="B55" s="102" t="s">
        <v>109</v>
      </c>
      <c r="C55" s="62" t="s">
        <v>33</v>
      </c>
      <c r="D55" s="63">
        <v>49.93</v>
      </c>
      <c r="E55" s="64"/>
      <c r="F55" s="65"/>
      <c r="G55" s="46">
        <f t="shared" si="4"/>
        <v>49.93</v>
      </c>
    </row>
    <row r="56" spans="1:7" s="59" customFormat="1" ht="33.75" x14ac:dyDescent="0.2">
      <c r="A56" s="52" t="s">
        <v>157</v>
      </c>
      <c r="B56" s="102" t="s">
        <v>115</v>
      </c>
      <c r="C56" s="62" t="s">
        <v>40</v>
      </c>
      <c r="D56" s="63">
        <v>853.5</v>
      </c>
      <c r="E56" s="64"/>
      <c r="F56" s="65"/>
      <c r="G56" s="46">
        <f t="shared" si="4"/>
        <v>853.5</v>
      </c>
    </row>
    <row r="57" spans="1:7" s="59" customFormat="1" ht="33.75" x14ac:dyDescent="0.2">
      <c r="A57" s="52" t="s">
        <v>158</v>
      </c>
      <c r="B57" s="102" t="s">
        <v>116</v>
      </c>
      <c r="C57" s="62" t="s">
        <v>40</v>
      </c>
      <c r="D57" s="63">
        <v>213.37</v>
      </c>
      <c r="E57" s="64"/>
      <c r="F57" s="65"/>
      <c r="G57" s="46">
        <f t="shared" si="4"/>
        <v>213.37</v>
      </c>
    </row>
    <row r="58" spans="1:7" s="59" customFormat="1" ht="33.75" x14ac:dyDescent="0.2">
      <c r="A58" s="52" t="s">
        <v>159</v>
      </c>
      <c r="B58" s="102" t="s">
        <v>117</v>
      </c>
      <c r="C58" s="62" t="s">
        <v>40</v>
      </c>
      <c r="D58" s="63">
        <v>53.34</v>
      </c>
      <c r="E58" s="64"/>
      <c r="F58" s="65"/>
      <c r="G58" s="46">
        <f t="shared" si="4"/>
        <v>53.34</v>
      </c>
    </row>
    <row r="59" spans="1:7" s="59" customFormat="1" ht="45" x14ac:dyDescent="0.2">
      <c r="A59" s="52" t="s">
        <v>160</v>
      </c>
      <c r="B59" s="102" t="s">
        <v>42</v>
      </c>
      <c r="C59" s="62" t="s">
        <v>32</v>
      </c>
      <c r="D59" s="63">
        <v>533.44000000000005</v>
      </c>
      <c r="E59" s="64"/>
      <c r="F59" s="65"/>
      <c r="G59" s="46">
        <f t="shared" si="4"/>
        <v>533.44000000000005</v>
      </c>
    </row>
    <row r="60" spans="1:7" s="59" customFormat="1" ht="33.75" x14ac:dyDescent="0.2">
      <c r="A60" s="52" t="s">
        <v>161</v>
      </c>
      <c r="B60" s="102" t="s">
        <v>41</v>
      </c>
      <c r="C60" s="62" t="s">
        <v>32</v>
      </c>
      <c r="D60" s="63">
        <v>1315.67</v>
      </c>
      <c r="E60" s="64"/>
      <c r="F60" s="65"/>
      <c r="G60" s="46">
        <f t="shared" si="4"/>
        <v>1315.67</v>
      </c>
    </row>
    <row r="61" spans="1:7" s="59" customFormat="1" ht="33.75" x14ac:dyDescent="0.2">
      <c r="A61" s="52" t="s">
        <v>162</v>
      </c>
      <c r="B61" s="102" t="s">
        <v>43</v>
      </c>
      <c r="C61" s="62" t="s">
        <v>32</v>
      </c>
      <c r="D61" s="63">
        <v>554.73</v>
      </c>
      <c r="E61" s="64"/>
      <c r="F61" s="65"/>
      <c r="G61" s="46">
        <f t="shared" si="4"/>
        <v>554.73</v>
      </c>
    </row>
    <row r="62" spans="1:7" s="59" customFormat="1" ht="22.5" x14ac:dyDescent="0.2">
      <c r="A62" s="52" t="s">
        <v>163</v>
      </c>
      <c r="B62" s="102" t="s">
        <v>39</v>
      </c>
      <c r="C62" s="62" t="s">
        <v>40</v>
      </c>
      <c r="D62" s="63">
        <v>1082.5999999999999</v>
      </c>
      <c r="E62" s="64"/>
      <c r="F62" s="65"/>
      <c r="G62" s="46">
        <f t="shared" si="4"/>
        <v>1082.5999999999999</v>
      </c>
    </row>
    <row r="63" spans="1:7" s="59" customFormat="1" ht="45" x14ac:dyDescent="0.2">
      <c r="A63" s="52" t="s">
        <v>164</v>
      </c>
      <c r="B63" s="102" t="s">
        <v>49</v>
      </c>
      <c r="C63" s="62" t="s">
        <v>40</v>
      </c>
      <c r="D63" s="63">
        <v>20.7</v>
      </c>
      <c r="E63" s="64"/>
      <c r="F63" s="65"/>
      <c r="G63" s="46">
        <f>ROUND(PRODUCT(D63,E63),2)</f>
        <v>20.7</v>
      </c>
    </row>
    <row r="64" spans="1:7" s="59" customFormat="1" ht="33.75" x14ac:dyDescent="0.2">
      <c r="A64" s="52" t="s">
        <v>165</v>
      </c>
      <c r="B64" s="102" t="s">
        <v>83</v>
      </c>
      <c r="C64" s="62" t="s">
        <v>40</v>
      </c>
      <c r="D64" s="63">
        <v>20.7</v>
      </c>
      <c r="E64" s="64"/>
      <c r="F64" s="65"/>
      <c r="G64" s="46">
        <f t="shared" ref="G64:G65" si="5">ROUND(PRODUCT(D64,E64),2)</f>
        <v>20.7</v>
      </c>
    </row>
    <row r="65" spans="1:7" s="59" customFormat="1" ht="33.75" x14ac:dyDescent="0.2">
      <c r="A65" s="52" t="s">
        <v>166</v>
      </c>
      <c r="B65" s="102" t="s">
        <v>105</v>
      </c>
      <c r="C65" s="62" t="s">
        <v>32</v>
      </c>
      <c r="D65" s="63">
        <v>6.8</v>
      </c>
      <c r="E65" s="64"/>
      <c r="F65" s="65"/>
      <c r="G65" s="46">
        <f t="shared" si="5"/>
        <v>6.8</v>
      </c>
    </row>
    <row r="66" spans="1:7" s="59" customFormat="1" ht="33.75" x14ac:dyDescent="0.2">
      <c r="A66" s="52" t="s">
        <v>167</v>
      </c>
      <c r="B66" s="102" t="s">
        <v>100</v>
      </c>
      <c r="C66" s="62" t="s">
        <v>32</v>
      </c>
      <c r="D66" s="63">
        <v>6.8</v>
      </c>
      <c r="E66" s="64"/>
      <c r="F66" s="65"/>
      <c r="G66" s="46">
        <f t="shared" si="4"/>
        <v>6.8</v>
      </c>
    </row>
    <row r="67" spans="1:7" s="59" customFormat="1" ht="67.5" x14ac:dyDescent="0.2">
      <c r="A67" s="52" t="s">
        <v>168</v>
      </c>
      <c r="B67" s="102" t="s">
        <v>114</v>
      </c>
      <c r="C67" s="62" t="s">
        <v>34</v>
      </c>
      <c r="D67" s="63">
        <v>42</v>
      </c>
      <c r="E67" s="64"/>
      <c r="F67" s="65"/>
      <c r="G67" s="46">
        <f t="shared" si="4"/>
        <v>42</v>
      </c>
    </row>
    <row r="68" spans="1:7" s="59" customFormat="1" ht="90" x14ac:dyDescent="0.2">
      <c r="A68" s="52" t="s">
        <v>169</v>
      </c>
      <c r="B68" s="102" t="s">
        <v>94</v>
      </c>
      <c r="C68" s="62" t="s">
        <v>34</v>
      </c>
      <c r="D68" s="63">
        <v>654</v>
      </c>
      <c r="E68" s="64"/>
      <c r="F68" s="65"/>
      <c r="G68" s="46">
        <f t="shared" si="4"/>
        <v>654</v>
      </c>
    </row>
    <row r="69" spans="1:7" s="59" customFormat="1" ht="33.75" x14ac:dyDescent="0.2">
      <c r="A69" s="52" t="s">
        <v>170</v>
      </c>
      <c r="B69" s="102" t="s">
        <v>38</v>
      </c>
      <c r="C69" s="62" t="s">
        <v>33</v>
      </c>
      <c r="D69" s="63">
        <v>49.93</v>
      </c>
      <c r="E69" s="64"/>
      <c r="F69" s="65"/>
      <c r="G69" s="46">
        <f t="shared" si="4"/>
        <v>49.93</v>
      </c>
    </row>
    <row r="70" spans="1:7" s="59" customFormat="1" ht="33.75" x14ac:dyDescent="0.2">
      <c r="A70" s="52" t="s">
        <v>171</v>
      </c>
      <c r="B70" s="102" t="s">
        <v>36</v>
      </c>
      <c r="C70" s="62" t="s">
        <v>37</v>
      </c>
      <c r="D70" s="63">
        <v>898.74</v>
      </c>
      <c r="E70" s="64"/>
      <c r="F70" s="65"/>
      <c r="G70" s="46">
        <f t="shared" si="4"/>
        <v>898.74</v>
      </c>
    </row>
    <row r="71" spans="1:7" s="61" customFormat="1" x14ac:dyDescent="0.2">
      <c r="A71" s="60" t="s">
        <v>50</v>
      </c>
      <c r="B71" s="66" t="s">
        <v>78</v>
      </c>
      <c r="C71" s="66"/>
      <c r="D71" s="66">
        <v>0</v>
      </c>
      <c r="E71" s="66"/>
      <c r="F71" s="66"/>
      <c r="G71" s="49">
        <f>ROUND(SUM(G72,G82),2)</f>
        <v>343.38</v>
      </c>
    </row>
    <row r="72" spans="1:7" s="89" customFormat="1" x14ac:dyDescent="0.2">
      <c r="A72" s="83" t="s">
        <v>1585</v>
      </c>
      <c r="B72" s="84" t="s">
        <v>1551</v>
      </c>
      <c r="C72" s="85"/>
      <c r="D72" s="86">
        <v>0</v>
      </c>
      <c r="E72" s="87"/>
      <c r="F72" s="88"/>
      <c r="G72" s="87">
        <f>ROUND(SUM(G73:G81),2)</f>
        <v>172.58</v>
      </c>
    </row>
    <row r="73" spans="1:7" s="59" customFormat="1" ht="33.75" x14ac:dyDescent="0.2">
      <c r="A73" s="52" t="s">
        <v>172</v>
      </c>
      <c r="B73" s="102" t="s">
        <v>236</v>
      </c>
      <c r="C73" s="62" t="s">
        <v>54</v>
      </c>
      <c r="D73" s="63">
        <v>290.83999999999997</v>
      </c>
      <c r="E73" s="64"/>
      <c r="F73" s="109"/>
      <c r="G73" s="46">
        <f>ROUND((E73*D73),2)</f>
        <v>0</v>
      </c>
    </row>
    <row r="74" spans="1:7" s="59" customFormat="1" ht="33.75" x14ac:dyDescent="0.2">
      <c r="A74" s="52" t="s">
        <v>173</v>
      </c>
      <c r="B74" s="102" t="s">
        <v>1552</v>
      </c>
      <c r="C74" s="62" t="s">
        <v>32</v>
      </c>
      <c r="D74" s="63">
        <v>25.2</v>
      </c>
      <c r="E74" s="64"/>
      <c r="F74" s="109"/>
      <c r="G74" s="46">
        <f>ROUND(PRODUCT(D74,E74),2)</f>
        <v>25.2</v>
      </c>
    </row>
    <row r="75" spans="1:7" s="59" customFormat="1" ht="22.5" x14ac:dyDescent="0.2">
      <c r="A75" s="52" t="s">
        <v>174</v>
      </c>
      <c r="B75" s="102" t="s">
        <v>1637</v>
      </c>
      <c r="C75" s="62" t="s">
        <v>33</v>
      </c>
      <c r="D75" s="63">
        <v>1.9</v>
      </c>
      <c r="E75" s="64"/>
      <c r="F75" s="109"/>
      <c r="G75" s="46">
        <f t="shared" ref="G75:G76" si="6">ROUND(PRODUCT(D75,E75),2)</f>
        <v>1.9</v>
      </c>
    </row>
    <row r="76" spans="1:7" s="59" customFormat="1" ht="56.25" x14ac:dyDescent="0.2">
      <c r="A76" s="52" t="s">
        <v>175</v>
      </c>
      <c r="B76" s="102" t="s">
        <v>1553</v>
      </c>
      <c r="C76" s="62" t="s">
        <v>32</v>
      </c>
      <c r="D76" s="63">
        <v>15.68</v>
      </c>
      <c r="E76" s="64"/>
      <c r="F76" s="65"/>
      <c r="G76" s="46">
        <f t="shared" si="6"/>
        <v>15.68</v>
      </c>
    </row>
    <row r="77" spans="1:7" s="59" customFormat="1" ht="45" x14ac:dyDescent="0.2">
      <c r="A77" s="52" t="s">
        <v>176</v>
      </c>
      <c r="B77" s="102" t="s">
        <v>1554</v>
      </c>
      <c r="C77" s="62" t="s">
        <v>32</v>
      </c>
      <c r="D77" s="63">
        <v>27.43</v>
      </c>
      <c r="E77" s="64"/>
      <c r="F77" s="109"/>
      <c r="G77" s="46">
        <f>ROUND(PRODUCT(D77,E77),2)</f>
        <v>27.43</v>
      </c>
    </row>
    <row r="78" spans="1:7" s="59" customFormat="1" ht="45" x14ac:dyDescent="0.2">
      <c r="A78" s="52" t="s">
        <v>177</v>
      </c>
      <c r="B78" s="102" t="s">
        <v>1555</v>
      </c>
      <c r="C78" s="62" t="s">
        <v>40</v>
      </c>
      <c r="D78" s="63">
        <v>39.19</v>
      </c>
      <c r="E78" s="64"/>
      <c r="F78" s="109"/>
      <c r="G78" s="46">
        <f t="shared" ref="G78:G81" si="7">ROUND(PRODUCT(D78,E78),2)</f>
        <v>39.19</v>
      </c>
    </row>
    <row r="79" spans="1:7" s="59" customFormat="1" ht="33.75" x14ac:dyDescent="0.2">
      <c r="A79" s="52" t="s">
        <v>178</v>
      </c>
      <c r="B79" s="102" t="s">
        <v>1556</v>
      </c>
      <c r="C79" s="62" t="s">
        <v>40</v>
      </c>
      <c r="D79" s="63">
        <v>4.4000000000000004</v>
      </c>
      <c r="E79" s="64"/>
      <c r="F79" s="65"/>
      <c r="G79" s="46">
        <f t="shared" si="7"/>
        <v>4.4000000000000004</v>
      </c>
    </row>
    <row r="80" spans="1:7" s="59" customFormat="1" ht="67.5" x14ac:dyDescent="0.2">
      <c r="A80" s="52" t="s">
        <v>179</v>
      </c>
      <c r="B80" s="102" t="s">
        <v>1557</v>
      </c>
      <c r="C80" s="62" t="s">
        <v>32</v>
      </c>
      <c r="D80" s="63">
        <v>25.47</v>
      </c>
      <c r="E80" s="64"/>
      <c r="F80" s="109"/>
      <c r="G80" s="46">
        <f t="shared" si="7"/>
        <v>25.47</v>
      </c>
    </row>
    <row r="81" spans="1:7" s="59" customFormat="1" ht="33.75" x14ac:dyDescent="0.2">
      <c r="A81" s="52" t="s">
        <v>180</v>
      </c>
      <c r="B81" s="102" t="s">
        <v>100</v>
      </c>
      <c r="C81" s="62" t="s">
        <v>32</v>
      </c>
      <c r="D81" s="63">
        <v>33.31</v>
      </c>
      <c r="E81" s="64"/>
      <c r="F81" s="65"/>
      <c r="G81" s="46">
        <f t="shared" si="7"/>
        <v>33.31</v>
      </c>
    </row>
    <row r="82" spans="1:7" s="89" customFormat="1" x14ac:dyDescent="0.2">
      <c r="A82" s="83" t="s">
        <v>1586</v>
      </c>
      <c r="B82" s="84" t="s">
        <v>1558</v>
      </c>
      <c r="C82" s="85"/>
      <c r="D82" s="86">
        <v>0</v>
      </c>
      <c r="E82" s="87"/>
      <c r="F82" s="88"/>
      <c r="G82" s="87">
        <f>ROUND(SUM(G83:G89),2)</f>
        <v>170.8</v>
      </c>
    </row>
    <row r="83" spans="1:7" s="59" customFormat="1" ht="33.75" x14ac:dyDescent="0.2">
      <c r="A83" s="52" t="s">
        <v>181</v>
      </c>
      <c r="B83" s="102" t="s">
        <v>722</v>
      </c>
      <c r="C83" s="62" t="s">
        <v>34</v>
      </c>
      <c r="D83" s="63">
        <v>14</v>
      </c>
      <c r="E83" s="64"/>
      <c r="F83" s="65"/>
      <c r="G83" s="46">
        <f t="shared" ref="G83:G89" si="8">ROUND(PRODUCT(D83,E83),2)</f>
        <v>14</v>
      </c>
    </row>
    <row r="84" spans="1:7" s="59" customFormat="1" ht="33.75" x14ac:dyDescent="0.2">
      <c r="A84" s="52" t="s">
        <v>182</v>
      </c>
      <c r="B84" s="102" t="s">
        <v>723</v>
      </c>
      <c r="C84" s="62" t="s">
        <v>34</v>
      </c>
      <c r="D84" s="63">
        <v>9</v>
      </c>
      <c r="E84" s="64"/>
      <c r="F84" s="65"/>
      <c r="G84" s="46">
        <f t="shared" si="8"/>
        <v>9</v>
      </c>
    </row>
    <row r="85" spans="1:7" s="59" customFormat="1" ht="33.75" x14ac:dyDescent="0.2">
      <c r="A85" s="52" t="s">
        <v>183</v>
      </c>
      <c r="B85" s="102" t="s">
        <v>724</v>
      </c>
      <c r="C85" s="62" t="s">
        <v>34</v>
      </c>
      <c r="D85" s="63">
        <v>6</v>
      </c>
      <c r="E85" s="64"/>
      <c r="F85" s="65"/>
      <c r="G85" s="46">
        <f t="shared" si="8"/>
        <v>6</v>
      </c>
    </row>
    <row r="86" spans="1:7" s="59" customFormat="1" ht="33.75" x14ac:dyDescent="0.2">
      <c r="A86" s="52" t="s">
        <v>184</v>
      </c>
      <c r="B86" s="102" t="s">
        <v>725</v>
      </c>
      <c r="C86" s="62" t="s">
        <v>34</v>
      </c>
      <c r="D86" s="63">
        <v>19</v>
      </c>
      <c r="E86" s="64"/>
      <c r="F86" s="65"/>
      <c r="G86" s="46">
        <f t="shared" si="8"/>
        <v>19</v>
      </c>
    </row>
    <row r="87" spans="1:7" s="59" customFormat="1" ht="33.75" x14ac:dyDescent="0.2">
      <c r="A87" s="52" t="s">
        <v>185</v>
      </c>
      <c r="B87" s="102" t="s">
        <v>726</v>
      </c>
      <c r="C87" s="62" t="s">
        <v>34</v>
      </c>
      <c r="D87" s="63">
        <v>13</v>
      </c>
      <c r="E87" s="64"/>
      <c r="F87" s="65"/>
      <c r="G87" s="46">
        <f t="shared" si="8"/>
        <v>13</v>
      </c>
    </row>
    <row r="88" spans="1:7" s="59" customFormat="1" ht="33.75" x14ac:dyDescent="0.2">
      <c r="A88" s="52" t="s">
        <v>186</v>
      </c>
      <c r="B88" s="102" t="s">
        <v>55</v>
      </c>
      <c r="C88" s="62" t="s">
        <v>32</v>
      </c>
      <c r="D88" s="63">
        <v>91.5</v>
      </c>
      <c r="E88" s="64"/>
      <c r="F88" s="65"/>
      <c r="G88" s="46">
        <f t="shared" si="8"/>
        <v>91.5</v>
      </c>
    </row>
    <row r="89" spans="1:7" s="59" customFormat="1" ht="22.5" x14ac:dyDescent="0.2">
      <c r="A89" s="52" t="s">
        <v>187</v>
      </c>
      <c r="B89" s="102" t="s">
        <v>110</v>
      </c>
      <c r="C89" s="62" t="s">
        <v>33</v>
      </c>
      <c r="D89" s="63">
        <v>18.3</v>
      </c>
      <c r="E89" s="64"/>
      <c r="F89" s="65"/>
      <c r="G89" s="46">
        <f t="shared" si="8"/>
        <v>18.3</v>
      </c>
    </row>
    <row r="90" spans="1:7" s="59" customFormat="1" x14ac:dyDescent="0.2">
      <c r="A90" s="60" t="s">
        <v>414</v>
      </c>
      <c r="B90" s="66" t="s">
        <v>44</v>
      </c>
      <c r="C90" s="66"/>
      <c r="D90" s="66">
        <v>0</v>
      </c>
      <c r="E90" s="66"/>
      <c r="F90" s="66"/>
      <c r="G90" s="49">
        <f>ROUND(SUM(G91,G105),2)</f>
        <v>1669.15</v>
      </c>
    </row>
    <row r="91" spans="1:7" s="89" customFormat="1" x14ac:dyDescent="0.2">
      <c r="A91" s="83" t="s">
        <v>415</v>
      </c>
      <c r="B91" s="84" t="s">
        <v>46</v>
      </c>
      <c r="C91" s="85"/>
      <c r="D91" s="86">
        <v>0</v>
      </c>
      <c r="E91" s="87"/>
      <c r="F91" s="88"/>
      <c r="G91" s="87">
        <f>ROUND(SUM(G92:G104),2)</f>
        <v>1643.15</v>
      </c>
    </row>
    <row r="92" spans="1:7" s="59" customFormat="1" ht="56.25" x14ac:dyDescent="0.2">
      <c r="A92" s="52" t="s">
        <v>188</v>
      </c>
      <c r="B92" s="102" t="s">
        <v>1559</v>
      </c>
      <c r="C92" s="62" t="s">
        <v>32</v>
      </c>
      <c r="D92" s="63">
        <v>6.54</v>
      </c>
      <c r="E92" s="64"/>
      <c r="F92" s="65"/>
      <c r="G92" s="46">
        <f t="shared" ref="G92:G104" si="9">ROUND(PRODUCT(D92,E92),2)</f>
        <v>6.54</v>
      </c>
    </row>
    <row r="93" spans="1:7" s="59" customFormat="1" ht="67.5" x14ac:dyDescent="0.2">
      <c r="A93" s="52" t="s">
        <v>189</v>
      </c>
      <c r="B93" s="102" t="s">
        <v>1560</v>
      </c>
      <c r="C93" s="62" t="s">
        <v>32</v>
      </c>
      <c r="D93" s="63">
        <v>12.6</v>
      </c>
      <c r="E93" s="64"/>
      <c r="F93" s="65"/>
      <c r="G93" s="46">
        <f t="shared" si="9"/>
        <v>12.6</v>
      </c>
    </row>
    <row r="94" spans="1:7" s="59" customFormat="1" ht="56.25" x14ac:dyDescent="0.2">
      <c r="A94" s="52" t="s">
        <v>190</v>
      </c>
      <c r="B94" s="102" t="s">
        <v>101</v>
      </c>
      <c r="C94" s="62" t="s">
        <v>40</v>
      </c>
      <c r="D94" s="63">
        <v>1053.5</v>
      </c>
      <c r="E94" s="64"/>
      <c r="F94" s="65"/>
      <c r="G94" s="46">
        <f t="shared" si="9"/>
        <v>1053.5</v>
      </c>
    </row>
    <row r="95" spans="1:7" s="59" customFormat="1" ht="56.25" x14ac:dyDescent="0.2">
      <c r="A95" s="52" t="s">
        <v>191</v>
      </c>
      <c r="B95" s="102" t="s">
        <v>439</v>
      </c>
      <c r="C95" s="62" t="s">
        <v>40</v>
      </c>
      <c r="D95" s="63">
        <v>253.44</v>
      </c>
      <c r="E95" s="64"/>
      <c r="F95" s="65"/>
      <c r="G95" s="46">
        <f t="shared" si="9"/>
        <v>253.44</v>
      </c>
    </row>
    <row r="96" spans="1:7" s="59" customFormat="1" ht="56.25" x14ac:dyDescent="0.2">
      <c r="A96" s="52" t="s">
        <v>192</v>
      </c>
      <c r="B96" s="102" t="s">
        <v>440</v>
      </c>
      <c r="C96" s="62" t="s">
        <v>40</v>
      </c>
      <c r="D96" s="63">
        <v>133.07</v>
      </c>
      <c r="E96" s="64"/>
      <c r="F96" s="65"/>
      <c r="G96" s="46">
        <f t="shared" si="9"/>
        <v>133.07</v>
      </c>
    </row>
    <row r="97" spans="1:7" s="59" customFormat="1" ht="56.25" x14ac:dyDescent="0.2">
      <c r="A97" s="52" t="s">
        <v>193</v>
      </c>
      <c r="B97" s="102" t="s">
        <v>102</v>
      </c>
      <c r="C97" s="62" t="s">
        <v>34</v>
      </c>
      <c r="D97" s="63">
        <v>10</v>
      </c>
      <c r="E97" s="64"/>
      <c r="F97" s="65"/>
      <c r="G97" s="46">
        <f t="shared" si="9"/>
        <v>10</v>
      </c>
    </row>
    <row r="98" spans="1:7" s="59" customFormat="1" ht="56.25" x14ac:dyDescent="0.2">
      <c r="A98" s="52" t="s">
        <v>194</v>
      </c>
      <c r="B98" s="102" t="s">
        <v>103</v>
      </c>
      <c r="C98" s="62" t="s">
        <v>34</v>
      </c>
      <c r="D98" s="63">
        <v>4</v>
      </c>
      <c r="E98" s="64"/>
      <c r="F98" s="65"/>
      <c r="G98" s="46">
        <f t="shared" si="9"/>
        <v>4</v>
      </c>
    </row>
    <row r="99" spans="1:7" s="59" customFormat="1" ht="45" x14ac:dyDescent="0.2">
      <c r="A99" s="52" t="s">
        <v>195</v>
      </c>
      <c r="B99" s="102" t="s">
        <v>217</v>
      </c>
      <c r="C99" s="62" t="s">
        <v>34</v>
      </c>
      <c r="D99" s="63">
        <v>1</v>
      </c>
      <c r="E99" s="64"/>
      <c r="F99" s="65"/>
      <c r="G99" s="46">
        <f t="shared" si="9"/>
        <v>1</v>
      </c>
    </row>
    <row r="100" spans="1:7" s="59" customFormat="1" ht="45" x14ac:dyDescent="0.2">
      <c r="A100" s="52" t="s">
        <v>196</v>
      </c>
      <c r="B100" s="102" t="s">
        <v>441</v>
      </c>
      <c r="C100" s="62" t="s">
        <v>34</v>
      </c>
      <c r="D100" s="63">
        <v>3</v>
      </c>
      <c r="E100" s="64"/>
      <c r="F100" s="65"/>
      <c r="G100" s="46">
        <f t="shared" si="9"/>
        <v>3</v>
      </c>
    </row>
    <row r="101" spans="1:7" s="59" customFormat="1" ht="56.25" x14ac:dyDescent="0.2">
      <c r="A101" s="52" t="s">
        <v>197</v>
      </c>
      <c r="B101" s="102" t="s">
        <v>104</v>
      </c>
      <c r="C101" s="62" t="s">
        <v>34</v>
      </c>
      <c r="D101" s="63">
        <v>4</v>
      </c>
      <c r="E101" s="64"/>
      <c r="F101" s="65"/>
      <c r="G101" s="46">
        <f t="shared" si="9"/>
        <v>4</v>
      </c>
    </row>
    <row r="102" spans="1:7" s="59" customFormat="1" ht="67.5" x14ac:dyDescent="0.2">
      <c r="A102" s="52" t="s">
        <v>198</v>
      </c>
      <c r="B102" s="102" t="s">
        <v>1561</v>
      </c>
      <c r="C102" s="62" t="s">
        <v>32</v>
      </c>
      <c r="D102" s="63">
        <v>16</v>
      </c>
      <c r="E102" s="64"/>
      <c r="F102" s="65"/>
      <c r="G102" s="46">
        <f t="shared" si="9"/>
        <v>16</v>
      </c>
    </row>
    <row r="103" spans="1:7" s="59" customFormat="1" ht="56.25" x14ac:dyDescent="0.2">
      <c r="A103" s="52" t="s">
        <v>199</v>
      </c>
      <c r="B103" s="102" t="s">
        <v>219</v>
      </c>
      <c r="C103" s="62" t="s">
        <v>32</v>
      </c>
      <c r="D103" s="63">
        <v>16</v>
      </c>
      <c r="E103" s="64"/>
      <c r="F103" s="65"/>
      <c r="G103" s="46">
        <f t="shared" si="9"/>
        <v>16</v>
      </c>
    </row>
    <row r="104" spans="1:7" s="59" customFormat="1" ht="22.5" x14ac:dyDescent="0.2">
      <c r="A104" s="52" t="s">
        <v>200</v>
      </c>
      <c r="B104" s="102" t="s">
        <v>443</v>
      </c>
      <c r="C104" s="62" t="s">
        <v>34</v>
      </c>
      <c r="D104" s="63">
        <v>130</v>
      </c>
      <c r="E104" s="64"/>
      <c r="F104" s="65"/>
      <c r="G104" s="46">
        <f t="shared" si="9"/>
        <v>130</v>
      </c>
    </row>
    <row r="105" spans="1:7" s="89" customFormat="1" x14ac:dyDescent="0.2">
      <c r="A105" s="83" t="s">
        <v>416</v>
      </c>
      <c r="B105" s="84" t="s">
        <v>79</v>
      </c>
      <c r="C105" s="85"/>
      <c r="D105" s="86">
        <v>0</v>
      </c>
      <c r="E105" s="87"/>
      <c r="F105" s="88"/>
      <c r="G105" s="87">
        <f>ROUND(SUM(G106:G109),2)</f>
        <v>26</v>
      </c>
    </row>
    <row r="106" spans="1:7" s="59" customFormat="1" ht="67.5" x14ac:dyDescent="0.2">
      <c r="A106" s="52" t="s">
        <v>201</v>
      </c>
      <c r="B106" s="102" t="s">
        <v>1562</v>
      </c>
      <c r="C106" s="62" t="s">
        <v>34</v>
      </c>
      <c r="D106" s="63">
        <v>13</v>
      </c>
      <c r="E106" s="64"/>
      <c r="F106" s="65"/>
      <c r="G106" s="46">
        <f t="shared" ref="G106:G109" si="10">ROUND(PRODUCT(D106,E106),2)</f>
        <v>13</v>
      </c>
    </row>
    <row r="107" spans="1:7" s="59" customFormat="1" ht="90" x14ac:dyDescent="0.2">
      <c r="A107" s="52" t="s">
        <v>202</v>
      </c>
      <c r="B107" s="102" t="s">
        <v>1563</v>
      </c>
      <c r="C107" s="62" t="s">
        <v>34</v>
      </c>
      <c r="D107" s="63">
        <v>4</v>
      </c>
      <c r="E107" s="64"/>
      <c r="F107" s="65"/>
      <c r="G107" s="46">
        <f t="shared" si="10"/>
        <v>4</v>
      </c>
    </row>
    <row r="108" spans="1:7" s="59" customFormat="1" ht="78.75" x14ac:dyDescent="0.2">
      <c r="A108" s="52" t="s">
        <v>203</v>
      </c>
      <c r="B108" s="102" t="s">
        <v>1564</v>
      </c>
      <c r="C108" s="62" t="s">
        <v>34</v>
      </c>
      <c r="D108" s="63">
        <v>1</v>
      </c>
      <c r="E108" s="64"/>
      <c r="F108" s="65"/>
      <c r="G108" s="46">
        <f t="shared" si="10"/>
        <v>1</v>
      </c>
    </row>
    <row r="109" spans="1:7" s="59" customFormat="1" ht="45" x14ac:dyDescent="0.2">
      <c r="A109" s="52" t="s">
        <v>204</v>
      </c>
      <c r="B109" s="102" t="s">
        <v>1565</v>
      </c>
      <c r="C109" s="62" t="s">
        <v>34</v>
      </c>
      <c r="D109" s="63">
        <v>8</v>
      </c>
      <c r="E109" s="64"/>
      <c r="F109" s="65"/>
      <c r="G109" s="46">
        <f t="shared" si="10"/>
        <v>8</v>
      </c>
    </row>
    <row r="110" spans="1:7" s="61" customFormat="1" x14ac:dyDescent="0.2">
      <c r="A110" s="60" t="s">
        <v>417</v>
      </c>
      <c r="B110" s="66" t="s">
        <v>1566</v>
      </c>
      <c r="C110" s="66"/>
      <c r="D110" s="66">
        <v>0</v>
      </c>
      <c r="E110" s="66"/>
      <c r="F110" s="66"/>
      <c r="G110" s="49">
        <f>ROUND(SUM(G111,G129,G145),2)</f>
        <v>22404.17</v>
      </c>
    </row>
    <row r="111" spans="1:7" s="89" customFormat="1" x14ac:dyDescent="0.2">
      <c r="A111" s="83" t="s">
        <v>418</v>
      </c>
      <c r="B111" s="84" t="s">
        <v>222</v>
      </c>
      <c r="C111" s="85"/>
      <c r="D111" s="86">
        <v>0</v>
      </c>
      <c r="E111" s="87"/>
      <c r="F111" s="88"/>
      <c r="G111" s="87">
        <f>ROUND(SUM(G112:G128),2)</f>
        <v>14614.22</v>
      </c>
    </row>
    <row r="112" spans="1:7" s="59" customFormat="1" ht="22.5" x14ac:dyDescent="0.2">
      <c r="A112" s="52" t="s">
        <v>205</v>
      </c>
      <c r="B112" s="102" t="s">
        <v>223</v>
      </c>
      <c r="C112" s="62" t="s">
        <v>40</v>
      </c>
      <c r="D112" s="63">
        <v>510.81</v>
      </c>
      <c r="E112" s="64"/>
      <c r="F112" s="65"/>
      <c r="G112" s="46">
        <f t="shared" ref="G112:G128" si="11">ROUND(PRODUCT(D112,E112),2)</f>
        <v>510.81</v>
      </c>
    </row>
    <row r="113" spans="1:7" s="59" customFormat="1" ht="45" x14ac:dyDescent="0.2">
      <c r="A113" s="52" t="s">
        <v>206</v>
      </c>
      <c r="B113" s="102" t="s">
        <v>224</v>
      </c>
      <c r="C113" s="62" t="s">
        <v>33</v>
      </c>
      <c r="D113" s="63">
        <v>923.11</v>
      </c>
      <c r="E113" s="64"/>
      <c r="F113" s="65"/>
      <c r="G113" s="46">
        <f t="shared" si="11"/>
        <v>923.11</v>
      </c>
    </row>
    <row r="114" spans="1:7" s="59" customFormat="1" ht="45" x14ac:dyDescent="0.2">
      <c r="A114" s="52" t="s">
        <v>207</v>
      </c>
      <c r="B114" s="102" t="s">
        <v>225</v>
      </c>
      <c r="C114" s="62" t="s">
        <v>33</v>
      </c>
      <c r="D114" s="63">
        <v>50.73</v>
      </c>
      <c r="E114" s="64"/>
      <c r="F114" s="65"/>
      <c r="G114" s="46">
        <f t="shared" si="11"/>
        <v>50.73</v>
      </c>
    </row>
    <row r="115" spans="1:7" s="59" customFormat="1" ht="22.5" x14ac:dyDescent="0.2">
      <c r="A115" s="52" t="s">
        <v>208</v>
      </c>
      <c r="B115" s="102" t="s">
        <v>226</v>
      </c>
      <c r="C115" s="62" t="s">
        <v>33</v>
      </c>
      <c r="D115" s="63">
        <v>51.06</v>
      </c>
      <c r="E115" s="64"/>
      <c r="F115" s="65"/>
      <c r="G115" s="46">
        <f t="shared" si="11"/>
        <v>51.06</v>
      </c>
    </row>
    <row r="116" spans="1:7" s="59" customFormat="1" ht="22.5" x14ac:dyDescent="0.2">
      <c r="A116" s="52" t="s">
        <v>209</v>
      </c>
      <c r="B116" s="102" t="s">
        <v>227</v>
      </c>
      <c r="C116" s="62" t="s">
        <v>40</v>
      </c>
      <c r="D116" s="63">
        <v>199.11</v>
      </c>
      <c r="E116" s="64"/>
      <c r="F116" s="65"/>
      <c r="G116" s="46">
        <f t="shared" si="11"/>
        <v>199.11</v>
      </c>
    </row>
    <row r="117" spans="1:7" s="59" customFormat="1" ht="22.5" x14ac:dyDescent="0.2">
      <c r="A117" s="52" t="s">
        <v>210</v>
      </c>
      <c r="B117" s="102" t="s">
        <v>228</v>
      </c>
      <c r="C117" s="62" t="s">
        <v>40</v>
      </c>
      <c r="D117" s="63">
        <v>185.02</v>
      </c>
      <c r="E117" s="64"/>
      <c r="F117" s="65"/>
      <c r="G117" s="46">
        <f t="shared" si="11"/>
        <v>185.02</v>
      </c>
    </row>
    <row r="118" spans="1:7" s="59" customFormat="1" ht="22.5" x14ac:dyDescent="0.2">
      <c r="A118" s="52" t="s">
        <v>211</v>
      </c>
      <c r="B118" s="102" t="s">
        <v>446</v>
      </c>
      <c r="C118" s="62" t="s">
        <v>40</v>
      </c>
      <c r="D118" s="63">
        <v>126.68</v>
      </c>
      <c r="E118" s="64"/>
      <c r="F118" s="65"/>
      <c r="G118" s="46">
        <f t="shared" si="11"/>
        <v>126.68</v>
      </c>
    </row>
    <row r="119" spans="1:7" s="59" customFormat="1" ht="33.75" x14ac:dyDescent="0.2">
      <c r="A119" s="52" t="s">
        <v>212</v>
      </c>
      <c r="B119" s="102" t="s">
        <v>229</v>
      </c>
      <c r="C119" s="62" t="s">
        <v>33</v>
      </c>
      <c r="D119" s="63">
        <v>277.85000000000002</v>
      </c>
      <c r="E119" s="64"/>
      <c r="F119" s="65"/>
      <c r="G119" s="46">
        <f t="shared" si="11"/>
        <v>277.85000000000002</v>
      </c>
    </row>
    <row r="120" spans="1:7" s="59" customFormat="1" ht="45" x14ac:dyDescent="0.2">
      <c r="A120" s="52" t="s">
        <v>213</v>
      </c>
      <c r="B120" s="102" t="s">
        <v>120</v>
      </c>
      <c r="C120" s="62" t="s">
        <v>33</v>
      </c>
      <c r="D120" s="63">
        <v>361.16</v>
      </c>
      <c r="E120" s="64"/>
      <c r="F120" s="65"/>
      <c r="G120" s="46">
        <f t="shared" si="11"/>
        <v>361.16</v>
      </c>
    </row>
    <row r="121" spans="1:7" s="59" customFormat="1" ht="45" x14ac:dyDescent="0.2">
      <c r="A121" s="52" t="s">
        <v>214</v>
      </c>
      <c r="B121" s="102" t="s">
        <v>230</v>
      </c>
      <c r="C121" s="62" t="s">
        <v>33</v>
      </c>
      <c r="D121" s="63">
        <v>240.77</v>
      </c>
      <c r="E121" s="64"/>
      <c r="F121" s="65"/>
      <c r="G121" s="46">
        <f t="shared" si="11"/>
        <v>240.77</v>
      </c>
    </row>
    <row r="122" spans="1:7" s="59" customFormat="1" ht="135" x14ac:dyDescent="0.2">
      <c r="A122" s="52" t="s">
        <v>215</v>
      </c>
      <c r="B122" s="102" t="s">
        <v>231</v>
      </c>
      <c r="C122" s="62" t="s">
        <v>34</v>
      </c>
      <c r="D122" s="63">
        <v>7</v>
      </c>
      <c r="E122" s="64"/>
      <c r="F122" s="65"/>
      <c r="G122" s="46">
        <f t="shared" si="11"/>
        <v>7</v>
      </c>
    </row>
    <row r="123" spans="1:7" s="59" customFormat="1" ht="135" x14ac:dyDescent="0.2">
      <c r="A123" s="52" t="s">
        <v>289</v>
      </c>
      <c r="B123" s="102" t="s">
        <v>1638</v>
      </c>
      <c r="C123" s="62" t="s">
        <v>34</v>
      </c>
      <c r="D123" s="63">
        <v>2</v>
      </c>
      <c r="E123" s="64"/>
      <c r="F123" s="65"/>
      <c r="G123" s="46">
        <f t="shared" si="11"/>
        <v>2</v>
      </c>
    </row>
    <row r="124" spans="1:7" s="59" customFormat="1" ht="22.5" x14ac:dyDescent="0.2">
      <c r="A124" s="52" t="s">
        <v>290</v>
      </c>
      <c r="B124" s="102" t="s">
        <v>1639</v>
      </c>
      <c r="C124" s="62" t="s">
        <v>34</v>
      </c>
      <c r="D124" s="63">
        <v>22</v>
      </c>
      <c r="E124" s="64"/>
      <c r="F124" s="65"/>
      <c r="G124" s="46">
        <f t="shared" si="11"/>
        <v>22</v>
      </c>
    </row>
    <row r="125" spans="1:7" s="59" customFormat="1" ht="22.5" x14ac:dyDescent="0.2">
      <c r="A125" s="52" t="s">
        <v>291</v>
      </c>
      <c r="B125" s="102" t="s">
        <v>232</v>
      </c>
      <c r="C125" s="62" t="s">
        <v>34</v>
      </c>
      <c r="D125" s="63">
        <v>8</v>
      </c>
      <c r="E125" s="64"/>
      <c r="F125" s="65"/>
      <c r="G125" s="46">
        <f t="shared" si="11"/>
        <v>8</v>
      </c>
    </row>
    <row r="126" spans="1:7" s="59" customFormat="1" ht="22.5" x14ac:dyDescent="0.2">
      <c r="A126" s="52" t="s">
        <v>292</v>
      </c>
      <c r="B126" s="102" t="s">
        <v>448</v>
      </c>
      <c r="C126" s="62" t="s">
        <v>34</v>
      </c>
      <c r="D126" s="63">
        <v>8</v>
      </c>
      <c r="E126" s="64"/>
      <c r="F126" s="65"/>
      <c r="G126" s="46">
        <f t="shared" si="11"/>
        <v>8</v>
      </c>
    </row>
    <row r="127" spans="1:7" s="59" customFormat="1" ht="33.75" x14ac:dyDescent="0.2">
      <c r="A127" s="52" t="s">
        <v>293</v>
      </c>
      <c r="B127" s="102" t="s">
        <v>38</v>
      </c>
      <c r="C127" s="62" t="s">
        <v>33</v>
      </c>
      <c r="D127" s="63">
        <v>612.67999999999995</v>
      </c>
      <c r="E127" s="64"/>
      <c r="F127" s="65"/>
      <c r="G127" s="46">
        <f t="shared" si="11"/>
        <v>612.67999999999995</v>
      </c>
    </row>
    <row r="128" spans="1:7" s="59" customFormat="1" ht="33.75" x14ac:dyDescent="0.2">
      <c r="A128" s="52" t="s">
        <v>294</v>
      </c>
      <c r="B128" s="102" t="s">
        <v>36</v>
      </c>
      <c r="C128" s="62" t="s">
        <v>37</v>
      </c>
      <c r="D128" s="63">
        <v>11028.24</v>
      </c>
      <c r="E128" s="64"/>
      <c r="F128" s="65"/>
      <c r="G128" s="46">
        <f t="shared" si="11"/>
        <v>11028.24</v>
      </c>
    </row>
    <row r="129" spans="1:7" s="89" customFormat="1" x14ac:dyDescent="0.2">
      <c r="A129" s="83" t="s">
        <v>419</v>
      </c>
      <c r="B129" s="84" t="s">
        <v>233</v>
      </c>
      <c r="C129" s="85"/>
      <c r="D129" s="86">
        <v>0</v>
      </c>
      <c r="E129" s="87"/>
      <c r="F129" s="88"/>
      <c r="G129" s="87">
        <f>ROUND(SUM(G130:G144),2)</f>
        <v>2405.1</v>
      </c>
    </row>
    <row r="130" spans="1:7" s="59" customFormat="1" ht="45" x14ac:dyDescent="0.2">
      <c r="A130" s="52" t="s">
        <v>295</v>
      </c>
      <c r="B130" s="102" t="s">
        <v>224</v>
      </c>
      <c r="C130" s="62" t="s">
        <v>33</v>
      </c>
      <c r="D130" s="63">
        <v>77.95</v>
      </c>
      <c r="E130" s="64"/>
      <c r="F130" s="65"/>
      <c r="G130" s="46">
        <f t="shared" ref="G130:G136" si="12">ROUND(PRODUCT(D130,E130),2)</f>
        <v>77.95</v>
      </c>
    </row>
    <row r="131" spans="1:7" s="59" customFormat="1" ht="45" x14ac:dyDescent="0.2">
      <c r="A131" s="52" t="s">
        <v>296</v>
      </c>
      <c r="B131" s="102" t="s">
        <v>225</v>
      </c>
      <c r="C131" s="62" t="s">
        <v>33</v>
      </c>
      <c r="D131" s="63">
        <v>4.28</v>
      </c>
      <c r="E131" s="64"/>
      <c r="F131" s="65"/>
      <c r="G131" s="46">
        <f t="shared" si="12"/>
        <v>4.28</v>
      </c>
    </row>
    <row r="132" spans="1:7" s="59" customFormat="1" ht="22.5" x14ac:dyDescent="0.2">
      <c r="A132" s="52" t="s">
        <v>297</v>
      </c>
      <c r="B132" s="102" t="s">
        <v>234</v>
      </c>
      <c r="C132" s="62" t="s">
        <v>33</v>
      </c>
      <c r="D132" s="63">
        <v>13.38</v>
      </c>
      <c r="E132" s="64"/>
      <c r="F132" s="65"/>
      <c r="G132" s="46">
        <f t="shared" si="12"/>
        <v>13.38</v>
      </c>
    </row>
    <row r="133" spans="1:7" s="59" customFormat="1" ht="33.75" x14ac:dyDescent="0.2">
      <c r="A133" s="52" t="s">
        <v>298</v>
      </c>
      <c r="B133" s="102" t="s">
        <v>235</v>
      </c>
      <c r="C133" s="62" t="s">
        <v>32</v>
      </c>
      <c r="D133" s="63">
        <v>27.65</v>
      </c>
      <c r="E133" s="64"/>
      <c r="F133" s="65"/>
      <c r="G133" s="46">
        <f t="shared" si="12"/>
        <v>27.65</v>
      </c>
    </row>
    <row r="134" spans="1:7" s="59" customFormat="1" ht="33.75" x14ac:dyDescent="0.2">
      <c r="A134" s="52" t="s">
        <v>299</v>
      </c>
      <c r="B134" s="102" t="s">
        <v>236</v>
      </c>
      <c r="C134" s="62" t="s">
        <v>54</v>
      </c>
      <c r="D134" s="63">
        <v>781.34</v>
      </c>
      <c r="E134" s="64"/>
      <c r="F134" s="65"/>
      <c r="G134" s="46">
        <f t="shared" si="12"/>
        <v>781.34</v>
      </c>
    </row>
    <row r="135" spans="1:7" s="59" customFormat="1" ht="22.5" x14ac:dyDescent="0.2">
      <c r="A135" s="52" t="s">
        <v>300</v>
      </c>
      <c r="B135" s="102" t="s">
        <v>1637</v>
      </c>
      <c r="C135" s="62" t="s">
        <v>33</v>
      </c>
      <c r="D135" s="63">
        <v>6.48</v>
      </c>
      <c r="E135" s="64"/>
      <c r="F135" s="65"/>
      <c r="G135" s="46">
        <f t="shared" si="12"/>
        <v>6.48</v>
      </c>
    </row>
    <row r="136" spans="1:7" s="59" customFormat="1" ht="33.75" x14ac:dyDescent="0.2">
      <c r="A136" s="52" t="s">
        <v>301</v>
      </c>
      <c r="B136" s="102" t="s">
        <v>237</v>
      </c>
      <c r="C136" s="62" t="s">
        <v>32</v>
      </c>
      <c r="D136" s="63">
        <v>14.4</v>
      </c>
      <c r="E136" s="64"/>
      <c r="F136" s="65"/>
      <c r="G136" s="46">
        <f t="shared" si="12"/>
        <v>14.4</v>
      </c>
    </row>
    <row r="137" spans="1:7" s="59" customFormat="1" ht="22.5" x14ac:dyDescent="0.2">
      <c r="A137" s="52" t="s">
        <v>302</v>
      </c>
      <c r="B137" s="102" t="s">
        <v>238</v>
      </c>
      <c r="C137" s="62" t="s">
        <v>32</v>
      </c>
      <c r="D137" s="63">
        <v>76</v>
      </c>
      <c r="E137" s="64"/>
      <c r="F137" s="65"/>
      <c r="G137" s="46">
        <f>ROUND(PRODUCT(D137,E137),2)</f>
        <v>76</v>
      </c>
    </row>
    <row r="138" spans="1:7" s="59" customFormat="1" ht="45" x14ac:dyDescent="0.2">
      <c r="A138" s="52" t="s">
        <v>303</v>
      </c>
      <c r="B138" s="102" t="s">
        <v>239</v>
      </c>
      <c r="C138" s="62" t="s">
        <v>32</v>
      </c>
      <c r="D138" s="63">
        <v>57.96</v>
      </c>
      <c r="E138" s="64"/>
      <c r="F138" s="65"/>
      <c r="G138" s="46">
        <f>ROUND(PRODUCT(D138,E138),2)</f>
        <v>57.96</v>
      </c>
    </row>
    <row r="139" spans="1:7" s="59" customFormat="1" ht="45" x14ac:dyDescent="0.2">
      <c r="A139" s="52" t="s">
        <v>304</v>
      </c>
      <c r="B139" s="102" t="s">
        <v>240</v>
      </c>
      <c r="C139" s="62" t="s">
        <v>32</v>
      </c>
      <c r="D139" s="63">
        <v>94.03</v>
      </c>
      <c r="E139" s="64"/>
      <c r="F139" s="65"/>
      <c r="G139" s="46">
        <f>ROUND(PRODUCT(D139,E139),2)</f>
        <v>94.03</v>
      </c>
    </row>
    <row r="140" spans="1:7" s="59" customFormat="1" ht="45" x14ac:dyDescent="0.2">
      <c r="A140" s="52" t="s">
        <v>305</v>
      </c>
      <c r="B140" s="102" t="s">
        <v>120</v>
      </c>
      <c r="C140" s="62" t="s">
        <v>33</v>
      </c>
      <c r="D140" s="63">
        <v>19.93</v>
      </c>
      <c r="E140" s="64"/>
      <c r="F140" s="65"/>
      <c r="G140" s="46">
        <f>ROUND(PRODUCT(D140,E140),2)</f>
        <v>19.93</v>
      </c>
    </row>
    <row r="141" spans="1:7" s="59" customFormat="1" ht="45" x14ac:dyDescent="0.2">
      <c r="A141" s="52" t="s">
        <v>306</v>
      </c>
      <c r="B141" s="102" t="s">
        <v>241</v>
      </c>
      <c r="C141" s="62" t="s">
        <v>34</v>
      </c>
      <c r="D141" s="63">
        <v>38</v>
      </c>
      <c r="E141" s="64"/>
      <c r="F141" s="65"/>
      <c r="G141" s="46">
        <f t="shared" ref="G141:G144" si="13">ROUND(PRODUCT(D141,E141),2)</f>
        <v>38</v>
      </c>
    </row>
    <row r="142" spans="1:7" s="59" customFormat="1" ht="45" x14ac:dyDescent="0.2">
      <c r="A142" s="52" t="s">
        <v>307</v>
      </c>
      <c r="B142" s="102" t="s">
        <v>242</v>
      </c>
      <c r="C142" s="62" t="s">
        <v>34</v>
      </c>
      <c r="D142" s="63">
        <v>10</v>
      </c>
      <c r="E142" s="64"/>
      <c r="F142" s="65"/>
      <c r="G142" s="46">
        <f t="shared" si="13"/>
        <v>10</v>
      </c>
    </row>
    <row r="143" spans="1:7" s="59" customFormat="1" ht="33.75" x14ac:dyDescent="0.2">
      <c r="A143" s="52" t="s">
        <v>308</v>
      </c>
      <c r="B143" s="102" t="s">
        <v>38</v>
      </c>
      <c r="C143" s="62" t="s">
        <v>33</v>
      </c>
      <c r="D143" s="63">
        <v>62.3</v>
      </c>
      <c r="E143" s="64"/>
      <c r="F143" s="65"/>
      <c r="G143" s="46">
        <f t="shared" si="13"/>
        <v>62.3</v>
      </c>
    </row>
    <row r="144" spans="1:7" s="59" customFormat="1" ht="33.75" x14ac:dyDescent="0.2">
      <c r="A144" s="52" t="s">
        <v>309</v>
      </c>
      <c r="B144" s="102" t="s">
        <v>36</v>
      </c>
      <c r="C144" s="62" t="s">
        <v>37</v>
      </c>
      <c r="D144" s="63">
        <v>1121.4000000000001</v>
      </c>
      <c r="E144" s="64"/>
      <c r="F144" s="65"/>
      <c r="G144" s="46">
        <f t="shared" si="13"/>
        <v>1121.4000000000001</v>
      </c>
    </row>
    <row r="145" spans="1:7" s="89" customFormat="1" x14ac:dyDescent="0.2">
      <c r="A145" s="83" t="s">
        <v>420</v>
      </c>
      <c r="B145" s="84" t="s">
        <v>244</v>
      </c>
      <c r="C145" s="85"/>
      <c r="D145" s="86">
        <v>0</v>
      </c>
      <c r="E145" s="87"/>
      <c r="F145" s="88"/>
      <c r="G145" s="87">
        <f>ROUND(SUM(G146:G161),2)</f>
        <v>5384.85</v>
      </c>
    </row>
    <row r="146" spans="1:7" s="59" customFormat="1" ht="22.5" x14ac:dyDescent="0.2">
      <c r="A146" s="52" t="s">
        <v>310</v>
      </c>
      <c r="B146" s="102" t="s">
        <v>223</v>
      </c>
      <c r="C146" s="62" t="s">
        <v>40</v>
      </c>
      <c r="D146" s="63">
        <v>355.5</v>
      </c>
      <c r="E146" s="64"/>
      <c r="F146" s="65"/>
      <c r="G146" s="46">
        <f t="shared" ref="G146:G161" si="14">ROUND(PRODUCT(D146,E146),2)</f>
        <v>355.5</v>
      </c>
    </row>
    <row r="147" spans="1:7" s="59" customFormat="1" ht="45" x14ac:dyDescent="0.2">
      <c r="A147" s="52" t="s">
        <v>311</v>
      </c>
      <c r="B147" s="102" t="s">
        <v>224</v>
      </c>
      <c r="C147" s="62" t="s">
        <v>33</v>
      </c>
      <c r="D147" s="63">
        <v>420.86</v>
      </c>
      <c r="E147" s="64"/>
      <c r="F147" s="65"/>
      <c r="G147" s="46">
        <f t="shared" si="14"/>
        <v>420.86</v>
      </c>
    </row>
    <row r="148" spans="1:7" s="59" customFormat="1" ht="90" x14ac:dyDescent="0.2">
      <c r="A148" s="52" t="s">
        <v>312</v>
      </c>
      <c r="B148" s="102" t="s">
        <v>245</v>
      </c>
      <c r="C148" s="62" t="s">
        <v>34</v>
      </c>
      <c r="D148" s="63">
        <v>24</v>
      </c>
      <c r="E148" s="64"/>
      <c r="F148" s="65"/>
      <c r="G148" s="46">
        <f t="shared" si="14"/>
        <v>24</v>
      </c>
    </row>
    <row r="149" spans="1:7" s="59" customFormat="1" ht="90" x14ac:dyDescent="0.2">
      <c r="A149" s="52" t="s">
        <v>313</v>
      </c>
      <c r="B149" s="102" t="s">
        <v>246</v>
      </c>
      <c r="C149" s="62" t="s">
        <v>34</v>
      </c>
      <c r="D149" s="63">
        <v>36</v>
      </c>
      <c r="E149" s="64"/>
      <c r="F149" s="65"/>
      <c r="G149" s="46">
        <f t="shared" si="14"/>
        <v>36</v>
      </c>
    </row>
    <row r="150" spans="1:7" s="59" customFormat="1" ht="90" x14ac:dyDescent="0.2">
      <c r="A150" s="52" t="s">
        <v>314</v>
      </c>
      <c r="B150" s="102" t="s">
        <v>247</v>
      </c>
      <c r="C150" s="62" t="s">
        <v>34</v>
      </c>
      <c r="D150" s="63">
        <v>19</v>
      </c>
      <c r="E150" s="64"/>
      <c r="F150" s="65"/>
      <c r="G150" s="46">
        <f t="shared" si="14"/>
        <v>19</v>
      </c>
    </row>
    <row r="151" spans="1:7" s="59" customFormat="1" ht="22.5" x14ac:dyDescent="0.2">
      <c r="A151" s="52" t="s">
        <v>315</v>
      </c>
      <c r="B151" s="102" t="s">
        <v>248</v>
      </c>
      <c r="C151" s="62" t="s">
        <v>40</v>
      </c>
      <c r="D151" s="63">
        <v>355.5</v>
      </c>
      <c r="E151" s="64"/>
      <c r="F151" s="65"/>
      <c r="G151" s="46">
        <f t="shared" si="14"/>
        <v>355.5</v>
      </c>
    </row>
    <row r="152" spans="1:7" s="59" customFormat="1" ht="22.5" x14ac:dyDescent="0.2">
      <c r="A152" s="52" t="s">
        <v>316</v>
      </c>
      <c r="B152" s="102" t="s">
        <v>1641</v>
      </c>
      <c r="C152" s="62" t="s">
        <v>34</v>
      </c>
      <c r="D152" s="63">
        <v>79</v>
      </c>
      <c r="E152" s="64"/>
      <c r="F152" s="65"/>
      <c r="G152" s="46">
        <f t="shared" si="14"/>
        <v>79</v>
      </c>
    </row>
    <row r="153" spans="1:7" s="59" customFormat="1" ht="22.5" x14ac:dyDescent="0.2">
      <c r="A153" s="52" t="s">
        <v>317</v>
      </c>
      <c r="B153" s="102" t="s">
        <v>1640</v>
      </c>
      <c r="C153" s="62" t="s">
        <v>34</v>
      </c>
      <c r="D153" s="63">
        <v>30</v>
      </c>
      <c r="E153" s="64"/>
      <c r="F153" s="65"/>
      <c r="G153" s="46">
        <f t="shared" si="14"/>
        <v>30</v>
      </c>
    </row>
    <row r="154" spans="1:7" s="59" customFormat="1" ht="22.5" x14ac:dyDescent="0.2">
      <c r="A154" s="52" t="s">
        <v>318</v>
      </c>
      <c r="B154" s="102" t="s">
        <v>249</v>
      </c>
      <c r="C154" s="62" t="s">
        <v>34</v>
      </c>
      <c r="D154" s="63">
        <v>29</v>
      </c>
      <c r="E154" s="64"/>
      <c r="F154" s="65"/>
      <c r="G154" s="46">
        <f t="shared" si="14"/>
        <v>29</v>
      </c>
    </row>
    <row r="155" spans="1:7" s="59" customFormat="1" ht="22.5" x14ac:dyDescent="0.2">
      <c r="A155" s="52" t="s">
        <v>319</v>
      </c>
      <c r="B155" s="102" t="s">
        <v>450</v>
      </c>
      <c r="C155" s="62" t="s">
        <v>34</v>
      </c>
      <c r="D155" s="63">
        <v>20</v>
      </c>
      <c r="E155" s="64"/>
      <c r="F155" s="65"/>
      <c r="G155" s="46">
        <f t="shared" si="14"/>
        <v>20</v>
      </c>
    </row>
    <row r="156" spans="1:7" s="59" customFormat="1" ht="22.5" x14ac:dyDescent="0.2">
      <c r="A156" s="52" t="s">
        <v>320</v>
      </c>
      <c r="B156" s="102" t="s">
        <v>1643</v>
      </c>
      <c r="C156" s="62" t="s">
        <v>34</v>
      </c>
      <c r="D156" s="63">
        <v>79</v>
      </c>
      <c r="E156" s="64"/>
      <c r="F156" s="65"/>
      <c r="G156" s="46">
        <f t="shared" si="14"/>
        <v>79</v>
      </c>
    </row>
    <row r="157" spans="1:7" s="59" customFormat="1" ht="22.5" x14ac:dyDescent="0.2">
      <c r="A157" s="52" t="s">
        <v>321</v>
      </c>
      <c r="B157" s="102" t="s">
        <v>226</v>
      </c>
      <c r="C157" s="62" t="s">
        <v>33</v>
      </c>
      <c r="D157" s="63">
        <v>27.87</v>
      </c>
      <c r="E157" s="64"/>
      <c r="F157" s="65"/>
      <c r="G157" s="46">
        <f t="shared" si="14"/>
        <v>27.87</v>
      </c>
    </row>
    <row r="158" spans="1:7" s="59" customFormat="1" ht="45" x14ac:dyDescent="0.2">
      <c r="A158" s="52" t="s">
        <v>322</v>
      </c>
      <c r="B158" s="102" t="s">
        <v>120</v>
      </c>
      <c r="C158" s="62" t="s">
        <v>33</v>
      </c>
      <c r="D158" s="63">
        <v>235.79</v>
      </c>
      <c r="E158" s="64"/>
      <c r="F158" s="65"/>
      <c r="G158" s="46">
        <f t="shared" si="14"/>
        <v>235.79</v>
      </c>
    </row>
    <row r="159" spans="1:7" s="59" customFormat="1" ht="45" x14ac:dyDescent="0.2">
      <c r="A159" s="52" t="s">
        <v>323</v>
      </c>
      <c r="B159" s="102" t="s">
        <v>230</v>
      </c>
      <c r="C159" s="62" t="s">
        <v>33</v>
      </c>
      <c r="D159" s="63">
        <v>157.19</v>
      </c>
      <c r="E159" s="64"/>
      <c r="F159" s="65"/>
      <c r="G159" s="46">
        <f t="shared" si="14"/>
        <v>157.19</v>
      </c>
    </row>
    <row r="160" spans="1:7" s="59" customFormat="1" ht="33.75" x14ac:dyDescent="0.2">
      <c r="A160" s="52" t="s">
        <v>324</v>
      </c>
      <c r="B160" s="102" t="s">
        <v>38</v>
      </c>
      <c r="C160" s="62" t="s">
        <v>33</v>
      </c>
      <c r="D160" s="63">
        <v>185.06</v>
      </c>
      <c r="E160" s="64"/>
      <c r="F160" s="65"/>
      <c r="G160" s="46">
        <f t="shared" si="14"/>
        <v>185.06</v>
      </c>
    </row>
    <row r="161" spans="1:7" s="59" customFormat="1" ht="33.75" x14ac:dyDescent="0.2">
      <c r="A161" s="52" t="s">
        <v>325</v>
      </c>
      <c r="B161" s="102" t="s">
        <v>36</v>
      </c>
      <c r="C161" s="62" t="s">
        <v>37</v>
      </c>
      <c r="D161" s="63">
        <v>3331.08</v>
      </c>
      <c r="E161" s="64"/>
      <c r="F161" s="65"/>
      <c r="G161" s="46">
        <f t="shared" si="14"/>
        <v>3331.08</v>
      </c>
    </row>
    <row r="162" spans="1:7" s="61" customFormat="1" x14ac:dyDescent="0.2">
      <c r="A162" s="60" t="s">
        <v>421</v>
      </c>
      <c r="B162" s="66" t="s">
        <v>1567</v>
      </c>
      <c r="C162" s="66"/>
      <c r="D162" s="66">
        <v>0</v>
      </c>
      <c r="E162" s="66"/>
      <c r="F162" s="66"/>
      <c r="G162" s="49">
        <f>ROUND(SUM(G163,G173,G190),2)</f>
        <v>24809.63</v>
      </c>
    </row>
    <row r="163" spans="1:7" s="89" customFormat="1" x14ac:dyDescent="0.2">
      <c r="A163" s="83" t="s">
        <v>422</v>
      </c>
      <c r="B163" s="84" t="s">
        <v>222</v>
      </c>
      <c r="C163" s="85"/>
      <c r="D163" s="86">
        <v>0</v>
      </c>
      <c r="E163" s="87"/>
      <c r="F163" s="88"/>
      <c r="G163" s="87">
        <f>ROUND(SUM(G164:G172),2)</f>
        <v>11744.76</v>
      </c>
    </row>
    <row r="164" spans="1:7" s="59" customFormat="1" ht="22.5" x14ac:dyDescent="0.2">
      <c r="A164" s="52" t="s">
        <v>326</v>
      </c>
      <c r="B164" s="102" t="s">
        <v>223</v>
      </c>
      <c r="C164" s="62" t="s">
        <v>40</v>
      </c>
      <c r="D164" s="63">
        <v>239.69</v>
      </c>
      <c r="E164" s="64"/>
      <c r="F164" s="65"/>
      <c r="G164" s="46">
        <f t="shared" ref="G164:G172" si="15">ROUND(PRODUCT(D164,E164),2)</f>
        <v>239.69</v>
      </c>
    </row>
    <row r="165" spans="1:7" s="59" customFormat="1" ht="45" x14ac:dyDescent="0.2">
      <c r="A165" s="52" t="s">
        <v>327</v>
      </c>
      <c r="B165" s="102" t="s">
        <v>224</v>
      </c>
      <c r="C165" s="62" t="s">
        <v>33</v>
      </c>
      <c r="D165" s="63">
        <v>630.11</v>
      </c>
      <c r="E165" s="64"/>
      <c r="F165" s="65"/>
      <c r="G165" s="46">
        <f t="shared" si="15"/>
        <v>630.11</v>
      </c>
    </row>
    <row r="166" spans="1:7" s="59" customFormat="1" ht="22.5" x14ac:dyDescent="0.2">
      <c r="A166" s="52" t="s">
        <v>328</v>
      </c>
      <c r="B166" s="102" t="s">
        <v>226</v>
      </c>
      <c r="C166" s="62" t="s">
        <v>33</v>
      </c>
      <c r="D166" s="63">
        <v>40.270000000000003</v>
      </c>
      <c r="E166" s="64"/>
      <c r="F166" s="65"/>
      <c r="G166" s="46">
        <f t="shared" si="15"/>
        <v>40.270000000000003</v>
      </c>
    </row>
    <row r="167" spans="1:7" s="59" customFormat="1" ht="22.5" x14ac:dyDescent="0.2">
      <c r="A167" s="52" t="s">
        <v>329</v>
      </c>
      <c r="B167" s="102" t="s">
        <v>1568</v>
      </c>
      <c r="C167" s="62" t="s">
        <v>40</v>
      </c>
      <c r="D167" s="63">
        <v>239.69</v>
      </c>
      <c r="E167" s="64"/>
      <c r="F167" s="65"/>
      <c r="G167" s="46">
        <f t="shared" si="15"/>
        <v>239.69</v>
      </c>
    </row>
    <row r="168" spans="1:7" s="59" customFormat="1" ht="33.75" x14ac:dyDescent="0.2">
      <c r="A168" s="52" t="s">
        <v>330</v>
      </c>
      <c r="B168" s="102" t="s">
        <v>229</v>
      </c>
      <c r="C168" s="62" t="s">
        <v>33</v>
      </c>
      <c r="D168" s="63">
        <v>318.11</v>
      </c>
      <c r="E168" s="64"/>
      <c r="F168" s="65"/>
      <c r="G168" s="46">
        <f t="shared" si="15"/>
        <v>318.11</v>
      </c>
    </row>
    <row r="169" spans="1:7" s="59" customFormat="1" ht="45" x14ac:dyDescent="0.2">
      <c r="A169" s="52" t="s">
        <v>331</v>
      </c>
      <c r="B169" s="102" t="s">
        <v>120</v>
      </c>
      <c r="C169" s="62" t="s">
        <v>33</v>
      </c>
      <c r="D169" s="63">
        <v>97.8</v>
      </c>
      <c r="E169" s="64"/>
      <c r="F169" s="65"/>
      <c r="G169" s="46">
        <f t="shared" si="15"/>
        <v>97.8</v>
      </c>
    </row>
    <row r="170" spans="1:7" s="59" customFormat="1" ht="45" x14ac:dyDescent="0.2">
      <c r="A170" s="52" t="s">
        <v>332</v>
      </c>
      <c r="B170" s="102" t="s">
        <v>230</v>
      </c>
      <c r="C170" s="62" t="s">
        <v>33</v>
      </c>
      <c r="D170" s="63">
        <v>65.2</v>
      </c>
      <c r="E170" s="64"/>
      <c r="F170" s="65"/>
      <c r="G170" s="46">
        <f t="shared" si="15"/>
        <v>65.2</v>
      </c>
    </row>
    <row r="171" spans="1:7" s="59" customFormat="1" ht="33.75" x14ac:dyDescent="0.2">
      <c r="A171" s="52" t="s">
        <v>333</v>
      </c>
      <c r="B171" s="102" t="s">
        <v>38</v>
      </c>
      <c r="C171" s="62" t="s">
        <v>33</v>
      </c>
      <c r="D171" s="63">
        <v>532.30999999999995</v>
      </c>
      <c r="E171" s="64"/>
      <c r="F171" s="65"/>
      <c r="G171" s="46">
        <f t="shared" si="15"/>
        <v>532.30999999999995</v>
      </c>
    </row>
    <row r="172" spans="1:7" s="59" customFormat="1" ht="33.75" x14ac:dyDescent="0.2">
      <c r="A172" s="52" t="s">
        <v>334</v>
      </c>
      <c r="B172" s="102" t="s">
        <v>36</v>
      </c>
      <c r="C172" s="62" t="s">
        <v>37</v>
      </c>
      <c r="D172" s="63">
        <v>9581.58</v>
      </c>
      <c r="E172" s="64"/>
      <c r="F172" s="65"/>
      <c r="G172" s="46">
        <f t="shared" si="15"/>
        <v>9581.58</v>
      </c>
    </row>
    <row r="173" spans="1:7" s="89" customFormat="1" x14ac:dyDescent="0.2">
      <c r="A173" s="83" t="s">
        <v>423</v>
      </c>
      <c r="B173" s="84" t="s">
        <v>1569</v>
      </c>
      <c r="C173" s="85"/>
      <c r="D173" s="86">
        <v>0</v>
      </c>
      <c r="E173" s="87"/>
      <c r="F173" s="88"/>
      <c r="G173" s="87">
        <f>ROUND(SUM(G174:G189),2)</f>
        <v>3169.34</v>
      </c>
    </row>
    <row r="174" spans="1:7" s="59" customFormat="1" ht="45" x14ac:dyDescent="0.2">
      <c r="A174" s="52" t="s">
        <v>335</v>
      </c>
      <c r="B174" s="102" t="s">
        <v>224</v>
      </c>
      <c r="C174" s="62" t="s">
        <v>33</v>
      </c>
      <c r="D174" s="63">
        <v>38.200000000000003</v>
      </c>
      <c r="E174" s="64"/>
      <c r="F174" s="65"/>
      <c r="G174" s="46">
        <f t="shared" ref="G174:G189" si="16">ROUND(PRODUCT(D174,E174),2)</f>
        <v>38.200000000000003</v>
      </c>
    </row>
    <row r="175" spans="1:7" s="59" customFormat="1" ht="45" x14ac:dyDescent="0.2">
      <c r="A175" s="52" t="s">
        <v>336</v>
      </c>
      <c r="B175" s="102" t="s">
        <v>120</v>
      </c>
      <c r="C175" s="62" t="s">
        <v>33</v>
      </c>
      <c r="D175" s="63">
        <v>5.76</v>
      </c>
      <c r="E175" s="64"/>
      <c r="F175" s="65"/>
      <c r="G175" s="46">
        <f>ROUND(PRODUCT(D175,E175),2)</f>
        <v>5.76</v>
      </c>
    </row>
    <row r="176" spans="1:7" s="59" customFormat="1" ht="45" x14ac:dyDescent="0.2">
      <c r="A176" s="52" t="s">
        <v>337</v>
      </c>
      <c r="B176" s="102" t="s">
        <v>85</v>
      </c>
      <c r="C176" s="62" t="s">
        <v>32</v>
      </c>
      <c r="D176" s="63">
        <v>16.53</v>
      </c>
      <c r="E176" s="64"/>
      <c r="F176" s="65"/>
      <c r="G176" s="46">
        <f t="shared" si="16"/>
        <v>16.53</v>
      </c>
    </row>
    <row r="177" spans="1:7" s="59" customFormat="1" ht="33.75" x14ac:dyDescent="0.2">
      <c r="A177" s="52" t="s">
        <v>338</v>
      </c>
      <c r="B177" s="102" t="s">
        <v>1570</v>
      </c>
      <c r="C177" s="62" t="s">
        <v>32</v>
      </c>
      <c r="D177" s="63">
        <v>16.53</v>
      </c>
      <c r="E177" s="64"/>
      <c r="F177" s="65"/>
      <c r="G177" s="46">
        <f t="shared" si="16"/>
        <v>16.53</v>
      </c>
    </row>
    <row r="178" spans="1:7" s="59" customFormat="1" ht="33.75" x14ac:dyDescent="0.2">
      <c r="A178" s="52" t="s">
        <v>339</v>
      </c>
      <c r="B178" s="102" t="s">
        <v>1571</v>
      </c>
      <c r="C178" s="62" t="s">
        <v>32</v>
      </c>
      <c r="D178" s="63">
        <v>118.85</v>
      </c>
      <c r="E178" s="64"/>
      <c r="F178" s="65"/>
      <c r="G178" s="46">
        <f t="shared" si="16"/>
        <v>118.85</v>
      </c>
    </row>
    <row r="179" spans="1:7" s="59" customFormat="1" ht="33.75" x14ac:dyDescent="0.2">
      <c r="A179" s="52" t="s">
        <v>340</v>
      </c>
      <c r="B179" s="102" t="s">
        <v>272</v>
      </c>
      <c r="C179" s="62" t="s">
        <v>32</v>
      </c>
      <c r="D179" s="63">
        <v>11.25</v>
      </c>
      <c r="E179" s="64"/>
      <c r="F179" s="65"/>
      <c r="G179" s="46">
        <f t="shared" si="16"/>
        <v>11.25</v>
      </c>
    </row>
    <row r="180" spans="1:7" s="59" customFormat="1" ht="33.75" x14ac:dyDescent="0.2">
      <c r="A180" s="52" t="s">
        <v>341</v>
      </c>
      <c r="B180" s="102" t="s">
        <v>236</v>
      </c>
      <c r="C180" s="62" t="s">
        <v>54</v>
      </c>
      <c r="D180" s="63">
        <v>2288.1799999999998</v>
      </c>
      <c r="E180" s="64"/>
      <c r="F180" s="65"/>
      <c r="G180" s="46">
        <f t="shared" si="16"/>
        <v>2288.1799999999998</v>
      </c>
    </row>
    <row r="181" spans="1:7" s="59" customFormat="1" ht="45" x14ac:dyDescent="0.2">
      <c r="A181" s="52" t="s">
        <v>342</v>
      </c>
      <c r="B181" s="102" t="s">
        <v>1572</v>
      </c>
      <c r="C181" s="62" t="s">
        <v>33</v>
      </c>
      <c r="D181" s="63">
        <v>3.11</v>
      </c>
      <c r="E181" s="64"/>
      <c r="F181" s="65"/>
      <c r="G181" s="46">
        <f t="shared" si="16"/>
        <v>3.11</v>
      </c>
    </row>
    <row r="182" spans="1:7" s="59" customFormat="1" ht="45" x14ac:dyDescent="0.2">
      <c r="A182" s="52" t="s">
        <v>343</v>
      </c>
      <c r="B182" s="102" t="s">
        <v>1573</v>
      </c>
      <c r="C182" s="62" t="s">
        <v>33</v>
      </c>
      <c r="D182" s="63">
        <v>3.5</v>
      </c>
      <c r="E182" s="64"/>
      <c r="F182" s="65"/>
      <c r="G182" s="46">
        <f t="shared" si="16"/>
        <v>3.5</v>
      </c>
    </row>
    <row r="183" spans="1:7" s="59" customFormat="1" ht="33.75" x14ac:dyDescent="0.2">
      <c r="A183" s="52" t="s">
        <v>344</v>
      </c>
      <c r="B183" s="102" t="s">
        <v>1574</v>
      </c>
      <c r="C183" s="62" t="s">
        <v>40</v>
      </c>
      <c r="D183" s="63">
        <v>28.8</v>
      </c>
      <c r="E183" s="64"/>
      <c r="F183" s="65"/>
      <c r="G183" s="46">
        <f t="shared" si="16"/>
        <v>28.8</v>
      </c>
    </row>
    <row r="184" spans="1:7" s="59" customFormat="1" ht="45" x14ac:dyDescent="0.2">
      <c r="A184" s="52" t="s">
        <v>345</v>
      </c>
      <c r="B184" s="102" t="s">
        <v>1575</v>
      </c>
      <c r="C184" s="62" t="s">
        <v>33</v>
      </c>
      <c r="D184" s="63">
        <v>8.25</v>
      </c>
      <c r="E184" s="64"/>
      <c r="F184" s="65"/>
      <c r="G184" s="46">
        <f t="shared" si="16"/>
        <v>8.25</v>
      </c>
    </row>
    <row r="185" spans="1:7" s="59" customFormat="1" ht="22.5" x14ac:dyDescent="0.2">
      <c r="A185" s="52" t="s">
        <v>346</v>
      </c>
      <c r="B185" s="102" t="s">
        <v>1637</v>
      </c>
      <c r="C185" s="62" t="s">
        <v>33</v>
      </c>
      <c r="D185" s="63">
        <v>2.02</v>
      </c>
      <c r="E185" s="64"/>
      <c r="F185" s="65"/>
      <c r="G185" s="46">
        <f t="shared" si="16"/>
        <v>2.02</v>
      </c>
    </row>
    <row r="186" spans="1:7" s="59" customFormat="1" ht="45" x14ac:dyDescent="0.2">
      <c r="A186" s="52" t="s">
        <v>347</v>
      </c>
      <c r="B186" s="102" t="s">
        <v>241</v>
      </c>
      <c r="C186" s="62" t="s">
        <v>34</v>
      </c>
      <c r="D186" s="63">
        <v>9</v>
      </c>
      <c r="E186" s="64"/>
      <c r="F186" s="65"/>
      <c r="G186" s="46">
        <f>ROUND(PRODUCT(D186,E186),2)</f>
        <v>9</v>
      </c>
    </row>
    <row r="187" spans="1:7" s="59" customFormat="1" ht="45" x14ac:dyDescent="0.2">
      <c r="A187" s="52" t="s">
        <v>348</v>
      </c>
      <c r="B187" s="102" t="s">
        <v>242</v>
      </c>
      <c r="C187" s="62" t="s">
        <v>34</v>
      </c>
      <c r="D187" s="63">
        <v>3</v>
      </c>
      <c r="E187" s="64"/>
      <c r="F187" s="65"/>
      <c r="G187" s="46">
        <f t="shared" si="16"/>
        <v>3</v>
      </c>
    </row>
    <row r="188" spans="1:7" s="59" customFormat="1" ht="33.75" x14ac:dyDescent="0.2">
      <c r="A188" s="52" t="s">
        <v>349</v>
      </c>
      <c r="B188" s="102" t="s">
        <v>38</v>
      </c>
      <c r="C188" s="62" t="s">
        <v>33</v>
      </c>
      <c r="D188" s="63">
        <v>32.44</v>
      </c>
      <c r="E188" s="64"/>
      <c r="F188" s="65"/>
      <c r="G188" s="46">
        <f t="shared" si="16"/>
        <v>32.44</v>
      </c>
    </row>
    <row r="189" spans="1:7" s="59" customFormat="1" ht="33.75" x14ac:dyDescent="0.2">
      <c r="A189" s="52" t="s">
        <v>350</v>
      </c>
      <c r="B189" s="102" t="s">
        <v>36</v>
      </c>
      <c r="C189" s="62" t="s">
        <v>37</v>
      </c>
      <c r="D189" s="63">
        <v>583.91999999999996</v>
      </c>
      <c r="E189" s="64"/>
      <c r="F189" s="65"/>
      <c r="G189" s="46">
        <f t="shared" si="16"/>
        <v>583.91999999999996</v>
      </c>
    </row>
    <row r="190" spans="1:7" s="89" customFormat="1" x14ac:dyDescent="0.2">
      <c r="A190" s="83" t="s">
        <v>424</v>
      </c>
      <c r="B190" s="84" t="s">
        <v>251</v>
      </c>
      <c r="C190" s="85"/>
      <c r="D190" s="86">
        <v>0</v>
      </c>
      <c r="E190" s="87"/>
      <c r="F190" s="88"/>
      <c r="G190" s="87">
        <f>ROUND(SUM(G191:G206),2)</f>
        <v>9895.5300000000007</v>
      </c>
    </row>
    <row r="191" spans="1:7" s="59" customFormat="1" ht="45" x14ac:dyDescent="0.2">
      <c r="A191" s="52" t="s">
        <v>351</v>
      </c>
      <c r="B191" s="102" t="s">
        <v>224</v>
      </c>
      <c r="C191" s="62" t="s">
        <v>33</v>
      </c>
      <c r="D191" s="63">
        <v>108.64</v>
      </c>
      <c r="E191" s="64"/>
      <c r="F191" s="65"/>
      <c r="G191" s="46">
        <f t="shared" ref="G191:G200" si="17">ROUND(PRODUCT(D191,E191),2)</f>
        <v>108.64</v>
      </c>
    </row>
    <row r="192" spans="1:7" s="59" customFormat="1" ht="45" x14ac:dyDescent="0.2">
      <c r="A192" s="52" t="s">
        <v>352</v>
      </c>
      <c r="B192" s="102" t="s">
        <v>120</v>
      </c>
      <c r="C192" s="62" t="s">
        <v>33</v>
      </c>
      <c r="D192" s="63">
        <v>20.12</v>
      </c>
      <c r="E192" s="64"/>
      <c r="F192" s="65"/>
      <c r="G192" s="46">
        <f t="shared" si="17"/>
        <v>20.12</v>
      </c>
    </row>
    <row r="193" spans="1:7" s="59" customFormat="1" ht="33.75" x14ac:dyDescent="0.2">
      <c r="A193" s="52" t="s">
        <v>353</v>
      </c>
      <c r="B193" s="102" t="s">
        <v>252</v>
      </c>
      <c r="C193" s="62" t="s">
        <v>32</v>
      </c>
      <c r="D193" s="63">
        <v>57.18</v>
      </c>
      <c r="E193" s="64"/>
      <c r="F193" s="65"/>
      <c r="G193" s="46">
        <f t="shared" si="17"/>
        <v>57.18</v>
      </c>
    </row>
    <row r="194" spans="1:7" s="59" customFormat="1" ht="33.75" x14ac:dyDescent="0.2">
      <c r="A194" s="52" t="s">
        <v>354</v>
      </c>
      <c r="B194" s="102" t="s">
        <v>253</v>
      </c>
      <c r="C194" s="62" t="s">
        <v>33</v>
      </c>
      <c r="D194" s="63">
        <v>17.149999999999999</v>
      </c>
      <c r="E194" s="64"/>
      <c r="F194" s="65"/>
      <c r="G194" s="46">
        <f t="shared" si="17"/>
        <v>17.149999999999999</v>
      </c>
    </row>
    <row r="195" spans="1:7" s="59" customFormat="1" ht="45" x14ac:dyDescent="0.2">
      <c r="A195" s="52" t="s">
        <v>355</v>
      </c>
      <c r="B195" s="102" t="s">
        <v>254</v>
      </c>
      <c r="C195" s="62" t="s">
        <v>32</v>
      </c>
      <c r="D195" s="63">
        <v>39</v>
      </c>
      <c r="E195" s="64"/>
      <c r="F195" s="65"/>
      <c r="G195" s="46">
        <f t="shared" si="17"/>
        <v>39</v>
      </c>
    </row>
    <row r="196" spans="1:7" s="59" customFormat="1" ht="33.75" x14ac:dyDescent="0.2">
      <c r="A196" s="52" t="s">
        <v>356</v>
      </c>
      <c r="B196" s="102" t="s">
        <v>235</v>
      </c>
      <c r="C196" s="62" t="s">
        <v>32</v>
      </c>
      <c r="D196" s="63">
        <v>48.07</v>
      </c>
      <c r="E196" s="64"/>
      <c r="F196" s="65"/>
      <c r="G196" s="46">
        <f t="shared" si="17"/>
        <v>48.07</v>
      </c>
    </row>
    <row r="197" spans="1:7" s="59" customFormat="1" ht="33.75" x14ac:dyDescent="0.2">
      <c r="A197" s="52" t="s">
        <v>357</v>
      </c>
      <c r="B197" s="102" t="s">
        <v>236</v>
      </c>
      <c r="C197" s="62" t="s">
        <v>54</v>
      </c>
      <c r="D197" s="63">
        <v>763.65</v>
      </c>
      <c r="E197" s="64"/>
      <c r="F197" s="65"/>
      <c r="G197" s="46">
        <f t="shared" si="17"/>
        <v>763.65</v>
      </c>
    </row>
    <row r="198" spans="1:7" s="59" customFormat="1" ht="22.5" x14ac:dyDescent="0.2">
      <c r="A198" s="52" t="s">
        <v>358</v>
      </c>
      <c r="B198" s="102" t="s">
        <v>1637</v>
      </c>
      <c r="C198" s="62" t="s">
        <v>33</v>
      </c>
      <c r="D198" s="63">
        <v>7.43</v>
      </c>
      <c r="E198" s="64"/>
      <c r="F198" s="65"/>
      <c r="G198" s="46">
        <f t="shared" si="17"/>
        <v>7.43</v>
      </c>
    </row>
    <row r="199" spans="1:7" s="59" customFormat="1" ht="22.5" x14ac:dyDescent="0.2">
      <c r="A199" s="52" t="s">
        <v>359</v>
      </c>
      <c r="B199" s="102" t="s">
        <v>238</v>
      </c>
      <c r="C199" s="62" t="s">
        <v>32</v>
      </c>
      <c r="D199" s="63">
        <v>76.099999999999994</v>
      </c>
      <c r="E199" s="64"/>
      <c r="F199" s="65"/>
      <c r="G199" s="46">
        <f t="shared" si="17"/>
        <v>76.099999999999994</v>
      </c>
    </row>
    <row r="200" spans="1:7" s="59" customFormat="1" ht="45" x14ac:dyDescent="0.2">
      <c r="A200" s="52" t="s">
        <v>360</v>
      </c>
      <c r="B200" s="102" t="s">
        <v>239</v>
      </c>
      <c r="C200" s="62" t="s">
        <v>32</v>
      </c>
      <c r="D200" s="63">
        <v>76.099999999999994</v>
      </c>
      <c r="E200" s="64"/>
      <c r="F200" s="65"/>
      <c r="G200" s="46">
        <f t="shared" si="17"/>
        <v>76.099999999999994</v>
      </c>
    </row>
    <row r="201" spans="1:7" s="59" customFormat="1" ht="33.75" x14ac:dyDescent="0.2">
      <c r="A201" s="52" t="s">
        <v>361</v>
      </c>
      <c r="B201" s="102" t="s">
        <v>255</v>
      </c>
      <c r="C201" s="62" t="s">
        <v>54</v>
      </c>
      <c r="D201" s="63">
        <v>4826.84</v>
      </c>
      <c r="E201" s="64"/>
      <c r="F201" s="65"/>
      <c r="G201" s="46">
        <f>ROUND(PRODUCT(D201,E201),2)</f>
        <v>4826.84</v>
      </c>
    </row>
    <row r="202" spans="1:7" s="59" customFormat="1" ht="33.75" x14ac:dyDescent="0.2">
      <c r="A202" s="52" t="s">
        <v>362</v>
      </c>
      <c r="B202" s="102" t="s">
        <v>256</v>
      </c>
      <c r="C202" s="62" t="s">
        <v>54</v>
      </c>
      <c r="D202" s="63">
        <v>453.41</v>
      </c>
      <c r="E202" s="64"/>
      <c r="F202" s="65"/>
      <c r="G202" s="46">
        <f>ROUND(PRODUCT(D202,E202),2)</f>
        <v>453.41</v>
      </c>
    </row>
    <row r="203" spans="1:7" s="59" customFormat="1" ht="33.75" x14ac:dyDescent="0.2">
      <c r="A203" s="52" t="s">
        <v>363</v>
      </c>
      <c r="B203" s="102" t="s">
        <v>257</v>
      </c>
      <c r="C203" s="62" t="s">
        <v>54</v>
      </c>
      <c r="D203" s="63">
        <v>1365.73</v>
      </c>
      <c r="E203" s="64"/>
      <c r="F203" s="65"/>
      <c r="G203" s="46">
        <f>ROUND(PRODUCT(D203,E203),2)</f>
        <v>1365.73</v>
      </c>
    </row>
    <row r="204" spans="1:7" s="59" customFormat="1" ht="45" x14ac:dyDescent="0.2">
      <c r="A204" s="52" t="s">
        <v>364</v>
      </c>
      <c r="B204" s="102" t="s">
        <v>258</v>
      </c>
      <c r="C204" s="62" t="s">
        <v>54</v>
      </c>
      <c r="D204" s="63">
        <v>354.23</v>
      </c>
      <c r="E204" s="64"/>
      <c r="F204" s="65"/>
      <c r="G204" s="46">
        <f t="shared" ref="G204:G206" si="18">ROUND(PRODUCT(D204,E204),2)</f>
        <v>354.23</v>
      </c>
    </row>
    <row r="205" spans="1:7" s="59" customFormat="1" ht="33.75" x14ac:dyDescent="0.2">
      <c r="A205" s="52" t="s">
        <v>365</v>
      </c>
      <c r="B205" s="102" t="s">
        <v>38</v>
      </c>
      <c r="C205" s="62" t="s">
        <v>33</v>
      </c>
      <c r="D205" s="63">
        <v>88.52</v>
      </c>
      <c r="E205" s="64"/>
      <c r="F205" s="65"/>
      <c r="G205" s="46">
        <f t="shared" si="18"/>
        <v>88.52</v>
      </c>
    </row>
    <row r="206" spans="1:7" s="59" customFormat="1" ht="33.75" x14ac:dyDescent="0.2">
      <c r="A206" s="52" t="s">
        <v>366</v>
      </c>
      <c r="B206" s="102" t="s">
        <v>36</v>
      </c>
      <c r="C206" s="62" t="s">
        <v>37</v>
      </c>
      <c r="D206" s="63">
        <v>1593.36</v>
      </c>
      <c r="E206" s="64"/>
      <c r="F206" s="65"/>
      <c r="G206" s="46">
        <f t="shared" si="18"/>
        <v>1593.36</v>
      </c>
    </row>
    <row r="207" spans="1:7" s="61" customFormat="1" x14ac:dyDescent="0.2">
      <c r="A207" s="60" t="s">
        <v>425</v>
      </c>
      <c r="B207" s="66" t="s">
        <v>259</v>
      </c>
      <c r="C207" s="66"/>
      <c r="D207" s="66">
        <v>0</v>
      </c>
      <c r="E207" s="66"/>
      <c r="F207" s="66"/>
      <c r="G207" s="49">
        <f>ROUND(SUM(G208,G218,G231,G243),2)</f>
        <v>9279.99</v>
      </c>
    </row>
    <row r="208" spans="1:7" s="89" customFormat="1" x14ac:dyDescent="0.2">
      <c r="A208" s="83" t="s">
        <v>426</v>
      </c>
      <c r="B208" s="84" t="s">
        <v>222</v>
      </c>
      <c r="C208" s="85"/>
      <c r="D208" s="86">
        <v>0</v>
      </c>
      <c r="E208" s="87"/>
      <c r="F208" s="88"/>
      <c r="G208" s="87">
        <f>ROUND(SUM(G209:G217),2)</f>
        <v>6135.46</v>
      </c>
    </row>
    <row r="209" spans="1:7" s="59" customFormat="1" ht="22.5" x14ac:dyDescent="0.2">
      <c r="A209" s="52" t="s">
        <v>367</v>
      </c>
      <c r="B209" s="102" t="s">
        <v>223</v>
      </c>
      <c r="C209" s="62" t="s">
        <v>40</v>
      </c>
      <c r="D209" s="63">
        <v>474.92</v>
      </c>
      <c r="E209" s="64"/>
      <c r="F209" s="65"/>
      <c r="G209" s="46">
        <f t="shared" ref="G209:G217" si="19">ROUND(PRODUCT(D209,E209),2)</f>
        <v>474.92</v>
      </c>
    </row>
    <row r="210" spans="1:7" s="59" customFormat="1" ht="45" x14ac:dyDescent="0.2">
      <c r="A210" s="52" t="s">
        <v>368</v>
      </c>
      <c r="B210" s="102" t="s">
        <v>224</v>
      </c>
      <c r="C210" s="62" t="s">
        <v>33</v>
      </c>
      <c r="D210" s="63">
        <v>351.06</v>
      </c>
      <c r="E210" s="64"/>
      <c r="F210" s="65"/>
      <c r="G210" s="46">
        <f>ROUND(PRODUCT(D210,E210),2)</f>
        <v>351.06</v>
      </c>
    </row>
    <row r="211" spans="1:7" s="59" customFormat="1" ht="33.75" x14ac:dyDescent="0.2">
      <c r="A211" s="52" t="s">
        <v>369</v>
      </c>
      <c r="B211" s="102" t="s">
        <v>260</v>
      </c>
      <c r="C211" s="62" t="s">
        <v>40</v>
      </c>
      <c r="D211" s="63">
        <v>474.92</v>
      </c>
      <c r="E211" s="64"/>
      <c r="F211" s="65"/>
      <c r="G211" s="46">
        <f t="shared" si="19"/>
        <v>474.92</v>
      </c>
    </row>
    <row r="212" spans="1:7" s="59" customFormat="1" ht="22.5" x14ac:dyDescent="0.2">
      <c r="A212" s="52" t="s">
        <v>370</v>
      </c>
      <c r="B212" s="102" t="s">
        <v>226</v>
      </c>
      <c r="C212" s="62" t="s">
        <v>33</v>
      </c>
      <c r="D212" s="63">
        <v>31.91</v>
      </c>
      <c r="E212" s="64"/>
      <c r="F212" s="65"/>
      <c r="G212" s="46">
        <f t="shared" si="19"/>
        <v>31.91</v>
      </c>
    </row>
    <row r="213" spans="1:7" s="59" customFormat="1" ht="33.75" x14ac:dyDescent="0.2">
      <c r="A213" s="52" t="s">
        <v>371</v>
      </c>
      <c r="B213" s="102" t="s">
        <v>229</v>
      </c>
      <c r="C213" s="62" t="s">
        <v>33</v>
      </c>
      <c r="D213" s="63">
        <v>123.93</v>
      </c>
      <c r="E213" s="64"/>
      <c r="F213" s="65"/>
      <c r="G213" s="46">
        <f t="shared" si="19"/>
        <v>123.93</v>
      </c>
    </row>
    <row r="214" spans="1:7" s="59" customFormat="1" ht="45" x14ac:dyDescent="0.2">
      <c r="A214" s="52" t="s">
        <v>372</v>
      </c>
      <c r="B214" s="102" t="s">
        <v>120</v>
      </c>
      <c r="C214" s="62" t="s">
        <v>33</v>
      </c>
      <c r="D214" s="63">
        <v>114.89</v>
      </c>
      <c r="E214" s="64"/>
      <c r="F214" s="65"/>
      <c r="G214" s="46">
        <f t="shared" si="19"/>
        <v>114.89</v>
      </c>
    </row>
    <row r="215" spans="1:7" s="59" customFormat="1" ht="45" x14ac:dyDescent="0.2">
      <c r="A215" s="52" t="s">
        <v>373</v>
      </c>
      <c r="B215" s="102" t="s">
        <v>230</v>
      </c>
      <c r="C215" s="62" t="s">
        <v>33</v>
      </c>
      <c r="D215" s="63">
        <v>76.599999999999994</v>
      </c>
      <c r="E215" s="64"/>
      <c r="F215" s="65"/>
      <c r="G215" s="46">
        <f t="shared" si="19"/>
        <v>76.599999999999994</v>
      </c>
    </row>
    <row r="216" spans="1:7" s="59" customFormat="1" ht="33.75" x14ac:dyDescent="0.2">
      <c r="A216" s="52" t="s">
        <v>374</v>
      </c>
      <c r="B216" s="102" t="s">
        <v>38</v>
      </c>
      <c r="C216" s="62" t="s">
        <v>33</v>
      </c>
      <c r="D216" s="63">
        <v>236.17</v>
      </c>
      <c r="E216" s="64"/>
      <c r="F216" s="65"/>
      <c r="G216" s="46">
        <f t="shared" si="19"/>
        <v>236.17</v>
      </c>
    </row>
    <row r="217" spans="1:7" s="59" customFormat="1" ht="33.75" x14ac:dyDescent="0.2">
      <c r="A217" s="52" t="s">
        <v>375</v>
      </c>
      <c r="B217" s="102" t="s">
        <v>36</v>
      </c>
      <c r="C217" s="62" t="s">
        <v>37</v>
      </c>
      <c r="D217" s="63">
        <v>4251.0600000000004</v>
      </c>
      <c r="E217" s="64"/>
      <c r="F217" s="65"/>
      <c r="G217" s="46">
        <f t="shared" si="19"/>
        <v>4251.0600000000004</v>
      </c>
    </row>
    <row r="218" spans="1:7" s="89" customFormat="1" x14ac:dyDescent="0.2">
      <c r="A218" s="83" t="s">
        <v>427</v>
      </c>
      <c r="B218" s="84" t="s">
        <v>261</v>
      </c>
      <c r="C218" s="85"/>
      <c r="D218" s="86">
        <v>0</v>
      </c>
      <c r="E218" s="87"/>
      <c r="F218" s="88"/>
      <c r="G218" s="87">
        <f>ROUND(SUM(G219:G230),2)</f>
        <v>1801.2</v>
      </c>
    </row>
    <row r="219" spans="1:7" s="59" customFormat="1" ht="22.5" x14ac:dyDescent="0.2">
      <c r="A219" s="52" t="s">
        <v>376</v>
      </c>
      <c r="B219" s="102" t="s">
        <v>223</v>
      </c>
      <c r="C219" s="62" t="s">
        <v>40</v>
      </c>
      <c r="D219" s="63">
        <v>395</v>
      </c>
      <c r="E219" s="64"/>
      <c r="F219" s="65"/>
      <c r="G219" s="46">
        <f>ROUND(PRODUCT(D219,E219),2)</f>
        <v>395</v>
      </c>
    </row>
    <row r="220" spans="1:7" s="59" customFormat="1" ht="45" x14ac:dyDescent="0.2">
      <c r="A220" s="52" t="s">
        <v>377</v>
      </c>
      <c r="B220" s="102" t="s">
        <v>224</v>
      </c>
      <c r="C220" s="62" t="s">
        <v>33</v>
      </c>
      <c r="D220" s="63">
        <v>189.6</v>
      </c>
      <c r="E220" s="64"/>
      <c r="F220" s="65"/>
      <c r="G220" s="46">
        <f t="shared" ref="G220:G230" si="20">ROUND(PRODUCT(D220,E220),2)</f>
        <v>189.6</v>
      </c>
    </row>
    <row r="221" spans="1:7" s="59" customFormat="1" ht="45" x14ac:dyDescent="0.2">
      <c r="A221" s="52" t="s">
        <v>378</v>
      </c>
      <c r="B221" s="102" t="s">
        <v>120</v>
      </c>
      <c r="C221" s="62" t="s">
        <v>33</v>
      </c>
      <c r="D221" s="63">
        <v>189.6</v>
      </c>
      <c r="E221" s="64"/>
      <c r="F221" s="65"/>
      <c r="G221" s="46">
        <f t="shared" si="20"/>
        <v>189.6</v>
      </c>
    </row>
    <row r="222" spans="1:7" s="59" customFormat="1" ht="22.5" x14ac:dyDescent="0.2">
      <c r="A222" s="52" t="s">
        <v>379</v>
      </c>
      <c r="B222" s="102" t="s">
        <v>262</v>
      </c>
      <c r="C222" s="62" t="s">
        <v>34</v>
      </c>
      <c r="D222" s="63">
        <v>79</v>
      </c>
      <c r="E222" s="64"/>
      <c r="F222" s="65"/>
      <c r="G222" s="46">
        <f t="shared" si="20"/>
        <v>79</v>
      </c>
    </row>
    <row r="223" spans="1:7" s="59" customFormat="1" ht="22.5" x14ac:dyDescent="0.2">
      <c r="A223" s="52" t="s">
        <v>380</v>
      </c>
      <c r="B223" s="102" t="s">
        <v>263</v>
      </c>
      <c r="C223" s="62" t="s">
        <v>34</v>
      </c>
      <c r="D223" s="63">
        <v>79</v>
      </c>
      <c r="E223" s="64"/>
      <c r="F223" s="65"/>
      <c r="G223" s="46">
        <f t="shared" si="20"/>
        <v>79</v>
      </c>
    </row>
    <row r="224" spans="1:7" s="59" customFormat="1" ht="22.5" x14ac:dyDescent="0.2">
      <c r="A224" s="52" t="s">
        <v>381</v>
      </c>
      <c r="B224" s="102" t="s">
        <v>264</v>
      </c>
      <c r="C224" s="62" t="s">
        <v>34</v>
      </c>
      <c r="D224" s="63">
        <v>79</v>
      </c>
      <c r="E224" s="64"/>
      <c r="F224" s="65"/>
      <c r="G224" s="46">
        <f t="shared" si="20"/>
        <v>79</v>
      </c>
    </row>
    <row r="225" spans="1:7" s="59" customFormat="1" ht="22.5" x14ac:dyDescent="0.2">
      <c r="A225" s="52" t="s">
        <v>382</v>
      </c>
      <c r="B225" s="102" t="s">
        <v>265</v>
      </c>
      <c r="C225" s="62" t="s">
        <v>34</v>
      </c>
      <c r="D225" s="63">
        <v>79</v>
      </c>
      <c r="E225" s="64"/>
      <c r="F225" s="65"/>
      <c r="G225" s="46">
        <f t="shared" si="20"/>
        <v>79</v>
      </c>
    </row>
    <row r="226" spans="1:7" s="59" customFormat="1" ht="22.5" x14ac:dyDescent="0.2">
      <c r="A226" s="52" t="s">
        <v>383</v>
      </c>
      <c r="B226" s="102" t="s">
        <v>266</v>
      </c>
      <c r="C226" s="62" t="s">
        <v>40</v>
      </c>
      <c r="D226" s="63">
        <v>395</v>
      </c>
      <c r="E226" s="64"/>
      <c r="F226" s="65"/>
      <c r="G226" s="46">
        <f t="shared" si="20"/>
        <v>395</v>
      </c>
    </row>
    <row r="227" spans="1:7" s="59" customFormat="1" ht="22.5" x14ac:dyDescent="0.2">
      <c r="A227" s="52" t="s">
        <v>384</v>
      </c>
      <c r="B227" s="102" t="s">
        <v>1642</v>
      </c>
      <c r="C227" s="62" t="s">
        <v>34</v>
      </c>
      <c r="D227" s="63">
        <v>79</v>
      </c>
      <c r="E227" s="64"/>
      <c r="F227" s="65"/>
      <c r="G227" s="46">
        <f t="shared" si="20"/>
        <v>79</v>
      </c>
    </row>
    <row r="228" spans="1:7" s="59" customFormat="1" ht="22.5" x14ac:dyDescent="0.2">
      <c r="A228" s="52" t="s">
        <v>385</v>
      </c>
      <c r="B228" s="102" t="s">
        <v>267</v>
      </c>
      <c r="C228" s="62" t="s">
        <v>34</v>
      </c>
      <c r="D228" s="63">
        <v>79</v>
      </c>
      <c r="E228" s="64"/>
      <c r="F228" s="65"/>
      <c r="G228" s="46">
        <f t="shared" si="20"/>
        <v>79</v>
      </c>
    </row>
    <row r="229" spans="1:7" s="59" customFormat="1" ht="22.5" x14ac:dyDescent="0.2">
      <c r="A229" s="52" t="s">
        <v>386</v>
      </c>
      <c r="B229" s="102" t="s">
        <v>268</v>
      </c>
      <c r="C229" s="62" t="s">
        <v>34</v>
      </c>
      <c r="D229" s="63">
        <v>79</v>
      </c>
      <c r="E229" s="64"/>
      <c r="F229" s="65"/>
      <c r="G229" s="46">
        <f t="shared" si="20"/>
        <v>79</v>
      </c>
    </row>
    <row r="230" spans="1:7" s="59" customFormat="1" ht="90" x14ac:dyDescent="0.2">
      <c r="A230" s="52" t="s">
        <v>387</v>
      </c>
      <c r="B230" s="102" t="s">
        <v>269</v>
      </c>
      <c r="C230" s="62" t="s">
        <v>34</v>
      </c>
      <c r="D230" s="63">
        <v>79</v>
      </c>
      <c r="E230" s="64"/>
      <c r="F230" s="65"/>
      <c r="G230" s="46">
        <f t="shared" si="20"/>
        <v>79</v>
      </c>
    </row>
    <row r="231" spans="1:7" s="89" customFormat="1" x14ac:dyDescent="0.2">
      <c r="A231" s="83" t="s">
        <v>1587</v>
      </c>
      <c r="B231" s="84" t="s">
        <v>270</v>
      </c>
      <c r="C231" s="85"/>
      <c r="D231" s="86">
        <v>0</v>
      </c>
      <c r="E231" s="87"/>
      <c r="F231" s="88"/>
      <c r="G231" s="87">
        <f>ROUND(SUM(G232:G242),2)</f>
        <v>1288.17</v>
      </c>
    </row>
    <row r="232" spans="1:7" s="59" customFormat="1" ht="45" x14ac:dyDescent="0.2">
      <c r="A232" s="52" t="s">
        <v>388</v>
      </c>
      <c r="B232" s="102" t="s">
        <v>224</v>
      </c>
      <c r="C232" s="62" t="s">
        <v>33</v>
      </c>
      <c r="D232" s="63">
        <v>42.98</v>
      </c>
      <c r="E232" s="64"/>
      <c r="F232" s="65"/>
      <c r="G232" s="46">
        <f t="shared" ref="G232:G242" si="21">ROUND(PRODUCT(D232,E232),2)</f>
        <v>42.98</v>
      </c>
    </row>
    <row r="233" spans="1:7" s="59" customFormat="1" ht="45" x14ac:dyDescent="0.2">
      <c r="A233" s="52" t="s">
        <v>389</v>
      </c>
      <c r="B233" s="102" t="s">
        <v>120</v>
      </c>
      <c r="C233" s="62" t="s">
        <v>33</v>
      </c>
      <c r="D233" s="63">
        <v>9.48</v>
      </c>
      <c r="E233" s="64"/>
      <c r="F233" s="65"/>
      <c r="G233" s="46">
        <f t="shared" si="21"/>
        <v>9.48</v>
      </c>
    </row>
    <row r="234" spans="1:7" s="59" customFormat="1" ht="33.75" x14ac:dyDescent="0.2">
      <c r="A234" s="52" t="s">
        <v>390</v>
      </c>
      <c r="B234" s="102" t="s">
        <v>271</v>
      </c>
      <c r="C234" s="62" t="s">
        <v>32</v>
      </c>
      <c r="D234" s="63">
        <v>21.75</v>
      </c>
      <c r="E234" s="64"/>
      <c r="F234" s="65"/>
      <c r="G234" s="46">
        <f t="shared" si="21"/>
        <v>21.75</v>
      </c>
    </row>
    <row r="235" spans="1:7" s="59" customFormat="1" ht="33.75" x14ac:dyDescent="0.2">
      <c r="A235" s="52" t="s">
        <v>391</v>
      </c>
      <c r="B235" s="102" t="s">
        <v>235</v>
      </c>
      <c r="C235" s="62" t="s">
        <v>32</v>
      </c>
      <c r="D235" s="63">
        <v>26.86</v>
      </c>
      <c r="E235" s="64"/>
      <c r="F235" s="65"/>
      <c r="G235" s="46">
        <f t="shared" si="21"/>
        <v>26.86</v>
      </c>
    </row>
    <row r="236" spans="1:7" s="59" customFormat="1" ht="33.75" x14ac:dyDescent="0.2">
      <c r="A236" s="52" t="s">
        <v>392</v>
      </c>
      <c r="B236" s="102" t="s">
        <v>272</v>
      </c>
      <c r="C236" s="62" t="s">
        <v>32</v>
      </c>
      <c r="D236" s="63">
        <v>11.54</v>
      </c>
      <c r="E236" s="64"/>
      <c r="F236" s="65"/>
      <c r="G236" s="46">
        <f t="shared" si="21"/>
        <v>11.54</v>
      </c>
    </row>
    <row r="237" spans="1:7" s="59" customFormat="1" ht="33.75" x14ac:dyDescent="0.2">
      <c r="A237" s="52" t="s">
        <v>393</v>
      </c>
      <c r="B237" s="102" t="s">
        <v>236</v>
      </c>
      <c r="C237" s="62" t="s">
        <v>54</v>
      </c>
      <c r="D237" s="63">
        <v>448.6</v>
      </c>
      <c r="E237" s="64"/>
      <c r="F237" s="65"/>
      <c r="G237" s="46">
        <f t="shared" si="21"/>
        <v>448.6</v>
      </c>
    </row>
    <row r="238" spans="1:7" s="59" customFormat="1" ht="22.5" x14ac:dyDescent="0.2">
      <c r="A238" s="52" t="s">
        <v>394</v>
      </c>
      <c r="B238" s="102" t="s">
        <v>1637</v>
      </c>
      <c r="C238" s="62" t="s">
        <v>33</v>
      </c>
      <c r="D238" s="63">
        <v>9.24</v>
      </c>
      <c r="E238" s="64"/>
      <c r="F238" s="65"/>
      <c r="G238" s="46">
        <f t="shared" si="21"/>
        <v>9.24</v>
      </c>
    </row>
    <row r="239" spans="1:7" s="59" customFormat="1" ht="22.5" x14ac:dyDescent="0.2">
      <c r="A239" s="52" t="s">
        <v>395</v>
      </c>
      <c r="B239" s="102" t="s">
        <v>238</v>
      </c>
      <c r="C239" s="62" t="s">
        <v>32</v>
      </c>
      <c r="D239" s="63">
        <v>40.61</v>
      </c>
      <c r="E239" s="64"/>
      <c r="F239" s="65"/>
      <c r="G239" s="46">
        <f t="shared" si="21"/>
        <v>40.61</v>
      </c>
    </row>
    <row r="240" spans="1:7" s="59" customFormat="1" ht="33.75" x14ac:dyDescent="0.2">
      <c r="A240" s="52" t="s">
        <v>396</v>
      </c>
      <c r="B240" s="102" t="s">
        <v>273</v>
      </c>
      <c r="C240" s="62" t="s">
        <v>32</v>
      </c>
      <c r="D240" s="63">
        <v>40.61</v>
      </c>
      <c r="E240" s="64"/>
      <c r="F240" s="65"/>
      <c r="G240" s="46">
        <f t="shared" si="21"/>
        <v>40.61</v>
      </c>
    </row>
    <row r="241" spans="1:7" s="59" customFormat="1" ht="33.75" x14ac:dyDescent="0.2">
      <c r="A241" s="52" t="s">
        <v>397</v>
      </c>
      <c r="B241" s="102" t="s">
        <v>38</v>
      </c>
      <c r="C241" s="62" t="s">
        <v>33</v>
      </c>
      <c r="D241" s="63">
        <v>33.5</v>
      </c>
      <c r="E241" s="64"/>
      <c r="F241" s="65"/>
      <c r="G241" s="46">
        <f t="shared" si="21"/>
        <v>33.5</v>
      </c>
    </row>
    <row r="242" spans="1:7" s="59" customFormat="1" ht="33.75" x14ac:dyDescent="0.2">
      <c r="A242" s="52" t="s">
        <v>398</v>
      </c>
      <c r="B242" s="102" t="s">
        <v>36</v>
      </c>
      <c r="C242" s="62" t="s">
        <v>37</v>
      </c>
      <c r="D242" s="63">
        <v>603</v>
      </c>
      <c r="E242" s="64"/>
      <c r="F242" s="65"/>
      <c r="G242" s="46">
        <f t="shared" si="21"/>
        <v>603</v>
      </c>
    </row>
    <row r="243" spans="1:7" s="89" customFormat="1" x14ac:dyDescent="0.2">
      <c r="A243" s="83" t="s">
        <v>1588</v>
      </c>
      <c r="B243" s="84" t="s">
        <v>274</v>
      </c>
      <c r="C243" s="85"/>
      <c r="D243" s="86">
        <v>0</v>
      </c>
      <c r="E243" s="87"/>
      <c r="F243" s="88"/>
      <c r="G243" s="87">
        <f>ROUND(SUM(G244:G255),2)</f>
        <v>55.16</v>
      </c>
    </row>
    <row r="244" spans="1:7" s="59" customFormat="1" ht="33.75" x14ac:dyDescent="0.2">
      <c r="A244" s="52" t="s">
        <v>399</v>
      </c>
      <c r="B244" s="102" t="s">
        <v>1576</v>
      </c>
      <c r="C244" s="62" t="s">
        <v>34</v>
      </c>
      <c r="D244" s="63">
        <v>11</v>
      </c>
      <c r="E244" s="64"/>
      <c r="F244" s="65"/>
      <c r="G244" s="46">
        <f t="shared" ref="G244:G255" si="22">ROUND(PRODUCT(D244,E244),2)</f>
        <v>11</v>
      </c>
    </row>
    <row r="245" spans="1:7" s="59" customFormat="1" ht="22.5" x14ac:dyDescent="0.2">
      <c r="A245" s="52" t="s">
        <v>400</v>
      </c>
      <c r="B245" s="102" t="s">
        <v>277</v>
      </c>
      <c r="C245" s="62" t="s">
        <v>34</v>
      </c>
      <c r="D245" s="63">
        <v>16</v>
      </c>
      <c r="E245" s="64"/>
      <c r="F245" s="65"/>
      <c r="G245" s="46">
        <f t="shared" si="22"/>
        <v>16</v>
      </c>
    </row>
    <row r="246" spans="1:7" s="59" customFormat="1" ht="33.75" x14ac:dyDescent="0.2">
      <c r="A246" s="52" t="s">
        <v>401</v>
      </c>
      <c r="B246" s="102" t="s">
        <v>1543</v>
      </c>
      <c r="C246" s="62" t="s">
        <v>34</v>
      </c>
      <c r="D246" s="63">
        <v>1</v>
      </c>
      <c r="E246" s="64"/>
      <c r="F246" s="65"/>
      <c r="G246" s="46">
        <f>ROUND(PRODUCT(D246,E246),2)</f>
        <v>1</v>
      </c>
    </row>
    <row r="247" spans="1:7" s="59" customFormat="1" ht="22.5" x14ac:dyDescent="0.2">
      <c r="A247" s="52" t="s">
        <v>402</v>
      </c>
      <c r="B247" s="102" t="s">
        <v>279</v>
      </c>
      <c r="C247" s="62" t="s">
        <v>34</v>
      </c>
      <c r="D247" s="63">
        <v>4</v>
      </c>
      <c r="E247" s="64"/>
      <c r="F247" s="65"/>
      <c r="G247" s="46">
        <f t="shared" ref="G247" si="23">ROUND(PRODUCT(D247,E247),2)</f>
        <v>4</v>
      </c>
    </row>
    <row r="248" spans="1:7" s="59" customFormat="1" ht="33.75" x14ac:dyDescent="0.2">
      <c r="A248" s="52" t="s">
        <v>403</v>
      </c>
      <c r="B248" s="102" t="s">
        <v>281</v>
      </c>
      <c r="C248" s="62" t="s">
        <v>34</v>
      </c>
      <c r="D248" s="63">
        <v>5</v>
      </c>
      <c r="E248" s="64"/>
      <c r="F248" s="65"/>
      <c r="G248" s="46">
        <f t="shared" si="22"/>
        <v>5</v>
      </c>
    </row>
    <row r="249" spans="1:7" s="59" customFormat="1" ht="45" x14ac:dyDescent="0.2">
      <c r="A249" s="52" t="s">
        <v>404</v>
      </c>
      <c r="B249" s="102" t="s">
        <v>457</v>
      </c>
      <c r="C249" s="62" t="s">
        <v>34</v>
      </c>
      <c r="D249" s="63">
        <v>1</v>
      </c>
      <c r="E249" s="64"/>
      <c r="F249" s="65"/>
      <c r="G249" s="46">
        <f>ROUND(PRODUCT(D249,E249),2)</f>
        <v>1</v>
      </c>
    </row>
    <row r="250" spans="1:7" s="59" customFormat="1" ht="22.5" x14ac:dyDescent="0.2">
      <c r="A250" s="52" t="s">
        <v>405</v>
      </c>
      <c r="B250" s="102" t="s">
        <v>248</v>
      </c>
      <c r="C250" s="62" t="s">
        <v>40</v>
      </c>
      <c r="D250" s="63">
        <v>5</v>
      </c>
      <c r="E250" s="64"/>
      <c r="F250" s="65"/>
      <c r="G250" s="46">
        <f t="shared" ref="G250:G251" si="24">ROUND(PRODUCT(D250,E250),2)</f>
        <v>5</v>
      </c>
    </row>
    <row r="251" spans="1:7" s="59" customFormat="1" ht="22.5" x14ac:dyDescent="0.2">
      <c r="A251" s="52" t="s">
        <v>406</v>
      </c>
      <c r="B251" s="102" t="s">
        <v>1643</v>
      </c>
      <c r="C251" s="62" t="s">
        <v>34</v>
      </c>
      <c r="D251" s="63">
        <v>1</v>
      </c>
      <c r="E251" s="64"/>
      <c r="F251" s="65"/>
      <c r="G251" s="46">
        <f t="shared" si="24"/>
        <v>1</v>
      </c>
    </row>
    <row r="252" spans="1:7" s="59" customFormat="1" ht="33.75" x14ac:dyDescent="0.2">
      <c r="A252" s="52" t="s">
        <v>407</v>
      </c>
      <c r="B252" s="102" t="s">
        <v>458</v>
      </c>
      <c r="C252" s="62" t="s">
        <v>34</v>
      </c>
      <c r="D252" s="63">
        <v>1</v>
      </c>
      <c r="E252" s="64"/>
      <c r="F252" s="65"/>
      <c r="G252" s="46">
        <f>ROUND(PRODUCT(D252,E252),2)</f>
        <v>1</v>
      </c>
    </row>
    <row r="253" spans="1:7" s="59" customFormat="1" ht="33.75" x14ac:dyDescent="0.2">
      <c r="A253" s="52" t="s">
        <v>408</v>
      </c>
      <c r="B253" s="102" t="s">
        <v>284</v>
      </c>
      <c r="C253" s="62" t="s">
        <v>33</v>
      </c>
      <c r="D253" s="63">
        <v>0.16</v>
      </c>
      <c r="E253" s="64"/>
      <c r="F253" s="65"/>
      <c r="G253" s="46">
        <f t="shared" si="22"/>
        <v>0.16</v>
      </c>
    </row>
    <row r="254" spans="1:7" s="59" customFormat="1" ht="33.75" x14ac:dyDescent="0.2">
      <c r="A254" s="52" t="s">
        <v>464</v>
      </c>
      <c r="B254" s="102" t="s">
        <v>285</v>
      </c>
      <c r="C254" s="62" t="s">
        <v>34</v>
      </c>
      <c r="D254" s="63">
        <v>5</v>
      </c>
      <c r="E254" s="64"/>
      <c r="F254" s="65"/>
      <c r="G254" s="46">
        <f t="shared" si="22"/>
        <v>5</v>
      </c>
    </row>
    <row r="255" spans="1:7" s="59" customFormat="1" ht="22.5" x14ac:dyDescent="0.2">
      <c r="A255" s="52" t="s">
        <v>465</v>
      </c>
      <c r="B255" s="102" t="s">
        <v>286</v>
      </c>
      <c r="C255" s="62" t="s">
        <v>34</v>
      </c>
      <c r="D255" s="63">
        <v>5</v>
      </c>
      <c r="E255" s="64"/>
      <c r="F255" s="65"/>
      <c r="G255" s="46">
        <f t="shared" si="22"/>
        <v>5</v>
      </c>
    </row>
    <row r="256" spans="1:7" s="61" customFormat="1" x14ac:dyDescent="0.2">
      <c r="A256" s="60" t="s">
        <v>428</v>
      </c>
      <c r="B256" s="66" t="s">
        <v>63</v>
      </c>
      <c r="C256" s="66"/>
      <c r="D256" s="66">
        <v>0</v>
      </c>
      <c r="E256" s="66"/>
      <c r="F256" s="66"/>
      <c r="G256" s="49">
        <f>ROUND(SUM(G257,G268),2)</f>
        <v>1895.93</v>
      </c>
    </row>
    <row r="257" spans="1:7" s="89" customFormat="1" x14ac:dyDescent="0.2">
      <c r="A257" s="83" t="s">
        <v>1589</v>
      </c>
      <c r="B257" s="84" t="s">
        <v>64</v>
      </c>
      <c r="C257" s="85"/>
      <c r="D257" s="86">
        <v>0</v>
      </c>
      <c r="E257" s="87"/>
      <c r="F257" s="88"/>
      <c r="G257" s="87">
        <f>ROUND(SUM(G258:G267),2)</f>
        <v>709.83</v>
      </c>
    </row>
    <row r="258" spans="1:7" s="59" customFormat="1" ht="45" x14ac:dyDescent="0.2">
      <c r="A258" s="52" t="s">
        <v>466</v>
      </c>
      <c r="B258" s="102" t="s">
        <v>58</v>
      </c>
      <c r="C258" s="62" t="s">
        <v>34</v>
      </c>
      <c r="D258" s="63">
        <v>11</v>
      </c>
      <c r="E258" s="64"/>
      <c r="F258" s="65"/>
      <c r="G258" s="46">
        <f t="shared" ref="G258:G285" si="25">ROUND(PRODUCT(D258,E258),2)</f>
        <v>11</v>
      </c>
    </row>
    <row r="259" spans="1:7" s="59" customFormat="1" ht="45" x14ac:dyDescent="0.2">
      <c r="A259" s="52" t="s">
        <v>467</v>
      </c>
      <c r="B259" s="102" t="s">
        <v>59</v>
      </c>
      <c r="C259" s="62" t="s">
        <v>34</v>
      </c>
      <c r="D259" s="63">
        <v>3</v>
      </c>
      <c r="E259" s="64"/>
      <c r="F259" s="65"/>
      <c r="G259" s="46">
        <f t="shared" si="25"/>
        <v>3</v>
      </c>
    </row>
    <row r="260" spans="1:7" s="59" customFormat="1" ht="22.5" x14ac:dyDescent="0.2">
      <c r="A260" s="52" t="s">
        <v>468</v>
      </c>
      <c r="B260" s="102" t="s">
        <v>92</v>
      </c>
      <c r="C260" s="62" t="s">
        <v>33</v>
      </c>
      <c r="D260" s="63">
        <v>0.25</v>
      </c>
      <c r="E260" s="64"/>
      <c r="F260" s="65"/>
      <c r="G260" s="46">
        <f t="shared" si="25"/>
        <v>0.25</v>
      </c>
    </row>
    <row r="261" spans="1:7" s="59" customFormat="1" ht="78.75" x14ac:dyDescent="0.2">
      <c r="A261" s="52" t="s">
        <v>469</v>
      </c>
      <c r="B261" s="102" t="s">
        <v>1645</v>
      </c>
      <c r="C261" s="62" t="s">
        <v>34</v>
      </c>
      <c r="D261" s="63">
        <v>13</v>
      </c>
      <c r="E261" s="64"/>
      <c r="F261" s="65"/>
      <c r="G261" s="46">
        <f t="shared" si="25"/>
        <v>13</v>
      </c>
    </row>
    <row r="262" spans="1:7" s="59" customFormat="1" ht="45" x14ac:dyDescent="0.2">
      <c r="A262" s="52" t="s">
        <v>470</v>
      </c>
      <c r="B262" s="102" t="s">
        <v>108</v>
      </c>
      <c r="C262" s="62" t="s">
        <v>33</v>
      </c>
      <c r="D262" s="63">
        <v>75.040000000000006</v>
      </c>
      <c r="E262" s="64"/>
      <c r="F262" s="65"/>
      <c r="G262" s="46">
        <f t="shared" si="25"/>
        <v>75.040000000000006</v>
      </c>
    </row>
    <row r="263" spans="1:7" s="59" customFormat="1" ht="22.5" x14ac:dyDescent="0.2">
      <c r="A263" s="52" t="s">
        <v>471</v>
      </c>
      <c r="B263" s="102" t="s">
        <v>60</v>
      </c>
      <c r="C263" s="62" t="s">
        <v>40</v>
      </c>
      <c r="D263" s="63">
        <v>507</v>
      </c>
      <c r="E263" s="64"/>
      <c r="F263" s="65"/>
      <c r="G263" s="46">
        <f t="shared" si="25"/>
        <v>507</v>
      </c>
    </row>
    <row r="264" spans="1:7" s="59" customFormat="1" ht="22.5" x14ac:dyDescent="0.2">
      <c r="A264" s="52" t="s">
        <v>472</v>
      </c>
      <c r="B264" s="102" t="s">
        <v>461</v>
      </c>
      <c r="C264" s="62" t="s">
        <v>40</v>
      </c>
      <c r="D264" s="63">
        <v>13</v>
      </c>
      <c r="E264" s="64"/>
      <c r="F264" s="65"/>
      <c r="G264" s="46">
        <f t="shared" si="25"/>
        <v>13</v>
      </c>
    </row>
    <row r="265" spans="1:7" s="59" customFormat="1" ht="22.5" x14ac:dyDescent="0.2">
      <c r="A265" s="52" t="s">
        <v>473</v>
      </c>
      <c r="B265" s="102" t="s">
        <v>462</v>
      </c>
      <c r="C265" s="62" t="s">
        <v>40</v>
      </c>
      <c r="D265" s="63">
        <v>6.5</v>
      </c>
      <c r="E265" s="64"/>
      <c r="F265" s="65"/>
      <c r="G265" s="46">
        <f t="shared" si="25"/>
        <v>6.5</v>
      </c>
    </row>
    <row r="266" spans="1:7" s="59" customFormat="1" ht="22.5" x14ac:dyDescent="0.2">
      <c r="A266" s="52" t="s">
        <v>474</v>
      </c>
      <c r="B266" s="102" t="s">
        <v>62</v>
      </c>
      <c r="C266" s="62" t="s">
        <v>34</v>
      </c>
      <c r="D266" s="63">
        <v>6</v>
      </c>
      <c r="E266" s="64"/>
      <c r="F266" s="65"/>
      <c r="G266" s="46">
        <f t="shared" si="25"/>
        <v>6</v>
      </c>
    </row>
    <row r="267" spans="1:7" s="59" customFormat="1" ht="45" x14ac:dyDescent="0.2">
      <c r="A267" s="52" t="s">
        <v>475</v>
      </c>
      <c r="B267" s="102" t="s">
        <v>97</v>
      </c>
      <c r="C267" s="62" t="s">
        <v>33</v>
      </c>
      <c r="D267" s="63">
        <v>75.040000000000006</v>
      </c>
      <c r="E267" s="64"/>
      <c r="F267" s="65"/>
      <c r="G267" s="46">
        <f t="shared" si="25"/>
        <v>75.040000000000006</v>
      </c>
    </row>
    <row r="268" spans="1:7" s="89" customFormat="1" x14ac:dyDescent="0.2">
      <c r="A268" s="83" t="s">
        <v>1590</v>
      </c>
      <c r="B268" s="84" t="s">
        <v>84</v>
      </c>
      <c r="C268" s="85"/>
      <c r="D268" s="86">
        <v>0</v>
      </c>
      <c r="E268" s="87"/>
      <c r="F268" s="88"/>
      <c r="G268" s="87">
        <f>ROUND(SUM(G269:G290),2)</f>
        <v>1186.0999999999999</v>
      </c>
    </row>
    <row r="269" spans="1:7" s="59" customFormat="1" ht="135" x14ac:dyDescent="0.2">
      <c r="A269" s="52" t="s">
        <v>476</v>
      </c>
      <c r="B269" s="102" t="s">
        <v>1577</v>
      </c>
      <c r="C269" s="62" t="s">
        <v>34</v>
      </c>
      <c r="D269" s="63">
        <v>14</v>
      </c>
      <c r="E269" s="64"/>
      <c r="F269" s="65"/>
      <c r="G269" s="46">
        <f t="shared" si="25"/>
        <v>14</v>
      </c>
    </row>
    <row r="270" spans="1:7" s="59" customFormat="1" ht="112.5" x14ac:dyDescent="0.2">
      <c r="A270" s="52" t="s">
        <v>477</v>
      </c>
      <c r="B270" s="102" t="s">
        <v>1578</v>
      </c>
      <c r="C270" s="62" t="s">
        <v>34</v>
      </c>
      <c r="D270" s="63">
        <v>12</v>
      </c>
      <c r="E270" s="64"/>
      <c r="F270" s="65"/>
      <c r="G270" s="46">
        <f t="shared" si="25"/>
        <v>12</v>
      </c>
    </row>
    <row r="271" spans="1:7" s="59" customFormat="1" ht="112.5" x14ac:dyDescent="0.2">
      <c r="A271" s="52" t="s">
        <v>478</v>
      </c>
      <c r="B271" s="102" t="s">
        <v>1579</v>
      </c>
      <c r="C271" s="62" t="s">
        <v>34</v>
      </c>
      <c r="D271" s="63">
        <v>1</v>
      </c>
      <c r="E271" s="64"/>
      <c r="F271" s="65"/>
      <c r="G271" s="46">
        <f t="shared" si="25"/>
        <v>1</v>
      </c>
    </row>
    <row r="272" spans="1:7" s="59" customFormat="1" ht="56.25" x14ac:dyDescent="0.2">
      <c r="A272" s="52" t="s">
        <v>479</v>
      </c>
      <c r="B272" s="102" t="s">
        <v>1580</v>
      </c>
      <c r="C272" s="62" t="s">
        <v>34</v>
      </c>
      <c r="D272" s="63">
        <v>14</v>
      </c>
      <c r="E272" s="64"/>
      <c r="F272" s="65"/>
      <c r="G272" s="46">
        <f t="shared" si="25"/>
        <v>14</v>
      </c>
    </row>
    <row r="273" spans="1:7" s="59" customFormat="1" ht="33.75" x14ac:dyDescent="0.2">
      <c r="A273" s="52" t="s">
        <v>480</v>
      </c>
      <c r="B273" s="102" t="s">
        <v>66</v>
      </c>
      <c r="C273" s="62" t="s">
        <v>40</v>
      </c>
      <c r="D273" s="63">
        <v>469</v>
      </c>
      <c r="E273" s="64"/>
      <c r="F273" s="65"/>
      <c r="G273" s="46">
        <f t="shared" si="25"/>
        <v>469</v>
      </c>
    </row>
    <row r="274" spans="1:7" s="59" customFormat="1" ht="33.75" x14ac:dyDescent="0.2">
      <c r="A274" s="52" t="s">
        <v>481</v>
      </c>
      <c r="B274" s="102" t="s">
        <v>67</v>
      </c>
      <c r="C274" s="62" t="s">
        <v>40</v>
      </c>
      <c r="D274" s="63">
        <v>485.1</v>
      </c>
      <c r="E274" s="64"/>
      <c r="F274" s="65"/>
      <c r="G274" s="46">
        <f t="shared" si="25"/>
        <v>485.1</v>
      </c>
    </row>
    <row r="275" spans="1:7" s="59" customFormat="1" ht="56.25" x14ac:dyDescent="0.2">
      <c r="A275" s="52" t="s">
        <v>482</v>
      </c>
      <c r="B275" s="102" t="s">
        <v>98</v>
      </c>
      <c r="C275" s="62" t="s">
        <v>40</v>
      </c>
      <c r="D275" s="63">
        <v>12</v>
      </c>
      <c r="E275" s="64"/>
      <c r="F275" s="65"/>
      <c r="G275" s="46">
        <f t="shared" si="25"/>
        <v>12</v>
      </c>
    </row>
    <row r="276" spans="1:7" s="59" customFormat="1" ht="22.5" x14ac:dyDescent="0.2">
      <c r="A276" s="52" t="s">
        <v>483</v>
      </c>
      <c r="B276" s="102" t="s">
        <v>68</v>
      </c>
      <c r="C276" s="62" t="s">
        <v>34</v>
      </c>
      <c r="D276" s="63">
        <v>42</v>
      </c>
      <c r="E276" s="64"/>
      <c r="F276" s="65"/>
      <c r="G276" s="46">
        <f t="shared" si="25"/>
        <v>42</v>
      </c>
    </row>
    <row r="277" spans="1:7" s="59" customFormat="1" ht="22.5" x14ac:dyDescent="0.2">
      <c r="A277" s="52" t="s">
        <v>484</v>
      </c>
      <c r="B277" s="102" t="s">
        <v>69</v>
      </c>
      <c r="C277" s="62" t="s">
        <v>34</v>
      </c>
      <c r="D277" s="63">
        <v>3</v>
      </c>
      <c r="E277" s="64"/>
      <c r="F277" s="65"/>
      <c r="G277" s="46">
        <f t="shared" si="25"/>
        <v>3</v>
      </c>
    </row>
    <row r="278" spans="1:7" s="59" customFormat="1" ht="45" x14ac:dyDescent="0.2">
      <c r="A278" s="52" t="s">
        <v>485</v>
      </c>
      <c r="B278" s="102" t="s">
        <v>70</v>
      </c>
      <c r="C278" s="62" t="s">
        <v>34</v>
      </c>
      <c r="D278" s="63">
        <v>42</v>
      </c>
      <c r="E278" s="64"/>
      <c r="F278" s="65"/>
      <c r="G278" s="46">
        <f t="shared" si="25"/>
        <v>42</v>
      </c>
    </row>
    <row r="279" spans="1:7" s="59" customFormat="1" ht="33.75" x14ac:dyDescent="0.2">
      <c r="A279" s="52" t="s">
        <v>486</v>
      </c>
      <c r="B279" s="102" t="s">
        <v>99</v>
      </c>
      <c r="C279" s="62" t="s">
        <v>34</v>
      </c>
      <c r="D279" s="63">
        <v>3</v>
      </c>
      <c r="E279" s="64"/>
      <c r="F279" s="65"/>
      <c r="G279" s="46">
        <f t="shared" si="25"/>
        <v>3</v>
      </c>
    </row>
    <row r="280" spans="1:7" s="59" customFormat="1" ht="33.75" x14ac:dyDescent="0.2">
      <c r="A280" s="52" t="s">
        <v>487</v>
      </c>
      <c r="B280" s="102" t="s">
        <v>71</v>
      </c>
      <c r="C280" s="62" t="s">
        <v>72</v>
      </c>
      <c r="D280" s="63">
        <v>4</v>
      </c>
      <c r="E280" s="64"/>
      <c r="F280" s="65"/>
      <c r="G280" s="46">
        <f t="shared" si="25"/>
        <v>4</v>
      </c>
    </row>
    <row r="281" spans="1:7" s="59" customFormat="1" ht="33.75" x14ac:dyDescent="0.2">
      <c r="A281" s="52" t="s">
        <v>488</v>
      </c>
      <c r="B281" s="102" t="s">
        <v>75</v>
      </c>
      <c r="C281" s="62" t="s">
        <v>72</v>
      </c>
      <c r="D281" s="63">
        <v>14</v>
      </c>
      <c r="E281" s="64"/>
      <c r="F281" s="65"/>
      <c r="G281" s="46">
        <f t="shared" si="25"/>
        <v>14</v>
      </c>
    </row>
    <row r="282" spans="1:7" s="59" customFormat="1" ht="33.75" x14ac:dyDescent="0.2">
      <c r="A282" s="52" t="s">
        <v>489</v>
      </c>
      <c r="B282" s="102" t="s">
        <v>1635</v>
      </c>
      <c r="C282" s="62" t="s">
        <v>34</v>
      </c>
      <c r="D282" s="63">
        <v>3</v>
      </c>
      <c r="E282" s="64"/>
      <c r="F282" s="65"/>
      <c r="G282" s="46">
        <f t="shared" si="25"/>
        <v>3</v>
      </c>
    </row>
    <row r="283" spans="1:7" s="59" customFormat="1" ht="33.75" x14ac:dyDescent="0.2">
      <c r="A283" s="52" t="s">
        <v>490</v>
      </c>
      <c r="B283" s="102" t="s">
        <v>95</v>
      </c>
      <c r="C283" s="62" t="s">
        <v>34</v>
      </c>
      <c r="D283" s="63">
        <v>28</v>
      </c>
      <c r="E283" s="64"/>
      <c r="F283" s="65"/>
      <c r="G283" s="46">
        <f t="shared" si="25"/>
        <v>28</v>
      </c>
    </row>
    <row r="284" spans="1:7" s="59" customFormat="1" ht="33.75" x14ac:dyDescent="0.2">
      <c r="A284" s="52" t="s">
        <v>491</v>
      </c>
      <c r="B284" s="102" t="s">
        <v>96</v>
      </c>
      <c r="C284" s="62" t="s">
        <v>34</v>
      </c>
      <c r="D284" s="63">
        <v>13</v>
      </c>
      <c r="E284" s="64"/>
      <c r="F284" s="65"/>
      <c r="G284" s="46">
        <f t="shared" si="25"/>
        <v>13</v>
      </c>
    </row>
    <row r="285" spans="1:7" s="59" customFormat="1" ht="56.25" x14ac:dyDescent="0.2">
      <c r="A285" s="52" t="s">
        <v>492</v>
      </c>
      <c r="B285" s="102" t="s">
        <v>1581</v>
      </c>
      <c r="C285" s="62" t="s">
        <v>34</v>
      </c>
      <c r="D285" s="63">
        <v>1</v>
      </c>
      <c r="E285" s="64"/>
      <c r="F285" s="65"/>
      <c r="G285" s="46">
        <f t="shared" si="25"/>
        <v>1</v>
      </c>
    </row>
    <row r="286" spans="1:7" s="59" customFormat="1" ht="33.75" x14ac:dyDescent="0.2">
      <c r="A286" s="52" t="s">
        <v>493</v>
      </c>
      <c r="B286" s="102" t="s">
        <v>73</v>
      </c>
      <c r="C286" s="62" t="s">
        <v>40</v>
      </c>
      <c r="D286" s="63">
        <v>10</v>
      </c>
      <c r="E286" s="64"/>
      <c r="F286" s="65"/>
      <c r="G286" s="46">
        <f>ROUND(PRODUCT(D286,E286),2)</f>
        <v>10</v>
      </c>
    </row>
    <row r="287" spans="1:7" s="59" customFormat="1" ht="56.25" x14ac:dyDescent="0.2">
      <c r="A287" s="52" t="s">
        <v>494</v>
      </c>
      <c r="B287" s="102" t="s">
        <v>1632</v>
      </c>
      <c r="C287" s="62" t="s">
        <v>34</v>
      </c>
      <c r="D287" s="63">
        <v>13</v>
      </c>
      <c r="E287" s="64"/>
      <c r="F287" s="65"/>
      <c r="G287" s="46">
        <f>ROUND(PRODUCT(D287,E287),2)</f>
        <v>13</v>
      </c>
    </row>
    <row r="288" spans="1:7" s="59" customFormat="1" ht="78.75" x14ac:dyDescent="0.2">
      <c r="A288" s="52" t="s">
        <v>495</v>
      </c>
      <c r="B288" s="102" t="s">
        <v>1644</v>
      </c>
      <c r="C288" s="62" t="s">
        <v>34</v>
      </c>
      <c r="D288" s="63">
        <v>1</v>
      </c>
      <c r="E288" s="64"/>
      <c r="F288" s="65"/>
      <c r="G288" s="46">
        <f>ROUND(PRODUCT(D288,E288),2)</f>
        <v>1</v>
      </c>
    </row>
    <row r="289" spans="1:7" s="59" customFormat="1" ht="258.75" x14ac:dyDescent="0.2">
      <c r="A289" s="52" t="s">
        <v>496</v>
      </c>
      <c r="B289" s="102" t="s">
        <v>1583</v>
      </c>
      <c r="C289" s="62" t="s">
        <v>34</v>
      </c>
      <c r="D289" s="63">
        <v>1</v>
      </c>
      <c r="E289" s="64"/>
      <c r="F289" s="65"/>
      <c r="G289" s="46">
        <f>ROUND(PRODUCT(D289,E289),2)</f>
        <v>1</v>
      </c>
    </row>
    <row r="290" spans="1:7" s="59" customFormat="1" ht="56.25" x14ac:dyDescent="0.2">
      <c r="A290" s="52" t="s">
        <v>497</v>
      </c>
      <c r="B290" s="102" t="s">
        <v>1584</v>
      </c>
      <c r="C290" s="62" t="s">
        <v>34</v>
      </c>
      <c r="D290" s="63">
        <v>1</v>
      </c>
      <c r="E290" s="64"/>
      <c r="F290" s="65"/>
      <c r="G290" s="46">
        <f>ROUND(PRODUCT(D290,E290),2)</f>
        <v>1</v>
      </c>
    </row>
    <row r="291" spans="1:7" s="57" customFormat="1" x14ac:dyDescent="0.2">
      <c r="A291" s="60" t="s">
        <v>1591</v>
      </c>
      <c r="B291" s="66" t="s">
        <v>30</v>
      </c>
      <c r="C291" s="66"/>
      <c r="D291" s="66">
        <v>0</v>
      </c>
      <c r="E291" s="66"/>
      <c r="F291" s="66"/>
      <c r="G291" s="49">
        <f>ROUND(SUM(G292),2)</f>
        <v>6209.12</v>
      </c>
    </row>
    <row r="292" spans="1:7" s="67" customFormat="1" ht="22.5" x14ac:dyDescent="0.2">
      <c r="A292" s="52" t="s">
        <v>498</v>
      </c>
      <c r="B292" s="102" t="s">
        <v>48</v>
      </c>
      <c r="C292" s="62" t="s">
        <v>32</v>
      </c>
      <c r="D292" s="63">
        <v>6209.12</v>
      </c>
      <c r="E292" s="64"/>
      <c r="F292" s="65"/>
      <c r="G292" s="46">
        <f t="shared" ref="G292" si="26">ROUND(PRODUCT(D292,E292),2)</f>
        <v>6209.12</v>
      </c>
    </row>
    <row r="293" spans="1:7" s="81" customFormat="1" x14ac:dyDescent="0.2">
      <c r="A293" s="79" t="s">
        <v>25</v>
      </c>
      <c r="B293" s="114" t="s">
        <v>1623</v>
      </c>
      <c r="C293" s="114"/>
      <c r="D293" s="114"/>
      <c r="E293" s="114"/>
      <c r="F293" s="114"/>
      <c r="G293" s="80">
        <f>+G294+G323+G345+G353+G372+G417+G449+G498+G532</f>
        <v>90493.690000000017</v>
      </c>
    </row>
    <row r="294" spans="1:7" s="61" customFormat="1" x14ac:dyDescent="0.2">
      <c r="A294" s="60" t="s">
        <v>430</v>
      </c>
      <c r="B294" s="66" t="s">
        <v>77</v>
      </c>
      <c r="C294" s="66"/>
      <c r="D294" s="66"/>
      <c r="E294" s="66"/>
      <c r="F294" s="66"/>
      <c r="G294" s="49">
        <f>ROUND(SUM(G295,G306,G314),2)</f>
        <v>51928.15</v>
      </c>
    </row>
    <row r="295" spans="1:7" s="89" customFormat="1" x14ac:dyDescent="0.2">
      <c r="A295" s="83" t="s">
        <v>431</v>
      </c>
      <c r="B295" s="84" t="s">
        <v>26</v>
      </c>
      <c r="C295" s="85"/>
      <c r="D295" s="86"/>
      <c r="E295" s="87"/>
      <c r="F295" s="88"/>
      <c r="G295" s="87">
        <f>ROUND(SUM(G296:G305),2)</f>
        <v>12677.21</v>
      </c>
    </row>
    <row r="296" spans="1:7" s="59" customFormat="1" ht="78.75" x14ac:dyDescent="0.2">
      <c r="A296" s="52" t="s">
        <v>499</v>
      </c>
      <c r="B296" s="102" t="s">
        <v>720</v>
      </c>
      <c r="C296" s="62" t="s">
        <v>32</v>
      </c>
      <c r="D296" s="63">
        <v>7.2</v>
      </c>
      <c r="E296" s="64"/>
      <c r="F296" s="65"/>
      <c r="G296" s="46">
        <f>ROUND(PRODUCT(D296,E296),2)</f>
        <v>7.2</v>
      </c>
    </row>
    <row r="297" spans="1:7" s="59" customFormat="1" ht="33.75" x14ac:dyDescent="0.2">
      <c r="A297" s="52" t="s">
        <v>500</v>
      </c>
      <c r="B297" s="102" t="s">
        <v>433</v>
      </c>
      <c r="C297" s="62" t="s">
        <v>33</v>
      </c>
      <c r="D297" s="63">
        <v>323.58999999999997</v>
      </c>
      <c r="E297" s="64"/>
      <c r="F297" s="65"/>
      <c r="G297" s="46">
        <f t="shared" ref="G297:G305" si="27">ROUND(PRODUCT(D297,E297),2)</f>
        <v>323.58999999999997</v>
      </c>
    </row>
    <row r="298" spans="1:7" s="59" customFormat="1" ht="33.75" x14ac:dyDescent="0.2">
      <c r="A298" s="52" t="s">
        <v>501</v>
      </c>
      <c r="B298" s="102" t="s">
        <v>718</v>
      </c>
      <c r="C298" s="62" t="s">
        <v>32</v>
      </c>
      <c r="D298" s="63">
        <v>295.33999999999997</v>
      </c>
      <c r="E298" s="64"/>
      <c r="F298" s="65"/>
      <c r="G298" s="46">
        <f t="shared" si="27"/>
        <v>295.33999999999997</v>
      </c>
    </row>
    <row r="299" spans="1:7" s="59" customFormat="1" ht="45" x14ac:dyDescent="0.2">
      <c r="A299" s="52" t="s">
        <v>502</v>
      </c>
      <c r="B299" s="102" t="s">
        <v>91</v>
      </c>
      <c r="C299" s="62" t="s">
        <v>33</v>
      </c>
      <c r="D299" s="63">
        <v>4.8</v>
      </c>
      <c r="E299" s="64"/>
      <c r="F299" s="65"/>
      <c r="G299" s="46">
        <f>ROUND(PRODUCT(D299,E299),2)</f>
        <v>4.8</v>
      </c>
    </row>
    <row r="300" spans="1:7" s="59" customFormat="1" ht="33.75" x14ac:dyDescent="0.2">
      <c r="A300" s="52" t="s">
        <v>503</v>
      </c>
      <c r="B300" s="102" t="s">
        <v>107</v>
      </c>
      <c r="C300" s="62" t="s">
        <v>33</v>
      </c>
      <c r="D300" s="63">
        <v>3.53</v>
      </c>
      <c r="E300" s="64"/>
      <c r="F300" s="65"/>
      <c r="G300" s="46">
        <f t="shared" ref="G300:G303" si="28">ROUND(PRODUCT(D300,E300),2)</f>
        <v>3.53</v>
      </c>
    </row>
    <row r="301" spans="1:7" s="59" customFormat="1" ht="33.75" x14ac:dyDescent="0.2">
      <c r="A301" s="52" t="s">
        <v>504</v>
      </c>
      <c r="B301" s="102" t="s">
        <v>719</v>
      </c>
      <c r="C301" s="62" t="s">
        <v>33</v>
      </c>
      <c r="D301" s="63">
        <v>2.42</v>
      </c>
      <c r="E301" s="64"/>
      <c r="F301" s="65"/>
      <c r="G301" s="46">
        <f t="shared" si="28"/>
        <v>2.42</v>
      </c>
    </row>
    <row r="302" spans="1:7" s="59" customFormat="1" ht="33.75" x14ac:dyDescent="0.2">
      <c r="A302" s="52" t="s">
        <v>505</v>
      </c>
      <c r="B302" s="102" t="s">
        <v>56</v>
      </c>
      <c r="C302" s="62" t="s">
        <v>33</v>
      </c>
      <c r="D302" s="63">
        <v>79.290000000000006</v>
      </c>
      <c r="E302" s="64"/>
      <c r="F302" s="65"/>
      <c r="G302" s="46">
        <f t="shared" si="28"/>
        <v>79.290000000000006</v>
      </c>
    </row>
    <row r="303" spans="1:7" s="59" customFormat="1" ht="33.75" x14ac:dyDescent="0.2">
      <c r="A303" s="52" t="s">
        <v>506</v>
      </c>
      <c r="B303" s="102" t="s">
        <v>35</v>
      </c>
      <c r="C303" s="62" t="s">
        <v>33</v>
      </c>
      <c r="D303" s="63">
        <v>177.05</v>
      </c>
      <c r="E303" s="64"/>
      <c r="F303" s="65"/>
      <c r="G303" s="46">
        <f t="shared" si="28"/>
        <v>177.05</v>
      </c>
    </row>
    <row r="304" spans="1:7" s="59" customFormat="1" ht="33.75" x14ac:dyDescent="0.2">
      <c r="A304" s="52" t="s">
        <v>507</v>
      </c>
      <c r="B304" s="102" t="s">
        <v>38</v>
      </c>
      <c r="C304" s="62" t="s">
        <v>33</v>
      </c>
      <c r="D304" s="63">
        <v>620.21</v>
      </c>
      <c r="E304" s="64"/>
      <c r="F304" s="65"/>
      <c r="G304" s="46">
        <f t="shared" si="27"/>
        <v>620.21</v>
      </c>
    </row>
    <row r="305" spans="1:7" s="59" customFormat="1" ht="33.75" x14ac:dyDescent="0.2">
      <c r="A305" s="52" t="s">
        <v>508</v>
      </c>
      <c r="B305" s="102" t="s">
        <v>36</v>
      </c>
      <c r="C305" s="62" t="s">
        <v>37</v>
      </c>
      <c r="D305" s="63">
        <v>11163.78</v>
      </c>
      <c r="E305" s="64"/>
      <c r="F305" s="65"/>
      <c r="G305" s="46">
        <f t="shared" si="27"/>
        <v>11163.78</v>
      </c>
    </row>
    <row r="306" spans="1:7" s="89" customFormat="1" x14ac:dyDescent="0.2">
      <c r="A306" s="83" t="s">
        <v>700</v>
      </c>
      <c r="B306" s="84" t="s">
        <v>51</v>
      </c>
      <c r="C306" s="85"/>
      <c r="D306" s="86">
        <v>0</v>
      </c>
      <c r="E306" s="87"/>
      <c r="F306" s="88"/>
      <c r="G306" s="87">
        <f>ROUND(SUM(G307:G313),2)</f>
        <v>31473.71</v>
      </c>
    </row>
    <row r="307" spans="1:7" s="59" customFormat="1" ht="33.75" x14ac:dyDescent="0.2">
      <c r="A307" s="52" t="s">
        <v>509</v>
      </c>
      <c r="B307" s="102" t="s">
        <v>31</v>
      </c>
      <c r="C307" s="62" t="s">
        <v>32</v>
      </c>
      <c r="D307" s="63">
        <v>2810.16</v>
      </c>
      <c r="E307" s="64"/>
      <c r="F307" s="65"/>
      <c r="G307" s="46">
        <f>ROUND(PRODUCT(D307,E307),2)</f>
        <v>2810.16</v>
      </c>
    </row>
    <row r="308" spans="1:7" s="59" customFormat="1" ht="45" x14ac:dyDescent="0.2">
      <c r="A308" s="52" t="s">
        <v>510</v>
      </c>
      <c r="B308" s="102" t="s">
        <v>106</v>
      </c>
      <c r="C308" s="62" t="s">
        <v>33</v>
      </c>
      <c r="D308" s="63">
        <v>1124.06</v>
      </c>
      <c r="E308" s="64"/>
      <c r="F308" s="65"/>
      <c r="G308" s="46">
        <f t="shared" ref="G308:G312" si="29">ROUND(PRODUCT(D308,E308),2)</f>
        <v>1124.06</v>
      </c>
    </row>
    <row r="309" spans="1:7" s="59" customFormat="1" ht="45" x14ac:dyDescent="0.2">
      <c r="A309" s="52" t="s">
        <v>511</v>
      </c>
      <c r="B309" s="102" t="s">
        <v>122</v>
      </c>
      <c r="C309" s="62" t="s">
        <v>32</v>
      </c>
      <c r="D309" s="63">
        <v>2810.16</v>
      </c>
      <c r="E309" s="64"/>
      <c r="F309" s="65"/>
      <c r="G309" s="46">
        <f t="shared" si="29"/>
        <v>2810.16</v>
      </c>
    </row>
    <row r="310" spans="1:7" s="59" customFormat="1" ht="45" x14ac:dyDescent="0.2">
      <c r="A310" s="52" t="s">
        <v>512</v>
      </c>
      <c r="B310" s="102" t="s">
        <v>1636</v>
      </c>
      <c r="C310" s="62" t="s">
        <v>33</v>
      </c>
      <c r="D310" s="63">
        <v>562.03</v>
      </c>
      <c r="E310" s="64"/>
      <c r="F310" s="65"/>
      <c r="G310" s="46">
        <f t="shared" si="29"/>
        <v>562.03</v>
      </c>
    </row>
    <row r="311" spans="1:7" s="59" customFormat="1" ht="33.75" x14ac:dyDescent="0.2">
      <c r="A311" s="52" t="s">
        <v>513</v>
      </c>
      <c r="B311" s="102" t="s">
        <v>93</v>
      </c>
      <c r="C311" s="62" t="s">
        <v>32</v>
      </c>
      <c r="D311" s="63">
        <v>2810.16</v>
      </c>
      <c r="E311" s="64"/>
      <c r="F311" s="65"/>
      <c r="G311" s="46">
        <f t="shared" si="29"/>
        <v>2810.16</v>
      </c>
    </row>
    <row r="312" spans="1:7" s="59" customFormat="1" ht="33.75" x14ac:dyDescent="0.2">
      <c r="A312" s="52" t="s">
        <v>514</v>
      </c>
      <c r="B312" s="102" t="s">
        <v>38</v>
      </c>
      <c r="C312" s="62" t="s">
        <v>33</v>
      </c>
      <c r="D312" s="63">
        <v>1124.06</v>
      </c>
      <c r="E312" s="64"/>
      <c r="F312" s="65"/>
      <c r="G312" s="46">
        <f t="shared" si="29"/>
        <v>1124.06</v>
      </c>
    </row>
    <row r="313" spans="1:7" s="59" customFormat="1" ht="33.75" x14ac:dyDescent="0.2">
      <c r="A313" s="52" t="s">
        <v>515</v>
      </c>
      <c r="B313" s="102" t="s">
        <v>36</v>
      </c>
      <c r="C313" s="62" t="s">
        <v>37</v>
      </c>
      <c r="D313" s="63">
        <v>20233.080000000002</v>
      </c>
      <c r="E313" s="64"/>
      <c r="F313" s="65"/>
      <c r="G313" s="46">
        <f>ROUND(PRODUCT(D313,E313),2)</f>
        <v>20233.080000000002</v>
      </c>
    </row>
    <row r="314" spans="1:7" s="89" customFormat="1" x14ac:dyDescent="0.2">
      <c r="A314" s="83" t="s">
        <v>701</v>
      </c>
      <c r="B314" s="84" t="s">
        <v>52</v>
      </c>
      <c r="C314" s="85"/>
      <c r="D314" s="86">
        <v>0</v>
      </c>
      <c r="E314" s="87"/>
      <c r="F314" s="88"/>
      <c r="G314" s="87">
        <f>ROUND(SUM(G315:G322),2)</f>
        <v>7777.23</v>
      </c>
    </row>
    <row r="315" spans="1:7" s="59" customFormat="1" ht="45" x14ac:dyDescent="0.2">
      <c r="A315" s="52" t="s">
        <v>516</v>
      </c>
      <c r="B315" s="102" t="s">
        <v>87</v>
      </c>
      <c r="C315" s="62" t="s">
        <v>32</v>
      </c>
      <c r="D315" s="63">
        <v>238.87</v>
      </c>
      <c r="E315" s="64"/>
      <c r="F315" s="65"/>
      <c r="G315" s="46">
        <f>ROUND(PRODUCT(D315,E315),2)</f>
        <v>238.87</v>
      </c>
    </row>
    <row r="316" spans="1:7" s="59" customFormat="1" ht="45" x14ac:dyDescent="0.2">
      <c r="A316" s="52" t="s">
        <v>517</v>
      </c>
      <c r="B316" s="102" t="s">
        <v>88</v>
      </c>
      <c r="C316" s="62" t="s">
        <v>32</v>
      </c>
      <c r="D316" s="63">
        <v>597.16</v>
      </c>
      <c r="E316" s="64"/>
      <c r="F316" s="65"/>
      <c r="G316" s="46">
        <f t="shared" ref="G316:G322" si="30">ROUND(PRODUCT(D316,E316),2)</f>
        <v>597.16</v>
      </c>
    </row>
    <row r="317" spans="1:7" s="59" customFormat="1" ht="45" x14ac:dyDescent="0.2">
      <c r="A317" s="52" t="s">
        <v>518</v>
      </c>
      <c r="B317" s="102" t="s">
        <v>89</v>
      </c>
      <c r="C317" s="62" t="s">
        <v>32</v>
      </c>
      <c r="D317" s="63">
        <v>1433.19</v>
      </c>
      <c r="E317" s="64"/>
      <c r="F317" s="65"/>
      <c r="G317" s="46">
        <f t="shared" si="30"/>
        <v>1433.19</v>
      </c>
    </row>
    <row r="318" spans="1:7" s="59" customFormat="1" ht="45" x14ac:dyDescent="0.2">
      <c r="A318" s="52" t="s">
        <v>519</v>
      </c>
      <c r="B318" s="102" t="s">
        <v>90</v>
      </c>
      <c r="C318" s="62" t="s">
        <v>32</v>
      </c>
      <c r="D318" s="63">
        <v>119.43</v>
      </c>
      <c r="E318" s="64"/>
      <c r="F318" s="65"/>
      <c r="G318" s="46">
        <f t="shared" si="30"/>
        <v>119.43</v>
      </c>
    </row>
    <row r="319" spans="1:7" s="59" customFormat="1" ht="22.5" x14ac:dyDescent="0.2">
      <c r="A319" s="52" t="s">
        <v>520</v>
      </c>
      <c r="B319" s="102" t="s">
        <v>39</v>
      </c>
      <c r="C319" s="62" t="s">
        <v>40</v>
      </c>
      <c r="D319" s="63">
        <v>1823.13</v>
      </c>
      <c r="E319" s="64"/>
      <c r="F319" s="65"/>
      <c r="G319" s="46">
        <f t="shared" si="30"/>
        <v>1823.13</v>
      </c>
    </row>
    <row r="320" spans="1:7" s="59" customFormat="1" ht="45" x14ac:dyDescent="0.2">
      <c r="A320" s="52" t="s">
        <v>521</v>
      </c>
      <c r="B320" s="102" t="s">
        <v>53</v>
      </c>
      <c r="C320" s="62" t="s">
        <v>40</v>
      </c>
      <c r="D320" s="63">
        <v>1823.13</v>
      </c>
      <c r="E320" s="64"/>
      <c r="F320" s="65"/>
      <c r="G320" s="46">
        <f t="shared" si="30"/>
        <v>1823.13</v>
      </c>
    </row>
    <row r="321" spans="1:7" s="59" customFormat="1" ht="33.75" x14ac:dyDescent="0.2">
      <c r="A321" s="52" t="s">
        <v>522</v>
      </c>
      <c r="B321" s="102" t="s">
        <v>82</v>
      </c>
      <c r="C321" s="62" t="s">
        <v>54</v>
      </c>
      <c r="D321" s="63">
        <v>1230.32</v>
      </c>
      <c r="E321" s="64"/>
      <c r="F321" s="65"/>
      <c r="G321" s="46">
        <f t="shared" si="30"/>
        <v>1230.32</v>
      </c>
    </row>
    <row r="322" spans="1:7" s="59" customFormat="1" ht="78.75" x14ac:dyDescent="0.2">
      <c r="A322" s="52" t="s">
        <v>523</v>
      </c>
      <c r="B322" s="102" t="s">
        <v>81</v>
      </c>
      <c r="C322" s="62" t="s">
        <v>34</v>
      </c>
      <c r="D322" s="63">
        <v>512</v>
      </c>
      <c r="E322" s="64"/>
      <c r="F322" s="65"/>
      <c r="G322" s="46">
        <f t="shared" si="30"/>
        <v>512</v>
      </c>
    </row>
    <row r="323" spans="1:7" s="59" customFormat="1" x14ac:dyDescent="0.2">
      <c r="A323" s="60" t="s">
        <v>702</v>
      </c>
      <c r="B323" s="66" t="s">
        <v>86</v>
      </c>
      <c r="C323" s="66"/>
      <c r="D323" s="66">
        <v>0</v>
      </c>
      <c r="E323" s="66"/>
      <c r="F323" s="66"/>
      <c r="G323" s="49">
        <f>ROUND(SUM(G324:G344),2)</f>
        <v>8367.7199999999993</v>
      </c>
    </row>
    <row r="324" spans="1:7" s="59" customFormat="1" ht="33.75" x14ac:dyDescent="0.2">
      <c r="A324" s="52" t="s">
        <v>524</v>
      </c>
      <c r="B324" s="102" t="s">
        <v>31</v>
      </c>
      <c r="C324" s="62" t="s">
        <v>32</v>
      </c>
      <c r="D324" s="63">
        <v>1770.53</v>
      </c>
      <c r="E324" s="64"/>
      <c r="F324" s="65"/>
      <c r="G324" s="46">
        <f>ROUND(PRODUCT(D324,E324),2)</f>
        <v>1770.53</v>
      </c>
    </row>
    <row r="325" spans="1:7" s="59" customFormat="1" ht="45" x14ac:dyDescent="0.2">
      <c r="A325" s="52" t="s">
        <v>525</v>
      </c>
      <c r="B325" s="102" t="s">
        <v>108</v>
      </c>
      <c r="C325" s="62" t="s">
        <v>33</v>
      </c>
      <c r="D325" s="63">
        <v>79.67</v>
      </c>
      <c r="E325" s="64"/>
      <c r="F325" s="65"/>
      <c r="G325" s="46">
        <f t="shared" ref="G325:G344" si="31">ROUND(PRODUCT(D325,E325),2)</f>
        <v>79.67</v>
      </c>
    </row>
    <row r="326" spans="1:7" s="59" customFormat="1" ht="45" x14ac:dyDescent="0.2">
      <c r="A326" s="52" t="s">
        <v>526</v>
      </c>
      <c r="B326" s="102" t="s">
        <v>85</v>
      </c>
      <c r="C326" s="62" t="s">
        <v>32</v>
      </c>
      <c r="D326" s="63">
        <v>531.16</v>
      </c>
      <c r="E326" s="64"/>
      <c r="F326" s="65"/>
      <c r="G326" s="46">
        <f t="shared" si="31"/>
        <v>531.16</v>
      </c>
    </row>
    <row r="327" spans="1:7" s="59" customFormat="1" ht="45" x14ac:dyDescent="0.2">
      <c r="A327" s="52" t="s">
        <v>527</v>
      </c>
      <c r="B327" s="102" t="s">
        <v>113</v>
      </c>
      <c r="C327" s="62" t="s">
        <v>32</v>
      </c>
      <c r="D327" s="63">
        <v>1239.3699999999999</v>
      </c>
      <c r="E327" s="64"/>
      <c r="F327" s="65"/>
      <c r="G327" s="46">
        <f t="shared" si="31"/>
        <v>1239.3699999999999</v>
      </c>
    </row>
    <row r="328" spans="1:7" s="59" customFormat="1" ht="45" x14ac:dyDescent="0.2">
      <c r="A328" s="52" t="s">
        <v>528</v>
      </c>
      <c r="B328" s="102" t="s">
        <v>97</v>
      </c>
      <c r="C328" s="62" t="s">
        <v>33</v>
      </c>
      <c r="D328" s="63">
        <v>47.8</v>
      </c>
      <c r="E328" s="64"/>
      <c r="F328" s="65"/>
      <c r="G328" s="46">
        <f t="shared" si="31"/>
        <v>47.8</v>
      </c>
    </row>
    <row r="329" spans="1:7" s="59" customFormat="1" ht="45" x14ac:dyDescent="0.2">
      <c r="A329" s="52" t="s">
        <v>529</v>
      </c>
      <c r="B329" s="102" t="s">
        <v>109</v>
      </c>
      <c r="C329" s="62" t="s">
        <v>33</v>
      </c>
      <c r="D329" s="63">
        <v>31.87</v>
      </c>
      <c r="E329" s="64"/>
      <c r="F329" s="65"/>
      <c r="G329" s="46">
        <f t="shared" si="31"/>
        <v>31.87</v>
      </c>
    </row>
    <row r="330" spans="1:7" s="59" customFormat="1" ht="33.75" x14ac:dyDescent="0.2">
      <c r="A330" s="52" t="s">
        <v>530</v>
      </c>
      <c r="B330" s="102" t="s">
        <v>115</v>
      </c>
      <c r="C330" s="62" t="s">
        <v>40</v>
      </c>
      <c r="D330" s="63">
        <v>576.66999999999996</v>
      </c>
      <c r="E330" s="64"/>
      <c r="F330" s="65"/>
      <c r="G330" s="46">
        <f t="shared" si="31"/>
        <v>576.66999999999996</v>
      </c>
    </row>
    <row r="331" spans="1:7" s="59" customFormat="1" ht="33.75" x14ac:dyDescent="0.2">
      <c r="A331" s="52" t="s">
        <v>531</v>
      </c>
      <c r="B331" s="102" t="s">
        <v>116</v>
      </c>
      <c r="C331" s="62" t="s">
        <v>40</v>
      </c>
      <c r="D331" s="63">
        <v>144.16999999999999</v>
      </c>
      <c r="E331" s="64"/>
      <c r="F331" s="65"/>
      <c r="G331" s="46">
        <f t="shared" si="31"/>
        <v>144.16999999999999</v>
      </c>
    </row>
    <row r="332" spans="1:7" s="59" customFormat="1" ht="33.75" x14ac:dyDescent="0.2">
      <c r="A332" s="52" t="s">
        <v>532</v>
      </c>
      <c r="B332" s="102" t="s">
        <v>117</v>
      </c>
      <c r="C332" s="62" t="s">
        <v>40</v>
      </c>
      <c r="D332" s="63">
        <v>16.28</v>
      </c>
      <c r="E332" s="64"/>
      <c r="F332" s="65"/>
      <c r="G332" s="46">
        <f t="shared" si="31"/>
        <v>16.28</v>
      </c>
    </row>
    <row r="333" spans="1:7" s="59" customFormat="1" ht="45" x14ac:dyDescent="0.2">
      <c r="A333" s="52" t="s">
        <v>533</v>
      </c>
      <c r="B333" s="102" t="s">
        <v>42</v>
      </c>
      <c r="C333" s="62" t="s">
        <v>32</v>
      </c>
      <c r="D333" s="63">
        <v>252.72</v>
      </c>
      <c r="E333" s="64"/>
      <c r="F333" s="65"/>
      <c r="G333" s="46">
        <f t="shared" si="31"/>
        <v>252.72</v>
      </c>
    </row>
    <row r="334" spans="1:7" s="59" customFormat="1" ht="33.75" x14ac:dyDescent="0.2">
      <c r="A334" s="52" t="s">
        <v>534</v>
      </c>
      <c r="B334" s="102" t="s">
        <v>41</v>
      </c>
      <c r="C334" s="62" t="s">
        <v>32</v>
      </c>
      <c r="D334" s="63">
        <v>1517.81</v>
      </c>
      <c r="E334" s="64"/>
      <c r="F334" s="65"/>
      <c r="G334" s="46">
        <f t="shared" si="31"/>
        <v>1517.81</v>
      </c>
    </row>
    <row r="335" spans="1:7" s="59" customFormat="1" ht="33.75" x14ac:dyDescent="0.2">
      <c r="A335" s="52" t="s">
        <v>535</v>
      </c>
      <c r="B335" s="102" t="s">
        <v>43</v>
      </c>
      <c r="C335" s="62" t="s">
        <v>32</v>
      </c>
      <c r="D335" s="63">
        <v>230.67</v>
      </c>
      <c r="E335" s="64"/>
      <c r="F335" s="65"/>
      <c r="G335" s="46">
        <f t="shared" si="31"/>
        <v>230.67</v>
      </c>
    </row>
    <row r="336" spans="1:7" s="59" customFormat="1" ht="22.5" x14ac:dyDescent="0.2">
      <c r="A336" s="52" t="s">
        <v>536</v>
      </c>
      <c r="B336" s="102" t="s">
        <v>39</v>
      </c>
      <c r="C336" s="62" t="s">
        <v>40</v>
      </c>
      <c r="D336" s="63">
        <v>1050.07</v>
      </c>
      <c r="E336" s="64"/>
      <c r="F336" s="65"/>
      <c r="G336" s="46">
        <f t="shared" si="31"/>
        <v>1050.07</v>
      </c>
    </row>
    <row r="337" spans="1:7" s="59" customFormat="1" ht="45" x14ac:dyDescent="0.2">
      <c r="A337" s="52" t="s">
        <v>537</v>
      </c>
      <c r="B337" s="102" t="s">
        <v>49</v>
      </c>
      <c r="C337" s="62" t="s">
        <v>40</v>
      </c>
      <c r="D337" s="63">
        <v>17.5</v>
      </c>
      <c r="E337" s="64"/>
      <c r="F337" s="65"/>
      <c r="G337" s="46">
        <f>ROUND(PRODUCT(D337,E337),2)</f>
        <v>17.5</v>
      </c>
    </row>
    <row r="338" spans="1:7" s="59" customFormat="1" ht="33.75" x14ac:dyDescent="0.2">
      <c r="A338" s="52" t="s">
        <v>538</v>
      </c>
      <c r="B338" s="102" t="s">
        <v>83</v>
      </c>
      <c r="C338" s="62" t="s">
        <v>40</v>
      </c>
      <c r="D338" s="63">
        <v>17.5</v>
      </c>
      <c r="E338" s="64"/>
      <c r="F338" s="65"/>
      <c r="G338" s="46">
        <f t="shared" ref="G338:G339" si="32">ROUND(PRODUCT(D338,E338),2)</f>
        <v>17.5</v>
      </c>
    </row>
    <row r="339" spans="1:7" s="59" customFormat="1" ht="33.75" x14ac:dyDescent="0.2">
      <c r="A339" s="52" t="s">
        <v>539</v>
      </c>
      <c r="B339" s="102" t="s">
        <v>105</v>
      </c>
      <c r="C339" s="62" t="s">
        <v>32</v>
      </c>
      <c r="D339" s="63">
        <v>36.200000000000003</v>
      </c>
      <c r="E339" s="64"/>
      <c r="F339" s="65"/>
      <c r="G339" s="46">
        <f t="shared" si="32"/>
        <v>36.200000000000003</v>
      </c>
    </row>
    <row r="340" spans="1:7" s="59" customFormat="1" ht="33.75" x14ac:dyDescent="0.2">
      <c r="A340" s="52" t="s">
        <v>540</v>
      </c>
      <c r="B340" s="102" t="s">
        <v>100</v>
      </c>
      <c r="C340" s="62" t="s">
        <v>32</v>
      </c>
      <c r="D340" s="63">
        <v>36.200000000000003</v>
      </c>
      <c r="E340" s="64"/>
      <c r="F340" s="65"/>
      <c r="G340" s="46">
        <f t="shared" si="31"/>
        <v>36.200000000000003</v>
      </c>
    </row>
    <row r="341" spans="1:7" s="59" customFormat="1" ht="67.5" x14ac:dyDescent="0.2">
      <c r="A341" s="52" t="s">
        <v>541</v>
      </c>
      <c r="B341" s="102" t="s">
        <v>114</v>
      </c>
      <c r="C341" s="62" t="s">
        <v>34</v>
      </c>
      <c r="D341" s="63">
        <v>14</v>
      </c>
      <c r="E341" s="64"/>
      <c r="F341" s="65"/>
      <c r="G341" s="46">
        <f t="shared" si="31"/>
        <v>14</v>
      </c>
    </row>
    <row r="342" spans="1:7" s="59" customFormat="1" ht="90" x14ac:dyDescent="0.2">
      <c r="A342" s="52" t="s">
        <v>542</v>
      </c>
      <c r="B342" s="102" t="s">
        <v>94</v>
      </c>
      <c r="C342" s="62" t="s">
        <v>34</v>
      </c>
      <c r="D342" s="63">
        <v>152</v>
      </c>
      <c r="E342" s="64"/>
      <c r="F342" s="65"/>
      <c r="G342" s="46">
        <f t="shared" si="31"/>
        <v>152</v>
      </c>
    </row>
    <row r="343" spans="1:7" s="59" customFormat="1" ht="33.75" x14ac:dyDescent="0.2">
      <c r="A343" s="52" t="s">
        <v>543</v>
      </c>
      <c r="B343" s="102" t="s">
        <v>38</v>
      </c>
      <c r="C343" s="62" t="s">
        <v>33</v>
      </c>
      <c r="D343" s="63">
        <v>31.87</v>
      </c>
      <c r="E343" s="64"/>
      <c r="F343" s="65"/>
      <c r="G343" s="46">
        <f t="shared" si="31"/>
        <v>31.87</v>
      </c>
    </row>
    <row r="344" spans="1:7" s="59" customFormat="1" ht="33.75" x14ac:dyDescent="0.2">
      <c r="A344" s="52" t="s">
        <v>544</v>
      </c>
      <c r="B344" s="102" t="s">
        <v>36</v>
      </c>
      <c r="C344" s="62" t="s">
        <v>37</v>
      </c>
      <c r="D344" s="63">
        <v>573.66</v>
      </c>
      <c r="E344" s="64"/>
      <c r="F344" s="65"/>
      <c r="G344" s="46">
        <f t="shared" si="31"/>
        <v>573.66</v>
      </c>
    </row>
    <row r="345" spans="1:7" s="61" customFormat="1" x14ac:dyDescent="0.2">
      <c r="A345" s="60" t="s">
        <v>703</v>
      </c>
      <c r="B345" s="66" t="s">
        <v>78</v>
      </c>
      <c r="C345" s="66"/>
      <c r="D345" s="66">
        <v>0</v>
      </c>
      <c r="E345" s="66"/>
      <c r="F345" s="66"/>
      <c r="G345" s="49">
        <f>ROUND(SUM(G346:G352),2)</f>
        <v>28</v>
      </c>
    </row>
    <row r="346" spans="1:7" s="59" customFormat="1" ht="33.75" x14ac:dyDescent="0.2">
      <c r="A346" s="52" t="s">
        <v>545</v>
      </c>
      <c r="B346" s="102" t="s">
        <v>722</v>
      </c>
      <c r="C346" s="62" t="s">
        <v>34</v>
      </c>
      <c r="D346" s="63">
        <v>2</v>
      </c>
      <c r="E346" s="64"/>
      <c r="F346" s="65"/>
      <c r="G346" s="46">
        <f t="shared" ref="G346:G352" si="33">ROUND(PRODUCT(D346,E346),2)</f>
        <v>2</v>
      </c>
    </row>
    <row r="347" spans="1:7" s="59" customFormat="1" ht="33.75" x14ac:dyDescent="0.2">
      <c r="A347" s="52" t="s">
        <v>546</v>
      </c>
      <c r="B347" s="102" t="s">
        <v>723</v>
      </c>
      <c r="C347" s="62" t="s">
        <v>34</v>
      </c>
      <c r="D347" s="63">
        <v>2</v>
      </c>
      <c r="E347" s="64"/>
      <c r="F347" s="65"/>
      <c r="G347" s="46">
        <f t="shared" si="33"/>
        <v>2</v>
      </c>
    </row>
    <row r="348" spans="1:7" s="59" customFormat="1" ht="33.75" x14ac:dyDescent="0.2">
      <c r="A348" s="52" t="s">
        <v>547</v>
      </c>
      <c r="B348" s="102" t="s">
        <v>724</v>
      </c>
      <c r="C348" s="62" t="s">
        <v>34</v>
      </c>
      <c r="D348" s="63">
        <v>2</v>
      </c>
      <c r="E348" s="64"/>
      <c r="F348" s="65"/>
      <c r="G348" s="46">
        <f t="shared" si="33"/>
        <v>2</v>
      </c>
    </row>
    <row r="349" spans="1:7" s="59" customFormat="1" ht="33.75" x14ac:dyDescent="0.2">
      <c r="A349" s="52" t="s">
        <v>548</v>
      </c>
      <c r="B349" s="102" t="s">
        <v>725</v>
      </c>
      <c r="C349" s="62" t="s">
        <v>34</v>
      </c>
      <c r="D349" s="63">
        <v>2</v>
      </c>
      <c r="E349" s="64"/>
      <c r="F349" s="65"/>
      <c r="G349" s="46">
        <f t="shared" si="33"/>
        <v>2</v>
      </c>
    </row>
    <row r="350" spans="1:7" s="59" customFormat="1" ht="33.75" x14ac:dyDescent="0.2">
      <c r="A350" s="52" t="s">
        <v>549</v>
      </c>
      <c r="B350" s="102" t="s">
        <v>726</v>
      </c>
      <c r="C350" s="62" t="s">
        <v>34</v>
      </c>
      <c r="D350" s="63">
        <v>2</v>
      </c>
      <c r="E350" s="64"/>
      <c r="F350" s="65"/>
      <c r="G350" s="46">
        <f t="shared" si="33"/>
        <v>2</v>
      </c>
    </row>
    <row r="351" spans="1:7" s="59" customFormat="1" ht="33.75" x14ac:dyDescent="0.2">
      <c r="A351" s="52" t="s">
        <v>550</v>
      </c>
      <c r="B351" s="102" t="s">
        <v>55</v>
      </c>
      <c r="C351" s="62" t="s">
        <v>32</v>
      </c>
      <c r="D351" s="63">
        <v>15</v>
      </c>
      <c r="E351" s="64"/>
      <c r="F351" s="65"/>
      <c r="G351" s="46">
        <f t="shared" si="33"/>
        <v>15</v>
      </c>
    </row>
    <row r="352" spans="1:7" s="59" customFormat="1" ht="22.5" x14ac:dyDescent="0.2">
      <c r="A352" s="52" t="s">
        <v>551</v>
      </c>
      <c r="B352" s="102" t="s">
        <v>110</v>
      </c>
      <c r="C352" s="62" t="s">
        <v>33</v>
      </c>
      <c r="D352" s="63">
        <v>3</v>
      </c>
      <c r="E352" s="64"/>
      <c r="F352" s="65"/>
      <c r="G352" s="46">
        <f t="shared" si="33"/>
        <v>3</v>
      </c>
    </row>
    <row r="353" spans="1:7" s="59" customFormat="1" x14ac:dyDescent="0.2">
      <c r="A353" s="60" t="s">
        <v>704</v>
      </c>
      <c r="B353" s="66" t="s">
        <v>44</v>
      </c>
      <c r="C353" s="66"/>
      <c r="D353" s="66">
        <v>0</v>
      </c>
      <c r="E353" s="66"/>
      <c r="F353" s="66"/>
      <c r="G353" s="49">
        <f>ROUND(SUM(G354,G368),2)</f>
        <v>1053.25</v>
      </c>
    </row>
    <row r="354" spans="1:7" s="89" customFormat="1" x14ac:dyDescent="0.2">
      <c r="A354" s="83" t="s">
        <v>705</v>
      </c>
      <c r="B354" s="84" t="s">
        <v>46</v>
      </c>
      <c r="C354" s="85"/>
      <c r="D354" s="86">
        <v>0</v>
      </c>
      <c r="E354" s="87"/>
      <c r="F354" s="88"/>
      <c r="G354" s="87">
        <f>ROUND(SUM(G355:G367),2)</f>
        <v>1042.25</v>
      </c>
    </row>
    <row r="355" spans="1:7" s="59" customFormat="1" ht="56.25" x14ac:dyDescent="0.2">
      <c r="A355" s="52" t="s">
        <v>552</v>
      </c>
      <c r="B355" s="102" t="s">
        <v>111</v>
      </c>
      <c r="C355" s="62" t="s">
        <v>32</v>
      </c>
      <c r="D355" s="63">
        <v>2.92</v>
      </c>
      <c r="E355" s="64"/>
      <c r="F355" s="65"/>
      <c r="G355" s="46">
        <f t="shared" ref="G355:G367" si="34">ROUND(PRODUCT(D355,E355),2)</f>
        <v>2.92</v>
      </c>
    </row>
    <row r="356" spans="1:7" s="59" customFormat="1" ht="67.5" x14ac:dyDescent="0.2">
      <c r="A356" s="52" t="s">
        <v>553</v>
      </c>
      <c r="B356" s="102" t="s">
        <v>112</v>
      </c>
      <c r="C356" s="62" t="s">
        <v>32</v>
      </c>
      <c r="D356" s="63">
        <v>12.6</v>
      </c>
      <c r="E356" s="64"/>
      <c r="F356" s="65"/>
      <c r="G356" s="46">
        <f t="shared" si="34"/>
        <v>12.6</v>
      </c>
    </row>
    <row r="357" spans="1:7" s="59" customFormat="1" ht="56.25" x14ac:dyDescent="0.2">
      <c r="A357" s="52" t="s">
        <v>554</v>
      </c>
      <c r="B357" s="102" t="s">
        <v>101</v>
      </c>
      <c r="C357" s="62" t="s">
        <v>40</v>
      </c>
      <c r="D357" s="63">
        <v>867.85</v>
      </c>
      <c r="E357" s="64"/>
      <c r="F357" s="65"/>
      <c r="G357" s="46">
        <f t="shared" si="34"/>
        <v>867.85</v>
      </c>
    </row>
    <row r="358" spans="1:7" s="59" customFormat="1" ht="56.25" x14ac:dyDescent="0.2">
      <c r="A358" s="52" t="s">
        <v>555</v>
      </c>
      <c r="B358" s="102" t="s">
        <v>439</v>
      </c>
      <c r="C358" s="62" t="s">
        <v>40</v>
      </c>
      <c r="D358" s="63">
        <v>87</v>
      </c>
      <c r="E358" s="64"/>
      <c r="F358" s="65"/>
      <c r="G358" s="46">
        <f t="shared" si="34"/>
        <v>87</v>
      </c>
    </row>
    <row r="359" spans="1:7" s="59" customFormat="1" ht="56.25" x14ac:dyDescent="0.2">
      <c r="A359" s="52" t="s">
        <v>556</v>
      </c>
      <c r="B359" s="102" t="s">
        <v>440</v>
      </c>
      <c r="C359" s="62" t="s">
        <v>40</v>
      </c>
      <c r="D359" s="63">
        <v>17.28</v>
      </c>
      <c r="E359" s="64"/>
      <c r="F359" s="65"/>
      <c r="G359" s="46">
        <f t="shared" si="34"/>
        <v>17.28</v>
      </c>
    </row>
    <row r="360" spans="1:7" s="59" customFormat="1" ht="56.25" x14ac:dyDescent="0.2">
      <c r="A360" s="52" t="s">
        <v>557</v>
      </c>
      <c r="B360" s="102" t="s">
        <v>102</v>
      </c>
      <c r="C360" s="62" t="s">
        <v>34</v>
      </c>
      <c r="D360" s="63">
        <v>5</v>
      </c>
      <c r="E360" s="64"/>
      <c r="F360" s="65"/>
      <c r="G360" s="46">
        <f t="shared" si="34"/>
        <v>5</v>
      </c>
    </row>
    <row r="361" spans="1:7" s="59" customFormat="1" ht="56.25" x14ac:dyDescent="0.2">
      <c r="A361" s="52" t="s">
        <v>558</v>
      </c>
      <c r="B361" s="102" t="s">
        <v>103</v>
      </c>
      <c r="C361" s="62" t="s">
        <v>34</v>
      </c>
      <c r="D361" s="63">
        <v>1</v>
      </c>
      <c r="E361" s="64"/>
      <c r="F361" s="65"/>
      <c r="G361" s="46">
        <f t="shared" si="34"/>
        <v>1</v>
      </c>
    </row>
    <row r="362" spans="1:7" s="59" customFormat="1" ht="45" x14ac:dyDescent="0.2">
      <c r="A362" s="52" t="s">
        <v>559</v>
      </c>
      <c r="B362" s="102" t="s">
        <v>217</v>
      </c>
      <c r="C362" s="62" t="s">
        <v>34</v>
      </c>
      <c r="D362" s="63">
        <v>1</v>
      </c>
      <c r="E362" s="64"/>
      <c r="F362" s="65"/>
      <c r="G362" s="46">
        <f t="shared" si="34"/>
        <v>1</v>
      </c>
    </row>
    <row r="363" spans="1:7" s="59" customFormat="1" ht="45" x14ac:dyDescent="0.2">
      <c r="A363" s="52" t="s">
        <v>560</v>
      </c>
      <c r="B363" s="102" t="s">
        <v>441</v>
      </c>
      <c r="C363" s="62" t="s">
        <v>34</v>
      </c>
      <c r="D363" s="63">
        <v>1</v>
      </c>
      <c r="E363" s="64"/>
      <c r="F363" s="65"/>
      <c r="G363" s="46">
        <f t="shared" si="34"/>
        <v>1</v>
      </c>
    </row>
    <row r="364" spans="1:7" s="59" customFormat="1" ht="56.25" x14ac:dyDescent="0.2">
      <c r="A364" s="52" t="s">
        <v>561</v>
      </c>
      <c r="B364" s="102" t="s">
        <v>104</v>
      </c>
      <c r="C364" s="62" t="s">
        <v>34</v>
      </c>
      <c r="D364" s="63">
        <v>1</v>
      </c>
      <c r="E364" s="64"/>
      <c r="F364" s="65"/>
      <c r="G364" s="46">
        <f t="shared" si="34"/>
        <v>1</v>
      </c>
    </row>
    <row r="365" spans="1:7" s="59" customFormat="1" ht="67.5" x14ac:dyDescent="0.2">
      <c r="A365" s="52" t="s">
        <v>562</v>
      </c>
      <c r="B365" s="102" t="s">
        <v>1561</v>
      </c>
      <c r="C365" s="62" t="s">
        <v>32</v>
      </c>
      <c r="D365" s="63">
        <v>4.8</v>
      </c>
      <c r="E365" s="64"/>
      <c r="F365" s="65"/>
      <c r="G365" s="46">
        <f t="shared" si="34"/>
        <v>4.8</v>
      </c>
    </row>
    <row r="366" spans="1:7" s="59" customFormat="1" ht="56.25" x14ac:dyDescent="0.2">
      <c r="A366" s="52" t="s">
        <v>563</v>
      </c>
      <c r="B366" s="102" t="s">
        <v>219</v>
      </c>
      <c r="C366" s="62" t="s">
        <v>32</v>
      </c>
      <c r="D366" s="63">
        <v>4.8</v>
      </c>
      <c r="E366" s="64"/>
      <c r="F366" s="65"/>
      <c r="G366" s="46">
        <f t="shared" si="34"/>
        <v>4.8</v>
      </c>
    </row>
    <row r="367" spans="1:7" s="59" customFormat="1" ht="22.5" x14ac:dyDescent="0.2">
      <c r="A367" s="52" t="s">
        <v>564</v>
      </c>
      <c r="B367" s="102" t="s">
        <v>443</v>
      </c>
      <c r="C367" s="62" t="s">
        <v>34</v>
      </c>
      <c r="D367" s="63">
        <v>36</v>
      </c>
      <c r="E367" s="64"/>
      <c r="F367" s="65"/>
      <c r="G367" s="46">
        <f t="shared" si="34"/>
        <v>36</v>
      </c>
    </row>
    <row r="368" spans="1:7" s="89" customFormat="1" x14ac:dyDescent="0.2">
      <c r="A368" s="83" t="s">
        <v>706</v>
      </c>
      <c r="B368" s="84" t="s">
        <v>79</v>
      </c>
      <c r="C368" s="85"/>
      <c r="D368" s="86">
        <v>0</v>
      </c>
      <c r="E368" s="87"/>
      <c r="F368" s="88"/>
      <c r="G368" s="87">
        <f>ROUND(SUM(G369:G371),2)</f>
        <v>11</v>
      </c>
    </row>
    <row r="369" spans="1:7" s="59" customFormat="1" ht="67.5" x14ac:dyDescent="0.2">
      <c r="A369" s="52" t="s">
        <v>565</v>
      </c>
      <c r="B369" s="102" t="s">
        <v>118</v>
      </c>
      <c r="C369" s="62" t="s">
        <v>34</v>
      </c>
      <c r="D369" s="63">
        <v>5</v>
      </c>
      <c r="E369" s="64"/>
      <c r="F369" s="65"/>
      <c r="G369" s="46">
        <f t="shared" ref="G369:G371" si="35">ROUND(PRODUCT(D369,E369),2)</f>
        <v>5</v>
      </c>
    </row>
    <row r="370" spans="1:7" s="59" customFormat="1" ht="90" x14ac:dyDescent="0.2">
      <c r="A370" s="52" t="s">
        <v>566</v>
      </c>
      <c r="B370" s="102" t="s">
        <v>220</v>
      </c>
      <c r="C370" s="62" t="s">
        <v>34</v>
      </c>
      <c r="D370" s="63">
        <v>1</v>
      </c>
      <c r="E370" s="64"/>
      <c r="F370" s="65"/>
      <c r="G370" s="46">
        <f t="shared" si="35"/>
        <v>1</v>
      </c>
    </row>
    <row r="371" spans="1:7" s="59" customFormat="1" ht="45" x14ac:dyDescent="0.2">
      <c r="A371" s="52" t="s">
        <v>567</v>
      </c>
      <c r="B371" s="102" t="s">
        <v>119</v>
      </c>
      <c r="C371" s="62" t="s">
        <v>34</v>
      </c>
      <c r="D371" s="63">
        <v>5</v>
      </c>
      <c r="E371" s="64"/>
      <c r="F371" s="65"/>
      <c r="G371" s="46">
        <f t="shared" si="35"/>
        <v>5</v>
      </c>
    </row>
    <row r="372" spans="1:7" s="61" customFormat="1" x14ac:dyDescent="0.2">
      <c r="A372" s="60" t="s">
        <v>707</v>
      </c>
      <c r="B372" s="66" t="s">
        <v>1566</v>
      </c>
      <c r="C372" s="66"/>
      <c r="D372" s="66">
        <v>0</v>
      </c>
      <c r="E372" s="66"/>
      <c r="F372" s="66"/>
      <c r="G372" s="49">
        <f>ROUND(SUM(G373,G386,G402),2)</f>
        <v>11297.45</v>
      </c>
    </row>
    <row r="373" spans="1:7" s="89" customFormat="1" x14ac:dyDescent="0.2">
      <c r="A373" s="83" t="s">
        <v>708</v>
      </c>
      <c r="B373" s="84" t="s">
        <v>222</v>
      </c>
      <c r="C373" s="85"/>
      <c r="D373" s="86">
        <v>0</v>
      </c>
      <c r="E373" s="87"/>
      <c r="F373" s="88"/>
      <c r="G373" s="87">
        <f>ROUND(SUM(G374:G385),2)</f>
        <v>6941.16</v>
      </c>
    </row>
    <row r="374" spans="1:7" s="59" customFormat="1" ht="22.5" x14ac:dyDescent="0.2">
      <c r="A374" s="52" t="s">
        <v>568</v>
      </c>
      <c r="B374" s="102" t="s">
        <v>223</v>
      </c>
      <c r="C374" s="62" t="s">
        <v>40</v>
      </c>
      <c r="D374" s="63">
        <v>276.68</v>
      </c>
      <c r="E374" s="64"/>
      <c r="F374" s="65"/>
      <c r="G374" s="46">
        <f t="shared" ref="G374:G385" si="36">ROUND(PRODUCT(D374,E374),2)</f>
        <v>276.68</v>
      </c>
    </row>
    <row r="375" spans="1:7" s="59" customFormat="1" ht="45" x14ac:dyDescent="0.2">
      <c r="A375" s="52" t="s">
        <v>569</v>
      </c>
      <c r="B375" s="102" t="s">
        <v>224</v>
      </c>
      <c r="C375" s="62" t="s">
        <v>33</v>
      </c>
      <c r="D375" s="63">
        <v>441.04</v>
      </c>
      <c r="E375" s="64"/>
      <c r="F375" s="65"/>
      <c r="G375" s="46">
        <f t="shared" si="36"/>
        <v>441.04</v>
      </c>
    </row>
    <row r="376" spans="1:7" s="59" customFormat="1" ht="45" x14ac:dyDescent="0.2">
      <c r="A376" s="52" t="s">
        <v>570</v>
      </c>
      <c r="B376" s="102" t="s">
        <v>225</v>
      </c>
      <c r="C376" s="62" t="s">
        <v>33</v>
      </c>
      <c r="D376" s="63">
        <v>16.2</v>
      </c>
      <c r="E376" s="64"/>
      <c r="F376" s="65"/>
      <c r="G376" s="46">
        <f t="shared" si="36"/>
        <v>16.2</v>
      </c>
    </row>
    <row r="377" spans="1:7" s="59" customFormat="1" ht="22.5" x14ac:dyDescent="0.2">
      <c r="A377" s="52" t="s">
        <v>571</v>
      </c>
      <c r="B377" s="102" t="s">
        <v>226</v>
      </c>
      <c r="C377" s="62" t="s">
        <v>33</v>
      </c>
      <c r="D377" s="63">
        <v>25.45</v>
      </c>
      <c r="E377" s="64"/>
      <c r="F377" s="68"/>
      <c r="G377" s="46">
        <f t="shared" si="36"/>
        <v>25.45</v>
      </c>
    </row>
    <row r="378" spans="1:7" s="59" customFormat="1" ht="22.5" x14ac:dyDescent="0.2">
      <c r="A378" s="52" t="s">
        <v>572</v>
      </c>
      <c r="B378" s="102" t="s">
        <v>227</v>
      </c>
      <c r="C378" s="62" t="s">
        <v>40</v>
      </c>
      <c r="D378" s="63">
        <v>276.68</v>
      </c>
      <c r="E378" s="64"/>
      <c r="F378" s="65"/>
      <c r="G378" s="46">
        <f t="shared" si="36"/>
        <v>276.68</v>
      </c>
    </row>
    <row r="379" spans="1:7" s="59" customFormat="1" ht="33.75" x14ac:dyDescent="0.2">
      <c r="A379" s="52" t="s">
        <v>573</v>
      </c>
      <c r="B379" s="102" t="s">
        <v>229</v>
      </c>
      <c r="C379" s="62" t="s">
        <v>33</v>
      </c>
      <c r="D379" s="63">
        <v>126.42</v>
      </c>
      <c r="E379" s="64"/>
      <c r="F379" s="65"/>
      <c r="G379" s="46">
        <f t="shared" si="36"/>
        <v>126.42</v>
      </c>
    </row>
    <row r="380" spans="1:7" s="59" customFormat="1" ht="45" x14ac:dyDescent="0.2">
      <c r="A380" s="52" t="s">
        <v>574</v>
      </c>
      <c r="B380" s="102" t="s">
        <v>120</v>
      </c>
      <c r="C380" s="62" t="s">
        <v>33</v>
      </c>
      <c r="D380" s="63">
        <v>169.39</v>
      </c>
      <c r="E380" s="64"/>
      <c r="F380" s="65"/>
      <c r="G380" s="46">
        <f t="shared" si="36"/>
        <v>169.39</v>
      </c>
    </row>
    <row r="381" spans="1:7" s="59" customFormat="1" ht="45" x14ac:dyDescent="0.2">
      <c r="A381" s="52" t="s">
        <v>575</v>
      </c>
      <c r="B381" s="102" t="s">
        <v>230</v>
      </c>
      <c r="C381" s="62" t="s">
        <v>33</v>
      </c>
      <c r="D381" s="63">
        <v>122.15</v>
      </c>
      <c r="E381" s="64"/>
      <c r="F381" s="65"/>
      <c r="G381" s="46">
        <f t="shared" si="36"/>
        <v>122.15</v>
      </c>
    </row>
    <row r="382" spans="1:7" s="59" customFormat="1" ht="135" x14ac:dyDescent="0.2">
      <c r="A382" s="52" t="s">
        <v>576</v>
      </c>
      <c r="B382" s="102" t="s">
        <v>231</v>
      </c>
      <c r="C382" s="62" t="s">
        <v>34</v>
      </c>
      <c r="D382" s="63">
        <v>1</v>
      </c>
      <c r="E382" s="64"/>
      <c r="F382" s="65"/>
      <c r="G382" s="46">
        <f t="shared" si="36"/>
        <v>1</v>
      </c>
    </row>
    <row r="383" spans="1:7" s="59" customFormat="1" ht="22.5" x14ac:dyDescent="0.2">
      <c r="A383" s="52" t="s">
        <v>577</v>
      </c>
      <c r="B383" s="102" t="s">
        <v>1639</v>
      </c>
      <c r="C383" s="62" t="s">
        <v>34</v>
      </c>
      <c r="D383" s="63">
        <v>17</v>
      </c>
      <c r="E383" s="64"/>
      <c r="F383" s="65"/>
      <c r="G383" s="46">
        <f t="shared" si="36"/>
        <v>17</v>
      </c>
    </row>
    <row r="384" spans="1:7" s="59" customFormat="1" ht="33.75" x14ac:dyDescent="0.2">
      <c r="A384" s="52" t="s">
        <v>578</v>
      </c>
      <c r="B384" s="102" t="s">
        <v>38</v>
      </c>
      <c r="C384" s="62" t="s">
        <v>33</v>
      </c>
      <c r="D384" s="63">
        <v>287.85000000000002</v>
      </c>
      <c r="E384" s="64"/>
      <c r="F384" s="65"/>
      <c r="G384" s="46">
        <f t="shared" si="36"/>
        <v>287.85000000000002</v>
      </c>
    </row>
    <row r="385" spans="1:7" s="59" customFormat="1" ht="33.75" x14ac:dyDescent="0.2">
      <c r="A385" s="52" t="s">
        <v>579</v>
      </c>
      <c r="B385" s="102" t="s">
        <v>36</v>
      </c>
      <c r="C385" s="62" t="s">
        <v>37</v>
      </c>
      <c r="D385" s="63">
        <v>5181.3</v>
      </c>
      <c r="E385" s="64"/>
      <c r="F385" s="65"/>
      <c r="G385" s="46">
        <f t="shared" si="36"/>
        <v>5181.3</v>
      </c>
    </row>
    <row r="386" spans="1:7" s="89" customFormat="1" x14ac:dyDescent="0.2">
      <c r="A386" s="83" t="s">
        <v>709</v>
      </c>
      <c r="B386" s="84" t="s">
        <v>233</v>
      </c>
      <c r="C386" s="85"/>
      <c r="D386" s="86">
        <v>0</v>
      </c>
      <c r="E386" s="87"/>
      <c r="F386" s="88"/>
      <c r="G386" s="87">
        <f>ROUND(SUM(G387:G401),2)</f>
        <v>1984.84</v>
      </c>
    </row>
    <row r="387" spans="1:7" s="59" customFormat="1" ht="45" x14ac:dyDescent="0.2">
      <c r="A387" s="52" t="s">
        <v>580</v>
      </c>
      <c r="B387" s="102" t="s">
        <v>224</v>
      </c>
      <c r="C387" s="62" t="s">
        <v>33</v>
      </c>
      <c r="D387" s="63">
        <v>62.45</v>
      </c>
      <c r="E387" s="64"/>
      <c r="F387" s="65"/>
      <c r="G387" s="46">
        <f t="shared" ref="G387:G393" si="37">ROUND(PRODUCT(D387,E387),2)</f>
        <v>62.45</v>
      </c>
    </row>
    <row r="388" spans="1:7" s="59" customFormat="1" ht="45" x14ac:dyDescent="0.2">
      <c r="A388" s="52" t="s">
        <v>581</v>
      </c>
      <c r="B388" s="102" t="s">
        <v>225</v>
      </c>
      <c r="C388" s="62" t="s">
        <v>33</v>
      </c>
      <c r="D388" s="63">
        <v>5.43</v>
      </c>
      <c r="E388" s="64"/>
      <c r="F388" s="65"/>
      <c r="G388" s="46">
        <f t="shared" si="37"/>
        <v>5.43</v>
      </c>
    </row>
    <row r="389" spans="1:7" s="59" customFormat="1" ht="22.5" x14ac:dyDescent="0.2">
      <c r="A389" s="52" t="s">
        <v>582</v>
      </c>
      <c r="B389" s="102" t="s">
        <v>234</v>
      </c>
      <c r="C389" s="62" t="s">
        <v>33</v>
      </c>
      <c r="D389" s="63">
        <v>10.7</v>
      </c>
      <c r="E389" s="64"/>
      <c r="F389" s="65"/>
      <c r="G389" s="46">
        <f t="shared" si="37"/>
        <v>10.7</v>
      </c>
    </row>
    <row r="390" spans="1:7" s="59" customFormat="1" ht="33.75" x14ac:dyDescent="0.2">
      <c r="A390" s="52" t="s">
        <v>583</v>
      </c>
      <c r="B390" s="102" t="s">
        <v>235</v>
      </c>
      <c r="C390" s="62" t="s">
        <v>32</v>
      </c>
      <c r="D390" s="63">
        <v>22.12</v>
      </c>
      <c r="E390" s="64"/>
      <c r="F390" s="65"/>
      <c r="G390" s="46">
        <f t="shared" si="37"/>
        <v>22.12</v>
      </c>
    </row>
    <row r="391" spans="1:7" s="59" customFormat="1" ht="33.75" x14ac:dyDescent="0.2">
      <c r="A391" s="52" t="s">
        <v>584</v>
      </c>
      <c r="B391" s="102" t="s">
        <v>236</v>
      </c>
      <c r="C391" s="62" t="s">
        <v>54</v>
      </c>
      <c r="D391" s="63">
        <v>625.07000000000005</v>
      </c>
      <c r="E391" s="64"/>
      <c r="F391" s="65"/>
      <c r="G391" s="46">
        <f t="shared" si="37"/>
        <v>625.07000000000005</v>
      </c>
    </row>
    <row r="392" spans="1:7" s="59" customFormat="1" ht="22.5" x14ac:dyDescent="0.2">
      <c r="A392" s="52" t="s">
        <v>585</v>
      </c>
      <c r="B392" s="102" t="s">
        <v>1637</v>
      </c>
      <c r="C392" s="62" t="s">
        <v>33</v>
      </c>
      <c r="D392" s="63">
        <v>5.18</v>
      </c>
      <c r="E392" s="64"/>
      <c r="F392" s="65"/>
      <c r="G392" s="46">
        <f t="shared" si="37"/>
        <v>5.18</v>
      </c>
    </row>
    <row r="393" spans="1:7" s="59" customFormat="1" ht="33.75" x14ac:dyDescent="0.2">
      <c r="A393" s="52" t="s">
        <v>586</v>
      </c>
      <c r="B393" s="102" t="s">
        <v>237</v>
      </c>
      <c r="C393" s="62" t="s">
        <v>32</v>
      </c>
      <c r="D393" s="63">
        <v>11.52</v>
      </c>
      <c r="E393" s="64"/>
      <c r="F393" s="65"/>
      <c r="G393" s="46">
        <f t="shared" si="37"/>
        <v>11.52</v>
      </c>
    </row>
    <row r="394" spans="1:7" s="59" customFormat="1" ht="22.5" x14ac:dyDescent="0.2">
      <c r="A394" s="52" t="s">
        <v>587</v>
      </c>
      <c r="B394" s="102" t="s">
        <v>238</v>
      </c>
      <c r="C394" s="62" t="s">
        <v>32</v>
      </c>
      <c r="D394" s="63">
        <v>63.02</v>
      </c>
      <c r="E394" s="64"/>
      <c r="F394" s="65"/>
      <c r="G394" s="46">
        <f>ROUND(PRODUCT(D394,E394),2)</f>
        <v>63.02</v>
      </c>
    </row>
    <row r="395" spans="1:7" s="59" customFormat="1" ht="45" x14ac:dyDescent="0.2">
      <c r="A395" s="52" t="s">
        <v>588</v>
      </c>
      <c r="B395" s="102" t="s">
        <v>239</v>
      </c>
      <c r="C395" s="62" t="s">
        <v>32</v>
      </c>
      <c r="D395" s="63">
        <v>63.02</v>
      </c>
      <c r="E395" s="64"/>
      <c r="F395" s="65"/>
      <c r="G395" s="46">
        <f>ROUND(PRODUCT(D395,E395),2)</f>
        <v>63.02</v>
      </c>
    </row>
    <row r="396" spans="1:7" s="59" customFormat="1" ht="45" x14ac:dyDescent="0.2">
      <c r="A396" s="52" t="s">
        <v>589</v>
      </c>
      <c r="B396" s="102" t="s">
        <v>240</v>
      </c>
      <c r="C396" s="62" t="s">
        <v>32</v>
      </c>
      <c r="D396" s="63">
        <v>77.97</v>
      </c>
      <c r="E396" s="64"/>
      <c r="F396" s="65"/>
      <c r="G396" s="46">
        <f>ROUND(PRODUCT(D396,E396),2)</f>
        <v>77.97</v>
      </c>
    </row>
    <row r="397" spans="1:7" s="59" customFormat="1" ht="45" x14ac:dyDescent="0.2">
      <c r="A397" s="52" t="s">
        <v>590</v>
      </c>
      <c r="B397" s="102" t="s">
        <v>120</v>
      </c>
      <c r="C397" s="62" t="s">
        <v>33</v>
      </c>
      <c r="D397" s="63">
        <v>16.52</v>
      </c>
      <c r="E397" s="64"/>
      <c r="F397" s="65"/>
      <c r="G397" s="46">
        <f>ROUND(PRODUCT(D397,E397),2)</f>
        <v>16.52</v>
      </c>
    </row>
    <row r="398" spans="1:7" s="59" customFormat="1" ht="45" x14ac:dyDescent="0.2">
      <c r="A398" s="52" t="s">
        <v>591</v>
      </c>
      <c r="B398" s="102" t="s">
        <v>241</v>
      </c>
      <c r="C398" s="62" t="s">
        <v>34</v>
      </c>
      <c r="D398" s="63">
        <v>38</v>
      </c>
      <c r="E398" s="64"/>
      <c r="F398" s="65"/>
      <c r="G398" s="46">
        <f t="shared" ref="G398:G401" si="38">ROUND(PRODUCT(D398,E398),2)</f>
        <v>38</v>
      </c>
    </row>
    <row r="399" spans="1:7" s="59" customFormat="1" ht="45" x14ac:dyDescent="0.2">
      <c r="A399" s="52" t="s">
        <v>592</v>
      </c>
      <c r="B399" s="102" t="s">
        <v>242</v>
      </c>
      <c r="C399" s="62" t="s">
        <v>34</v>
      </c>
      <c r="D399" s="63">
        <v>8</v>
      </c>
      <c r="E399" s="64"/>
      <c r="F399" s="65"/>
      <c r="G399" s="46">
        <f t="shared" si="38"/>
        <v>8</v>
      </c>
    </row>
    <row r="400" spans="1:7" s="59" customFormat="1" ht="33.75" x14ac:dyDescent="0.2">
      <c r="A400" s="52" t="s">
        <v>593</v>
      </c>
      <c r="B400" s="102" t="s">
        <v>38</v>
      </c>
      <c r="C400" s="62" t="s">
        <v>33</v>
      </c>
      <c r="D400" s="63">
        <v>51.36</v>
      </c>
      <c r="E400" s="64"/>
      <c r="F400" s="65"/>
      <c r="G400" s="46">
        <f t="shared" si="38"/>
        <v>51.36</v>
      </c>
    </row>
    <row r="401" spans="1:7" s="59" customFormat="1" ht="33.75" x14ac:dyDescent="0.2">
      <c r="A401" s="52" t="s">
        <v>594</v>
      </c>
      <c r="B401" s="102" t="s">
        <v>36</v>
      </c>
      <c r="C401" s="62" t="s">
        <v>37</v>
      </c>
      <c r="D401" s="63">
        <v>924.48</v>
      </c>
      <c r="E401" s="64"/>
      <c r="F401" s="65"/>
      <c r="G401" s="46">
        <f t="shared" si="38"/>
        <v>924.48</v>
      </c>
    </row>
    <row r="402" spans="1:7" s="89" customFormat="1" x14ac:dyDescent="0.2">
      <c r="A402" s="83" t="s">
        <v>710</v>
      </c>
      <c r="B402" s="84" t="s">
        <v>244</v>
      </c>
      <c r="C402" s="85"/>
      <c r="D402" s="86">
        <v>0</v>
      </c>
      <c r="E402" s="87"/>
      <c r="F402" s="88"/>
      <c r="G402" s="87">
        <f>ROUND(SUM(G403:G416),2)</f>
        <v>2371.4499999999998</v>
      </c>
    </row>
    <row r="403" spans="1:7" s="59" customFormat="1" ht="22.5" x14ac:dyDescent="0.2">
      <c r="A403" s="52" t="s">
        <v>595</v>
      </c>
      <c r="B403" s="102" t="s">
        <v>223</v>
      </c>
      <c r="C403" s="62" t="s">
        <v>40</v>
      </c>
      <c r="D403" s="63">
        <v>171.6</v>
      </c>
      <c r="E403" s="64"/>
      <c r="F403" s="65"/>
      <c r="G403" s="46">
        <f t="shared" ref="G403:G416" si="39">ROUND(PRODUCT(D403,E403),2)</f>
        <v>171.6</v>
      </c>
    </row>
    <row r="404" spans="1:7" s="59" customFormat="1" ht="45" x14ac:dyDescent="0.2">
      <c r="A404" s="52" t="s">
        <v>596</v>
      </c>
      <c r="B404" s="102" t="s">
        <v>224</v>
      </c>
      <c r="C404" s="62" t="s">
        <v>33</v>
      </c>
      <c r="D404" s="63">
        <v>179.58</v>
      </c>
      <c r="E404" s="64"/>
      <c r="F404" s="65"/>
      <c r="G404" s="46">
        <f t="shared" si="39"/>
        <v>179.58</v>
      </c>
    </row>
    <row r="405" spans="1:7" s="59" customFormat="1" ht="90" x14ac:dyDescent="0.2">
      <c r="A405" s="52" t="s">
        <v>597</v>
      </c>
      <c r="B405" s="102" t="s">
        <v>245</v>
      </c>
      <c r="C405" s="62" t="s">
        <v>34</v>
      </c>
      <c r="D405" s="63">
        <v>6</v>
      </c>
      <c r="E405" s="64"/>
      <c r="F405" s="65"/>
      <c r="G405" s="46">
        <f t="shared" si="39"/>
        <v>6</v>
      </c>
    </row>
    <row r="406" spans="1:7" s="59" customFormat="1" ht="90" x14ac:dyDescent="0.2">
      <c r="A406" s="52" t="s">
        <v>598</v>
      </c>
      <c r="B406" s="102" t="s">
        <v>246</v>
      </c>
      <c r="C406" s="62" t="s">
        <v>34</v>
      </c>
      <c r="D406" s="63">
        <v>17</v>
      </c>
      <c r="E406" s="64"/>
      <c r="F406" s="65"/>
      <c r="G406" s="46">
        <f t="shared" si="39"/>
        <v>17</v>
      </c>
    </row>
    <row r="407" spans="1:7" s="59" customFormat="1" ht="90" x14ac:dyDescent="0.2">
      <c r="A407" s="52" t="s">
        <v>599</v>
      </c>
      <c r="B407" s="102" t="s">
        <v>247</v>
      </c>
      <c r="C407" s="62" t="s">
        <v>34</v>
      </c>
      <c r="D407" s="63">
        <v>3</v>
      </c>
      <c r="E407" s="64"/>
      <c r="F407" s="65"/>
      <c r="G407" s="46">
        <f t="shared" si="39"/>
        <v>3</v>
      </c>
    </row>
    <row r="408" spans="1:7" s="59" customFormat="1" ht="22.5" x14ac:dyDescent="0.2">
      <c r="A408" s="52" t="s">
        <v>600</v>
      </c>
      <c r="B408" s="102" t="s">
        <v>248</v>
      </c>
      <c r="C408" s="62" t="s">
        <v>40</v>
      </c>
      <c r="D408" s="63">
        <v>171.6</v>
      </c>
      <c r="E408" s="64"/>
      <c r="F408" s="65"/>
      <c r="G408" s="46">
        <f t="shared" si="39"/>
        <v>171.6</v>
      </c>
    </row>
    <row r="409" spans="1:7" s="59" customFormat="1" ht="22.5" x14ac:dyDescent="0.2">
      <c r="A409" s="52" t="s">
        <v>601</v>
      </c>
      <c r="B409" s="102" t="s">
        <v>1641</v>
      </c>
      <c r="C409" s="62" t="s">
        <v>34</v>
      </c>
      <c r="D409" s="63">
        <v>26</v>
      </c>
      <c r="E409" s="64"/>
      <c r="F409" s="65"/>
      <c r="G409" s="46">
        <f t="shared" si="39"/>
        <v>26</v>
      </c>
    </row>
    <row r="410" spans="1:7" s="59" customFormat="1" ht="22.5" x14ac:dyDescent="0.2">
      <c r="A410" s="52" t="s">
        <v>602</v>
      </c>
      <c r="B410" s="102" t="s">
        <v>1640</v>
      </c>
      <c r="C410" s="62" t="s">
        <v>34</v>
      </c>
      <c r="D410" s="63">
        <v>26</v>
      </c>
      <c r="E410" s="64"/>
      <c r="F410" s="65"/>
      <c r="G410" s="46">
        <f t="shared" si="39"/>
        <v>26</v>
      </c>
    </row>
    <row r="411" spans="1:7" s="59" customFormat="1" ht="22.5" x14ac:dyDescent="0.2">
      <c r="A411" s="52" t="s">
        <v>603</v>
      </c>
      <c r="B411" s="102" t="s">
        <v>1643</v>
      </c>
      <c r="C411" s="62" t="s">
        <v>34</v>
      </c>
      <c r="D411" s="63">
        <v>26</v>
      </c>
      <c r="E411" s="64"/>
      <c r="F411" s="65"/>
      <c r="G411" s="46">
        <f t="shared" si="39"/>
        <v>26</v>
      </c>
    </row>
    <row r="412" spans="1:7" s="59" customFormat="1" ht="22.5" x14ac:dyDescent="0.2">
      <c r="A412" s="52" t="s">
        <v>604</v>
      </c>
      <c r="B412" s="102" t="s">
        <v>226</v>
      </c>
      <c r="C412" s="62" t="s">
        <v>33</v>
      </c>
      <c r="D412" s="63">
        <v>12.57</v>
      </c>
      <c r="E412" s="64"/>
      <c r="F412" s="65"/>
      <c r="G412" s="46">
        <f t="shared" si="39"/>
        <v>12.57</v>
      </c>
    </row>
    <row r="413" spans="1:7" s="59" customFormat="1" ht="45" x14ac:dyDescent="0.2">
      <c r="A413" s="52" t="s">
        <v>605</v>
      </c>
      <c r="B413" s="102" t="s">
        <v>120</v>
      </c>
      <c r="C413" s="62" t="s">
        <v>33</v>
      </c>
      <c r="D413" s="63">
        <v>97.04</v>
      </c>
      <c r="E413" s="64"/>
      <c r="F413" s="68"/>
      <c r="G413" s="46">
        <f t="shared" si="39"/>
        <v>97.04</v>
      </c>
    </row>
    <row r="414" spans="1:7" s="59" customFormat="1" ht="45" x14ac:dyDescent="0.2">
      <c r="A414" s="52" t="s">
        <v>606</v>
      </c>
      <c r="B414" s="102" t="s">
        <v>230</v>
      </c>
      <c r="C414" s="62" t="s">
        <v>33</v>
      </c>
      <c r="D414" s="63">
        <v>66.8</v>
      </c>
      <c r="E414" s="64"/>
      <c r="F414" s="65"/>
      <c r="G414" s="46">
        <f t="shared" si="39"/>
        <v>66.8</v>
      </c>
    </row>
    <row r="415" spans="1:7" s="59" customFormat="1" ht="33.75" x14ac:dyDescent="0.2">
      <c r="A415" s="52" t="s">
        <v>607</v>
      </c>
      <c r="B415" s="102" t="s">
        <v>38</v>
      </c>
      <c r="C415" s="62" t="s">
        <v>33</v>
      </c>
      <c r="D415" s="63">
        <v>82.54</v>
      </c>
      <c r="E415" s="64"/>
      <c r="F415" s="65"/>
      <c r="G415" s="46">
        <f t="shared" si="39"/>
        <v>82.54</v>
      </c>
    </row>
    <row r="416" spans="1:7" s="59" customFormat="1" ht="33.75" x14ac:dyDescent="0.2">
      <c r="A416" s="52" t="s">
        <v>608</v>
      </c>
      <c r="B416" s="102" t="s">
        <v>36</v>
      </c>
      <c r="C416" s="62" t="s">
        <v>37</v>
      </c>
      <c r="D416" s="63">
        <v>1485.72</v>
      </c>
      <c r="E416" s="64"/>
      <c r="F416" s="65"/>
      <c r="G416" s="46">
        <f t="shared" si="39"/>
        <v>1485.72</v>
      </c>
    </row>
    <row r="417" spans="1:7" s="61" customFormat="1" x14ac:dyDescent="0.2">
      <c r="A417" s="60" t="s">
        <v>711</v>
      </c>
      <c r="B417" s="66" t="s">
        <v>1567</v>
      </c>
      <c r="C417" s="66"/>
      <c r="D417" s="66">
        <v>0</v>
      </c>
      <c r="E417" s="66"/>
      <c r="F417" s="66"/>
      <c r="G417" s="49">
        <f>ROUND(SUM(G418,G432),2)</f>
        <v>4766.04</v>
      </c>
    </row>
    <row r="418" spans="1:7" s="89" customFormat="1" x14ac:dyDescent="0.2">
      <c r="A418" s="83" t="s">
        <v>712</v>
      </c>
      <c r="B418" s="84" t="s">
        <v>222</v>
      </c>
      <c r="C418" s="85"/>
      <c r="D418" s="86">
        <v>0</v>
      </c>
      <c r="E418" s="87"/>
      <c r="F418" s="88"/>
      <c r="G418" s="87">
        <f>ROUND(SUM(G419:G431),2)</f>
        <v>2866.83</v>
      </c>
    </row>
    <row r="419" spans="1:7" s="59" customFormat="1" ht="22.5" x14ac:dyDescent="0.2">
      <c r="A419" s="52" t="s">
        <v>609</v>
      </c>
      <c r="B419" s="102" t="s">
        <v>223</v>
      </c>
      <c r="C419" s="62" t="s">
        <v>40</v>
      </c>
      <c r="D419" s="63">
        <v>66.400000000000006</v>
      </c>
      <c r="E419" s="64"/>
      <c r="F419" s="65"/>
      <c r="G419" s="46">
        <f t="shared" ref="G419:G431" si="40">ROUND(PRODUCT(D419,E419),2)</f>
        <v>66.400000000000006</v>
      </c>
    </row>
    <row r="420" spans="1:7" s="59" customFormat="1" ht="45" x14ac:dyDescent="0.2">
      <c r="A420" s="52" t="s">
        <v>610</v>
      </c>
      <c r="B420" s="102" t="s">
        <v>224</v>
      </c>
      <c r="C420" s="62" t="s">
        <v>33</v>
      </c>
      <c r="D420" s="63">
        <v>166.58</v>
      </c>
      <c r="E420" s="64"/>
      <c r="F420" s="65"/>
      <c r="G420" s="46">
        <f t="shared" si="40"/>
        <v>166.58</v>
      </c>
    </row>
    <row r="421" spans="1:7" s="59" customFormat="1" ht="22.5" x14ac:dyDescent="0.2">
      <c r="A421" s="52" t="s">
        <v>611</v>
      </c>
      <c r="B421" s="102" t="s">
        <v>226</v>
      </c>
      <c r="C421" s="62" t="s">
        <v>33</v>
      </c>
      <c r="D421" s="63">
        <v>8.5299999999999994</v>
      </c>
      <c r="E421" s="64"/>
      <c r="F421" s="68"/>
      <c r="G421" s="46">
        <f t="shared" si="40"/>
        <v>8.5299999999999994</v>
      </c>
    </row>
    <row r="422" spans="1:7" s="59" customFormat="1" ht="22.5" x14ac:dyDescent="0.2">
      <c r="A422" s="52" t="s">
        <v>612</v>
      </c>
      <c r="B422" s="102" t="s">
        <v>228</v>
      </c>
      <c r="C422" s="62" t="s">
        <v>40</v>
      </c>
      <c r="D422" s="63">
        <v>27</v>
      </c>
      <c r="E422" s="64"/>
      <c r="F422" s="65"/>
      <c r="G422" s="46">
        <f t="shared" si="40"/>
        <v>27</v>
      </c>
    </row>
    <row r="423" spans="1:7" s="59" customFormat="1" ht="22.5" x14ac:dyDescent="0.2">
      <c r="A423" s="52" t="s">
        <v>613</v>
      </c>
      <c r="B423" s="102" t="s">
        <v>727</v>
      </c>
      <c r="C423" s="62" t="s">
        <v>40</v>
      </c>
      <c r="D423" s="63">
        <v>39.4</v>
      </c>
      <c r="E423" s="64"/>
      <c r="F423" s="65"/>
      <c r="G423" s="46">
        <f t="shared" si="40"/>
        <v>39.4</v>
      </c>
    </row>
    <row r="424" spans="1:7" s="59" customFormat="1" ht="33.75" x14ac:dyDescent="0.2">
      <c r="A424" s="52" t="s">
        <v>614</v>
      </c>
      <c r="B424" s="102" t="s">
        <v>229</v>
      </c>
      <c r="C424" s="62" t="s">
        <v>33</v>
      </c>
      <c r="D424" s="63">
        <v>55.93</v>
      </c>
      <c r="E424" s="64"/>
      <c r="F424" s="65"/>
      <c r="G424" s="46">
        <f t="shared" si="40"/>
        <v>55.93</v>
      </c>
    </row>
    <row r="425" spans="1:7" s="59" customFormat="1" ht="45" x14ac:dyDescent="0.2">
      <c r="A425" s="52" t="s">
        <v>615</v>
      </c>
      <c r="B425" s="102" t="s">
        <v>120</v>
      </c>
      <c r="C425" s="62" t="s">
        <v>33</v>
      </c>
      <c r="D425" s="63">
        <v>40.85</v>
      </c>
      <c r="E425" s="64"/>
      <c r="F425" s="65"/>
      <c r="G425" s="46">
        <f t="shared" si="40"/>
        <v>40.85</v>
      </c>
    </row>
    <row r="426" spans="1:7" s="59" customFormat="1" ht="45" x14ac:dyDescent="0.2">
      <c r="A426" s="52" t="s">
        <v>616</v>
      </c>
      <c r="B426" s="102" t="s">
        <v>230</v>
      </c>
      <c r="C426" s="62" t="s">
        <v>33</v>
      </c>
      <c r="D426" s="63">
        <v>61.27</v>
      </c>
      <c r="E426" s="64"/>
      <c r="F426" s="65"/>
      <c r="G426" s="46">
        <f t="shared" si="40"/>
        <v>61.27</v>
      </c>
    </row>
    <row r="427" spans="1:7" s="59" customFormat="1" ht="22.5" x14ac:dyDescent="0.2">
      <c r="A427" s="52" t="s">
        <v>617</v>
      </c>
      <c r="B427" s="102" t="s">
        <v>1592</v>
      </c>
      <c r="C427" s="62" t="s">
        <v>34</v>
      </c>
      <c r="D427" s="63">
        <v>6</v>
      </c>
      <c r="E427" s="64"/>
      <c r="F427" s="65"/>
      <c r="G427" s="46">
        <f t="shared" si="40"/>
        <v>6</v>
      </c>
    </row>
    <row r="428" spans="1:7" s="59" customFormat="1" ht="112.5" x14ac:dyDescent="0.2">
      <c r="A428" s="52" t="s">
        <v>618</v>
      </c>
      <c r="B428" s="102" t="s">
        <v>1593</v>
      </c>
      <c r="C428" s="62" t="s">
        <v>34</v>
      </c>
      <c r="D428" s="63">
        <v>3</v>
      </c>
      <c r="E428" s="64"/>
      <c r="F428" s="65"/>
      <c r="G428" s="46">
        <f t="shared" si="40"/>
        <v>3</v>
      </c>
    </row>
    <row r="429" spans="1:7" s="59" customFormat="1" ht="45" x14ac:dyDescent="0.2">
      <c r="A429" s="52" t="s">
        <v>619</v>
      </c>
      <c r="B429" s="102" t="s">
        <v>1594</v>
      </c>
      <c r="C429" s="62" t="s">
        <v>34</v>
      </c>
      <c r="D429" s="63">
        <v>3</v>
      </c>
      <c r="E429" s="64"/>
      <c r="F429" s="65"/>
      <c r="G429" s="46">
        <f t="shared" si="40"/>
        <v>3</v>
      </c>
    </row>
    <row r="430" spans="1:7" s="59" customFormat="1" ht="33.75" x14ac:dyDescent="0.2">
      <c r="A430" s="52" t="s">
        <v>620</v>
      </c>
      <c r="B430" s="102" t="s">
        <v>38</v>
      </c>
      <c r="C430" s="62" t="s">
        <v>33</v>
      </c>
      <c r="D430" s="63">
        <v>125.73</v>
      </c>
      <c r="E430" s="64"/>
      <c r="F430" s="65"/>
      <c r="G430" s="46">
        <f t="shared" si="40"/>
        <v>125.73</v>
      </c>
    </row>
    <row r="431" spans="1:7" s="59" customFormat="1" ht="33.75" x14ac:dyDescent="0.2">
      <c r="A431" s="52" t="s">
        <v>621</v>
      </c>
      <c r="B431" s="102" t="s">
        <v>36</v>
      </c>
      <c r="C431" s="62" t="s">
        <v>37</v>
      </c>
      <c r="D431" s="63">
        <v>2263.14</v>
      </c>
      <c r="E431" s="64"/>
      <c r="F431" s="65"/>
      <c r="G431" s="46">
        <f t="shared" si="40"/>
        <v>2263.14</v>
      </c>
    </row>
    <row r="432" spans="1:7" s="89" customFormat="1" x14ac:dyDescent="0.2">
      <c r="A432" s="83" t="s">
        <v>713</v>
      </c>
      <c r="B432" s="84" t="s">
        <v>251</v>
      </c>
      <c r="C432" s="85"/>
      <c r="D432" s="86">
        <v>0</v>
      </c>
      <c r="E432" s="87"/>
      <c r="F432" s="88"/>
      <c r="G432" s="87">
        <f>ROUND(SUM(G433:G448),2)</f>
        <v>1899.21</v>
      </c>
    </row>
    <row r="433" spans="1:7" s="59" customFormat="1" ht="45" x14ac:dyDescent="0.2">
      <c r="A433" s="52" t="s">
        <v>622</v>
      </c>
      <c r="B433" s="102" t="s">
        <v>224</v>
      </c>
      <c r="C433" s="62" t="s">
        <v>33</v>
      </c>
      <c r="D433" s="63">
        <v>20.36</v>
      </c>
      <c r="E433" s="64"/>
      <c r="F433" s="65"/>
      <c r="G433" s="46">
        <f t="shared" ref="G433:G442" si="41">ROUND(PRODUCT(D433,E433),2)</f>
        <v>20.36</v>
      </c>
    </row>
    <row r="434" spans="1:7" s="59" customFormat="1" ht="45" x14ac:dyDescent="0.2">
      <c r="A434" s="52" t="s">
        <v>623</v>
      </c>
      <c r="B434" s="102" t="s">
        <v>120</v>
      </c>
      <c r="C434" s="62" t="s">
        <v>33</v>
      </c>
      <c r="D434" s="63">
        <v>3.77</v>
      </c>
      <c r="E434" s="64"/>
      <c r="F434" s="65"/>
      <c r="G434" s="46">
        <f t="shared" si="41"/>
        <v>3.77</v>
      </c>
    </row>
    <row r="435" spans="1:7" s="59" customFormat="1" ht="33.75" x14ac:dyDescent="0.2">
      <c r="A435" s="52" t="s">
        <v>624</v>
      </c>
      <c r="B435" s="102" t="s">
        <v>252</v>
      </c>
      <c r="C435" s="62" t="s">
        <v>32</v>
      </c>
      <c r="D435" s="63">
        <v>9.92</v>
      </c>
      <c r="E435" s="64"/>
      <c r="F435" s="65"/>
      <c r="G435" s="46">
        <f t="shared" si="41"/>
        <v>9.92</v>
      </c>
    </row>
    <row r="436" spans="1:7" s="59" customFormat="1" ht="33.75" x14ac:dyDescent="0.2">
      <c r="A436" s="52" t="s">
        <v>625</v>
      </c>
      <c r="B436" s="102" t="s">
        <v>253</v>
      </c>
      <c r="C436" s="62" t="s">
        <v>33</v>
      </c>
      <c r="D436" s="63">
        <v>2.98</v>
      </c>
      <c r="E436" s="64"/>
      <c r="F436" s="65"/>
      <c r="G436" s="46">
        <f t="shared" si="41"/>
        <v>2.98</v>
      </c>
    </row>
    <row r="437" spans="1:7" s="59" customFormat="1" ht="45" x14ac:dyDescent="0.2">
      <c r="A437" s="52" t="s">
        <v>626</v>
      </c>
      <c r="B437" s="102" t="s">
        <v>254</v>
      </c>
      <c r="C437" s="62" t="s">
        <v>32</v>
      </c>
      <c r="D437" s="63">
        <v>5</v>
      </c>
      <c r="E437" s="64"/>
      <c r="F437" s="65"/>
      <c r="G437" s="46">
        <f t="shared" si="41"/>
        <v>5</v>
      </c>
    </row>
    <row r="438" spans="1:7" s="59" customFormat="1" ht="33.75" x14ac:dyDescent="0.2">
      <c r="A438" s="52" t="s">
        <v>627</v>
      </c>
      <c r="B438" s="102" t="s">
        <v>235</v>
      </c>
      <c r="C438" s="62" t="s">
        <v>32</v>
      </c>
      <c r="D438" s="63">
        <v>18.48</v>
      </c>
      <c r="E438" s="64"/>
      <c r="F438" s="65"/>
      <c r="G438" s="46">
        <f t="shared" si="41"/>
        <v>18.48</v>
      </c>
    </row>
    <row r="439" spans="1:7" s="59" customFormat="1" ht="33.75" x14ac:dyDescent="0.2">
      <c r="A439" s="52" t="s">
        <v>628</v>
      </c>
      <c r="B439" s="102" t="s">
        <v>236</v>
      </c>
      <c r="C439" s="62" t="s">
        <v>54</v>
      </c>
      <c r="D439" s="63">
        <v>227.55</v>
      </c>
      <c r="E439" s="64"/>
      <c r="F439" s="65"/>
      <c r="G439" s="46">
        <f t="shared" si="41"/>
        <v>227.55</v>
      </c>
    </row>
    <row r="440" spans="1:7" s="59" customFormat="1" ht="22.5" x14ac:dyDescent="0.2">
      <c r="A440" s="52" t="s">
        <v>629</v>
      </c>
      <c r="B440" s="102" t="s">
        <v>1637</v>
      </c>
      <c r="C440" s="62" t="s">
        <v>33</v>
      </c>
      <c r="D440" s="63">
        <v>2.92</v>
      </c>
      <c r="E440" s="64"/>
      <c r="F440" s="65"/>
      <c r="G440" s="46">
        <f t="shared" si="41"/>
        <v>2.92</v>
      </c>
    </row>
    <row r="441" spans="1:7" s="59" customFormat="1" ht="22.5" x14ac:dyDescent="0.2">
      <c r="A441" s="52" t="s">
        <v>630</v>
      </c>
      <c r="B441" s="102" t="s">
        <v>238</v>
      </c>
      <c r="C441" s="62" t="s">
        <v>32</v>
      </c>
      <c r="D441" s="63">
        <v>21</v>
      </c>
      <c r="E441" s="64"/>
      <c r="F441" s="65"/>
      <c r="G441" s="46">
        <f t="shared" si="41"/>
        <v>21</v>
      </c>
    </row>
    <row r="442" spans="1:7" s="59" customFormat="1" ht="45" x14ac:dyDescent="0.2">
      <c r="A442" s="52" t="s">
        <v>631</v>
      </c>
      <c r="B442" s="102" t="s">
        <v>239</v>
      </c>
      <c r="C442" s="62" t="s">
        <v>32</v>
      </c>
      <c r="D442" s="63">
        <v>42</v>
      </c>
      <c r="E442" s="64"/>
      <c r="F442" s="65"/>
      <c r="G442" s="46">
        <f t="shared" si="41"/>
        <v>42</v>
      </c>
    </row>
    <row r="443" spans="1:7" s="59" customFormat="1" ht="33.75" x14ac:dyDescent="0.2">
      <c r="A443" s="52" t="s">
        <v>632</v>
      </c>
      <c r="B443" s="102" t="s">
        <v>255</v>
      </c>
      <c r="C443" s="62" t="s">
        <v>54</v>
      </c>
      <c r="D443" s="63">
        <v>714.77</v>
      </c>
      <c r="E443" s="64"/>
      <c r="F443" s="65"/>
      <c r="G443" s="46">
        <f>ROUND(PRODUCT(D443,E443),2)</f>
        <v>714.77</v>
      </c>
    </row>
    <row r="444" spans="1:7" s="59" customFormat="1" ht="33.75" x14ac:dyDescent="0.2">
      <c r="A444" s="52" t="s">
        <v>633</v>
      </c>
      <c r="B444" s="102" t="s">
        <v>256</v>
      </c>
      <c r="C444" s="62" t="s">
        <v>54</v>
      </c>
      <c r="D444" s="63">
        <v>66.680000000000007</v>
      </c>
      <c r="E444" s="64"/>
      <c r="F444" s="65"/>
      <c r="G444" s="46">
        <f>ROUND(PRODUCT(D444,E444),2)</f>
        <v>66.680000000000007</v>
      </c>
    </row>
    <row r="445" spans="1:7" s="59" customFormat="1" ht="33.75" x14ac:dyDescent="0.2">
      <c r="A445" s="52" t="s">
        <v>634</v>
      </c>
      <c r="B445" s="102" t="s">
        <v>257</v>
      </c>
      <c r="C445" s="62" t="s">
        <v>54</v>
      </c>
      <c r="D445" s="63">
        <v>399.93</v>
      </c>
      <c r="E445" s="64"/>
      <c r="F445" s="65"/>
      <c r="G445" s="46">
        <f>ROUND(PRODUCT(D445,E445),2)</f>
        <v>399.93</v>
      </c>
    </row>
    <row r="446" spans="1:7" s="59" customFormat="1" ht="45" x14ac:dyDescent="0.2">
      <c r="A446" s="52" t="s">
        <v>635</v>
      </c>
      <c r="B446" s="102" t="s">
        <v>258</v>
      </c>
      <c r="C446" s="62" t="s">
        <v>54</v>
      </c>
      <c r="D446" s="63">
        <v>48.64</v>
      </c>
      <c r="E446" s="64"/>
      <c r="F446" s="65"/>
      <c r="G446" s="46">
        <f t="shared" ref="G446:G448" si="42">ROUND(PRODUCT(D446,E446),2)</f>
        <v>48.64</v>
      </c>
    </row>
    <row r="447" spans="1:7" s="59" customFormat="1" ht="33.75" x14ac:dyDescent="0.2">
      <c r="A447" s="52" t="s">
        <v>636</v>
      </c>
      <c r="B447" s="102" t="s">
        <v>38</v>
      </c>
      <c r="C447" s="62" t="s">
        <v>33</v>
      </c>
      <c r="D447" s="63">
        <v>16.59</v>
      </c>
      <c r="E447" s="64"/>
      <c r="F447" s="65"/>
      <c r="G447" s="46">
        <f t="shared" si="42"/>
        <v>16.59</v>
      </c>
    </row>
    <row r="448" spans="1:7" s="59" customFormat="1" ht="33.75" x14ac:dyDescent="0.2">
      <c r="A448" s="52" t="s">
        <v>637</v>
      </c>
      <c r="B448" s="102" t="s">
        <v>36</v>
      </c>
      <c r="C448" s="62" t="s">
        <v>37</v>
      </c>
      <c r="D448" s="63">
        <v>298.62</v>
      </c>
      <c r="E448" s="64"/>
      <c r="F448" s="65"/>
      <c r="G448" s="46">
        <f t="shared" si="42"/>
        <v>298.62</v>
      </c>
    </row>
    <row r="449" spans="1:7" s="61" customFormat="1" x14ac:dyDescent="0.2">
      <c r="A449" s="60" t="s">
        <v>714</v>
      </c>
      <c r="B449" s="66" t="s">
        <v>259</v>
      </c>
      <c r="C449" s="66"/>
      <c r="D449" s="66">
        <v>0</v>
      </c>
      <c r="E449" s="66"/>
      <c r="F449" s="66"/>
      <c r="G449" s="49">
        <f>ROUND(SUM(G450,G460,G473,G485),2)</f>
        <v>7034.93</v>
      </c>
    </row>
    <row r="450" spans="1:7" s="89" customFormat="1" x14ac:dyDescent="0.2">
      <c r="A450" s="83" t="s">
        <v>715</v>
      </c>
      <c r="B450" s="84" t="s">
        <v>222</v>
      </c>
      <c r="C450" s="85"/>
      <c r="D450" s="86">
        <v>0</v>
      </c>
      <c r="E450" s="87"/>
      <c r="F450" s="88"/>
      <c r="G450" s="87">
        <f>ROUND(SUM(G451:G459),2)</f>
        <v>4615.5</v>
      </c>
    </row>
    <row r="451" spans="1:7" s="59" customFormat="1" ht="22.5" x14ac:dyDescent="0.2">
      <c r="A451" s="52" t="s">
        <v>638</v>
      </c>
      <c r="B451" s="102" t="s">
        <v>223</v>
      </c>
      <c r="C451" s="62" t="s">
        <v>40</v>
      </c>
      <c r="D451" s="63">
        <v>349.35</v>
      </c>
      <c r="E451" s="64"/>
      <c r="F451" s="65"/>
      <c r="G451" s="46">
        <f t="shared" ref="G451:G459" si="43">ROUND(PRODUCT(D451,E451),2)</f>
        <v>349.35</v>
      </c>
    </row>
    <row r="452" spans="1:7" s="59" customFormat="1" ht="45" x14ac:dyDescent="0.2">
      <c r="A452" s="52" t="s">
        <v>639</v>
      </c>
      <c r="B452" s="102" t="s">
        <v>224</v>
      </c>
      <c r="C452" s="62" t="s">
        <v>33</v>
      </c>
      <c r="D452" s="63">
        <v>265.16000000000003</v>
      </c>
      <c r="E452" s="64"/>
      <c r="F452" s="65"/>
      <c r="G452" s="46">
        <f t="shared" si="43"/>
        <v>265.16000000000003</v>
      </c>
    </row>
    <row r="453" spans="1:7" s="59" customFormat="1" ht="33.75" x14ac:dyDescent="0.2">
      <c r="A453" s="52" t="s">
        <v>640</v>
      </c>
      <c r="B453" s="102" t="s">
        <v>260</v>
      </c>
      <c r="C453" s="62" t="s">
        <v>40</v>
      </c>
      <c r="D453" s="63">
        <v>349.35</v>
      </c>
      <c r="E453" s="64"/>
      <c r="F453" s="65"/>
      <c r="G453" s="46">
        <f t="shared" si="43"/>
        <v>349.35</v>
      </c>
    </row>
    <row r="454" spans="1:7" s="59" customFormat="1" ht="22.5" x14ac:dyDescent="0.2">
      <c r="A454" s="52" t="s">
        <v>641</v>
      </c>
      <c r="B454" s="102" t="s">
        <v>226</v>
      </c>
      <c r="C454" s="62" t="s">
        <v>33</v>
      </c>
      <c r="D454" s="63">
        <v>24.11</v>
      </c>
      <c r="E454" s="64"/>
      <c r="F454" s="65"/>
      <c r="G454" s="46">
        <f t="shared" si="43"/>
        <v>24.11</v>
      </c>
    </row>
    <row r="455" spans="1:7" s="59" customFormat="1" ht="33.75" x14ac:dyDescent="0.2">
      <c r="A455" s="52" t="s">
        <v>642</v>
      </c>
      <c r="B455" s="102" t="s">
        <v>229</v>
      </c>
      <c r="C455" s="62" t="s">
        <v>33</v>
      </c>
      <c r="D455" s="63">
        <v>93.68</v>
      </c>
      <c r="E455" s="64"/>
      <c r="F455" s="65"/>
      <c r="G455" s="46">
        <f t="shared" si="43"/>
        <v>93.68</v>
      </c>
    </row>
    <row r="456" spans="1:7" s="59" customFormat="1" ht="45" x14ac:dyDescent="0.2">
      <c r="A456" s="52" t="s">
        <v>643</v>
      </c>
      <c r="B456" s="102" t="s">
        <v>120</v>
      </c>
      <c r="C456" s="62" t="s">
        <v>33</v>
      </c>
      <c r="D456" s="63">
        <v>86.78</v>
      </c>
      <c r="E456" s="64"/>
      <c r="F456" s="65"/>
      <c r="G456" s="46">
        <f t="shared" si="43"/>
        <v>86.78</v>
      </c>
    </row>
    <row r="457" spans="1:7" s="59" customFormat="1" ht="45" x14ac:dyDescent="0.2">
      <c r="A457" s="52" t="s">
        <v>644</v>
      </c>
      <c r="B457" s="102" t="s">
        <v>230</v>
      </c>
      <c r="C457" s="62" t="s">
        <v>33</v>
      </c>
      <c r="D457" s="63">
        <v>57.85</v>
      </c>
      <c r="E457" s="64"/>
      <c r="F457" s="65"/>
      <c r="G457" s="46">
        <f t="shared" si="43"/>
        <v>57.85</v>
      </c>
    </row>
    <row r="458" spans="1:7" s="59" customFormat="1" ht="33.75" x14ac:dyDescent="0.2">
      <c r="A458" s="52" t="s">
        <v>645</v>
      </c>
      <c r="B458" s="102" t="s">
        <v>38</v>
      </c>
      <c r="C458" s="62" t="s">
        <v>33</v>
      </c>
      <c r="D458" s="63">
        <v>178.38</v>
      </c>
      <c r="E458" s="64"/>
      <c r="F458" s="65"/>
      <c r="G458" s="46">
        <f t="shared" si="43"/>
        <v>178.38</v>
      </c>
    </row>
    <row r="459" spans="1:7" s="59" customFormat="1" ht="33.75" x14ac:dyDescent="0.2">
      <c r="A459" s="52" t="s">
        <v>646</v>
      </c>
      <c r="B459" s="102" t="s">
        <v>36</v>
      </c>
      <c r="C459" s="62" t="s">
        <v>37</v>
      </c>
      <c r="D459" s="63">
        <v>3210.84</v>
      </c>
      <c r="E459" s="64"/>
      <c r="F459" s="65"/>
      <c r="G459" s="46">
        <f t="shared" si="43"/>
        <v>3210.84</v>
      </c>
    </row>
    <row r="460" spans="1:7" s="89" customFormat="1" x14ac:dyDescent="0.2">
      <c r="A460" s="83" t="s">
        <v>716</v>
      </c>
      <c r="B460" s="84" t="s">
        <v>261</v>
      </c>
      <c r="C460" s="85"/>
      <c r="D460" s="86">
        <v>0</v>
      </c>
      <c r="E460" s="87"/>
      <c r="F460" s="88"/>
      <c r="G460" s="87">
        <f>ROUND(SUM(G461:G472),2)</f>
        <v>715.94</v>
      </c>
    </row>
    <row r="461" spans="1:7" s="59" customFormat="1" ht="22.5" x14ac:dyDescent="0.2">
      <c r="A461" s="52" t="s">
        <v>647</v>
      </c>
      <c r="B461" s="102" t="s">
        <v>223</v>
      </c>
      <c r="C461" s="62" t="s">
        <v>40</v>
      </c>
      <c r="D461" s="63">
        <v>171.6</v>
      </c>
      <c r="E461" s="64"/>
      <c r="F461" s="65"/>
      <c r="G461" s="46">
        <f>ROUND(PRODUCT(D461,E461),2)</f>
        <v>171.6</v>
      </c>
    </row>
    <row r="462" spans="1:7" s="59" customFormat="1" ht="45" x14ac:dyDescent="0.2">
      <c r="A462" s="52" t="s">
        <v>648</v>
      </c>
      <c r="B462" s="102" t="s">
        <v>224</v>
      </c>
      <c r="C462" s="62" t="s">
        <v>33</v>
      </c>
      <c r="D462" s="63">
        <v>82.37</v>
      </c>
      <c r="E462" s="64"/>
      <c r="F462" s="65"/>
      <c r="G462" s="46">
        <f t="shared" ref="G462:G472" si="44">ROUND(PRODUCT(D462,E462),2)</f>
        <v>82.37</v>
      </c>
    </row>
    <row r="463" spans="1:7" s="59" customFormat="1" ht="45" x14ac:dyDescent="0.2">
      <c r="A463" s="52" t="s">
        <v>649</v>
      </c>
      <c r="B463" s="102" t="s">
        <v>120</v>
      </c>
      <c r="C463" s="62" t="s">
        <v>33</v>
      </c>
      <c r="D463" s="63">
        <v>82.37</v>
      </c>
      <c r="E463" s="64"/>
      <c r="F463" s="65"/>
      <c r="G463" s="46">
        <f t="shared" si="44"/>
        <v>82.37</v>
      </c>
    </row>
    <row r="464" spans="1:7" s="59" customFormat="1" ht="22.5" x14ac:dyDescent="0.2">
      <c r="A464" s="52" t="s">
        <v>650</v>
      </c>
      <c r="B464" s="102" t="s">
        <v>262</v>
      </c>
      <c r="C464" s="62" t="s">
        <v>34</v>
      </c>
      <c r="D464" s="63">
        <v>26</v>
      </c>
      <c r="E464" s="64"/>
      <c r="F464" s="65"/>
      <c r="G464" s="46">
        <f t="shared" si="44"/>
        <v>26</v>
      </c>
    </row>
    <row r="465" spans="1:7" s="59" customFormat="1" ht="22.5" x14ac:dyDescent="0.2">
      <c r="A465" s="52" t="s">
        <v>651</v>
      </c>
      <c r="B465" s="102" t="s">
        <v>263</v>
      </c>
      <c r="C465" s="62" t="s">
        <v>34</v>
      </c>
      <c r="D465" s="63">
        <v>26</v>
      </c>
      <c r="E465" s="64"/>
      <c r="F465" s="65"/>
      <c r="G465" s="46">
        <f t="shared" si="44"/>
        <v>26</v>
      </c>
    </row>
    <row r="466" spans="1:7" s="59" customFormat="1" ht="22.5" x14ac:dyDescent="0.2">
      <c r="A466" s="52" t="s">
        <v>652</v>
      </c>
      <c r="B466" s="102" t="s">
        <v>264</v>
      </c>
      <c r="C466" s="62" t="s">
        <v>34</v>
      </c>
      <c r="D466" s="63">
        <v>26</v>
      </c>
      <c r="E466" s="64"/>
      <c r="F466" s="65"/>
      <c r="G466" s="46">
        <f t="shared" si="44"/>
        <v>26</v>
      </c>
    </row>
    <row r="467" spans="1:7" s="59" customFormat="1" ht="22.5" x14ac:dyDescent="0.2">
      <c r="A467" s="52" t="s">
        <v>653</v>
      </c>
      <c r="B467" s="102" t="s">
        <v>265</v>
      </c>
      <c r="C467" s="62" t="s">
        <v>34</v>
      </c>
      <c r="D467" s="63">
        <v>26</v>
      </c>
      <c r="E467" s="64"/>
      <c r="F467" s="65"/>
      <c r="G467" s="46">
        <f t="shared" si="44"/>
        <v>26</v>
      </c>
    </row>
    <row r="468" spans="1:7" s="59" customFormat="1" ht="22.5" x14ac:dyDescent="0.2">
      <c r="A468" s="52" t="s">
        <v>654</v>
      </c>
      <c r="B468" s="102" t="s">
        <v>266</v>
      </c>
      <c r="C468" s="62" t="s">
        <v>40</v>
      </c>
      <c r="D468" s="63">
        <v>171.6</v>
      </c>
      <c r="E468" s="64"/>
      <c r="F468" s="65"/>
      <c r="G468" s="46">
        <f t="shared" si="44"/>
        <v>171.6</v>
      </c>
    </row>
    <row r="469" spans="1:7" s="59" customFormat="1" ht="22.5" x14ac:dyDescent="0.2">
      <c r="A469" s="52" t="s">
        <v>655</v>
      </c>
      <c r="B469" s="102" t="s">
        <v>1642</v>
      </c>
      <c r="C469" s="62" t="s">
        <v>34</v>
      </c>
      <c r="D469" s="63">
        <v>26</v>
      </c>
      <c r="E469" s="64"/>
      <c r="F469" s="65"/>
      <c r="G469" s="46">
        <f t="shared" si="44"/>
        <v>26</v>
      </c>
    </row>
    <row r="470" spans="1:7" s="59" customFormat="1" ht="22.5" x14ac:dyDescent="0.2">
      <c r="A470" s="52" t="s">
        <v>656</v>
      </c>
      <c r="B470" s="102" t="s">
        <v>267</v>
      </c>
      <c r="C470" s="62" t="s">
        <v>34</v>
      </c>
      <c r="D470" s="63">
        <v>26</v>
      </c>
      <c r="E470" s="64"/>
      <c r="F470" s="65"/>
      <c r="G470" s="46">
        <f t="shared" si="44"/>
        <v>26</v>
      </c>
    </row>
    <row r="471" spans="1:7" s="59" customFormat="1" ht="22.5" x14ac:dyDescent="0.2">
      <c r="A471" s="52" t="s">
        <v>657</v>
      </c>
      <c r="B471" s="102" t="s">
        <v>268</v>
      </c>
      <c r="C471" s="62" t="s">
        <v>34</v>
      </c>
      <c r="D471" s="63">
        <v>26</v>
      </c>
      <c r="E471" s="64"/>
      <c r="F471" s="65"/>
      <c r="G471" s="46">
        <f t="shared" si="44"/>
        <v>26</v>
      </c>
    </row>
    <row r="472" spans="1:7" s="59" customFormat="1" ht="90" x14ac:dyDescent="0.2">
      <c r="A472" s="52" t="s">
        <v>658</v>
      </c>
      <c r="B472" s="102" t="s">
        <v>269</v>
      </c>
      <c r="C472" s="62" t="s">
        <v>34</v>
      </c>
      <c r="D472" s="63">
        <v>26</v>
      </c>
      <c r="E472" s="64"/>
      <c r="F472" s="65"/>
      <c r="G472" s="46">
        <f t="shared" si="44"/>
        <v>26</v>
      </c>
    </row>
    <row r="473" spans="1:7" s="89" customFormat="1" x14ac:dyDescent="0.2">
      <c r="A473" s="83" t="s">
        <v>1596</v>
      </c>
      <c r="B473" s="84" t="s">
        <v>270</v>
      </c>
      <c r="C473" s="85"/>
      <c r="D473" s="86">
        <v>0</v>
      </c>
      <c r="E473" s="87"/>
      <c r="F473" s="88"/>
      <c r="G473" s="87">
        <f>ROUND(SUM(G474:G484),2)</f>
        <v>1649.99</v>
      </c>
    </row>
    <row r="474" spans="1:7" s="59" customFormat="1" ht="45" x14ac:dyDescent="0.2">
      <c r="A474" s="52" t="s">
        <v>659</v>
      </c>
      <c r="B474" s="102" t="s">
        <v>224</v>
      </c>
      <c r="C474" s="62" t="s">
        <v>33</v>
      </c>
      <c r="D474" s="63">
        <v>52.51</v>
      </c>
      <c r="E474" s="64"/>
      <c r="F474" s="65"/>
      <c r="G474" s="46">
        <f t="shared" ref="G474:G484" si="45">ROUND(PRODUCT(D474,E474),2)</f>
        <v>52.51</v>
      </c>
    </row>
    <row r="475" spans="1:7" s="59" customFormat="1" ht="45" x14ac:dyDescent="0.2">
      <c r="A475" s="52" t="s">
        <v>660</v>
      </c>
      <c r="B475" s="102" t="s">
        <v>120</v>
      </c>
      <c r="C475" s="62" t="s">
        <v>33</v>
      </c>
      <c r="D475" s="63">
        <v>7.67</v>
      </c>
      <c r="E475" s="64"/>
      <c r="F475" s="65"/>
      <c r="G475" s="46">
        <f t="shared" si="45"/>
        <v>7.67</v>
      </c>
    </row>
    <row r="476" spans="1:7" s="59" customFormat="1" ht="33.75" x14ac:dyDescent="0.2">
      <c r="A476" s="52" t="s">
        <v>661</v>
      </c>
      <c r="B476" s="102" t="s">
        <v>271</v>
      </c>
      <c r="C476" s="62" t="s">
        <v>32</v>
      </c>
      <c r="D476" s="63">
        <v>26.57</v>
      </c>
      <c r="E476" s="64"/>
      <c r="F476" s="65"/>
      <c r="G476" s="46">
        <f t="shared" si="45"/>
        <v>26.57</v>
      </c>
    </row>
    <row r="477" spans="1:7" s="59" customFormat="1" ht="33.75" x14ac:dyDescent="0.2">
      <c r="A477" s="52" t="s">
        <v>662</v>
      </c>
      <c r="B477" s="102" t="s">
        <v>235</v>
      </c>
      <c r="C477" s="62" t="s">
        <v>32</v>
      </c>
      <c r="D477" s="63">
        <v>33.380000000000003</v>
      </c>
      <c r="E477" s="64"/>
      <c r="F477" s="65"/>
      <c r="G477" s="46">
        <f t="shared" si="45"/>
        <v>33.380000000000003</v>
      </c>
    </row>
    <row r="478" spans="1:7" s="59" customFormat="1" ht="33.75" x14ac:dyDescent="0.2">
      <c r="A478" s="52" t="s">
        <v>663</v>
      </c>
      <c r="B478" s="102" t="s">
        <v>272</v>
      </c>
      <c r="C478" s="62" t="s">
        <v>32</v>
      </c>
      <c r="D478" s="63">
        <v>13.95</v>
      </c>
      <c r="E478" s="64"/>
      <c r="F478" s="65"/>
      <c r="G478" s="46">
        <f t="shared" si="45"/>
        <v>13.95</v>
      </c>
    </row>
    <row r="479" spans="1:7" s="59" customFormat="1" ht="33.75" x14ac:dyDescent="0.2">
      <c r="A479" s="52" t="s">
        <v>664</v>
      </c>
      <c r="B479" s="102" t="s">
        <v>236</v>
      </c>
      <c r="C479" s="62" t="s">
        <v>54</v>
      </c>
      <c r="D479" s="63">
        <v>552.5</v>
      </c>
      <c r="E479" s="64"/>
      <c r="F479" s="65"/>
      <c r="G479" s="46">
        <f t="shared" si="45"/>
        <v>552.5</v>
      </c>
    </row>
    <row r="480" spans="1:7" s="59" customFormat="1" ht="22.5" x14ac:dyDescent="0.2">
      <c r="A480" s="52" t="s">
        <v>665</v>
      </c>
      <c r="B480" s="102" t="s">
        <v>1637</v>
      </c>
      <c r="C480" s="62" t="s">
        <v>33</v>
      </c>
      <c r="D480" s="63">
        <v>11.35</v>
      </c>
      <c r="E480" s="64"/>
      <c r="F480" s="65"/>
      <c r="G480" s="46">
        <f t="shared" si="45"/>
        <v>11.35</v>
      </c>
    </row>
    <row r="481" spans="1:7" s="59" customFormat="1" ht="22.5" x14ac:dyDescent="0.2">
      <c r="A481" s="52" t="s">
        <v>666</v>
      </c>
      <c r="B481" s="102" t="s">
        <v>238</v>
      </c>
      <c r="C481" s="62" t="s">
        <v>32</v>
      </c>
      <c r="D481" s="63">
        <v>50.05</v>
      </c>
      <c r="E481" s="64"/>
      <c r="F481" s="65"/>
      <c r="G481" s="46">
        <f t="shared" si="45"/>
        <v>50.05</v>
      </c>
    </row>
    <row r="482" spans="1:7" s="59" customFormat="1" ht="33.75" x14ac:dyDescent="0.2">
      <c r="A482" s="52" t="s">
        <v>667</v>
      </c>
      <c r="B482" s="102" t="s">
        <v>273</v>
      </c>
      <c r="C482" s="62" t="s">
        <v>32</v>
      </c>
      <c r="D482" s="63">
        <v>50.05</v>
      </c>
      <c r="E482" s="64"/>
      <c r="F482" s="65"/>
      <c r="G482" s="46">
        <f t="shared" si="45"/>
        <v>50.05</v>
      </c>
    </row>
    <row r="483" spans="1:7" s="59" customFormat="1" ht="33.75" x14ac:dyDescent="0.2">
      <c r="A483" s="52" t="s">
        <v>668</v>
      </c>
      <c r="B483" s="102" t="s">
        <v>38</v>
      </c>
      <c r="C483" s="62" t="s">
        <v>33</v>
      </c>
      <c r="D483" s="63">
        <v>44.84</v>
      </c>
      <c r="E483" s="64"/>
      <c r="F483" s="65"/>
      <c r="G483" s="46">
        <f t="shared" si="45"/>
        <v>44.84</v>
      </c>
    </row>
    <row r="484" spans="1:7" s="59" customFormat="1" ht="33.75" x14ac:dyDescent="0.2">
      <c r="A484" s="52" t="s">
        <v>669</v>
      </c>
      <c r="B484" s="102" t="s">
        <v>36</v>
      </c>
      <c r="C484" s="62" t="s">
        <v>37</v>
      </c>
      <c r="D484" s="63">
        <v>807.12</v>
      </c>
      <c r="E484" s="64"/>
      <c r="F484" s="65"/>
      <c r="G484" s="46">
        <f t="shared" si="45"/>
        <v>807.12</v>
      </c>
    </row>
    <row r="485" spans="1:7" s="89" customFormat="1" x14ac:dyDescent="0.2">
      <c r="A485" s="83" t="s">
        <v>1597</v>
      </c>
      <c r="B485" s="84" t="s">
        <v>274</v>
      </c>
      <c r="C485" s="85"/>
      <c r="D485" s="86">
        <v>0</v>
      </c>
      <c r="E485" s="87"/>
      <c r="F485" s="88"/>
      <c r="G485" s="87">
        <f>ROUND(SUM(G486:G497),2)</f>
        <v>53.5</v>
      </c>
    </row>
    <row r="486" spans="1:7" s="59" customFormat="1" ht="33.75" x14ac:dyDescent="0.2">
      <c r="A486" s="52" t="s">
        <v>670</v>
      </c>
      <c r="B486" s="102" t="s">
        <v>1576</v>
      </c>
      <c r="C486" s="62" t="s">
        <v>34</v>
      </c>
      <c r="D486" s="63">
        <v>14</v>
      </c>
      <c r="E486" s="64"/>
      <c r="F486" s="65"/>
      <c r="G486" s="46">
        <f t="shared" ref="G486:G497" si="46">ROUND(PRODUCT(D486,E486),2)</f>
        <v>14</v>
      </c>
    </row>
    <row r="487" spans="1:7" s="59" customFormat="1" ht="22.5" x14ac:dyDescent="0.2">
      <c r="A487" s="52" t="s">
        <v>671</v>
      </c>
      <c r="B487" s="102" t="s">
        <v>277</v>
      </c>
      <c r="C487" s="62" t="s">
        <v>34</v>
      </c>
      <c r="D487" s="63">
        <v>14</v>
      </c>
      <c r="E487" s="64"/>
      <c r="F487" s="65"/>
      <c r="G487" s="46">
        <f t="shared" si="46"/>
        <v>14</v>
      </c>
    </row>
    <row r="488" spans="1:7" s="59" customFormat="1" ht="22.5" x14ac:dyDescent="0.2">
      <c r="A488" s="52" t="s">
        <v>672</v>
      </c>
      <c r="B488" s="102" t="s">
        <v>730</v>
      </c>
      <c r="C488" s="62" t="s">
        <v>34</v>
      </c>
      <c r="D488" s="63">
        <v>1</v>
      </c>
      <c r="E488" s="64"/>
      <c r="F488" s="65"/>
      <c r="G488" s="46">
        <f t="shared" si="46"/>
        <v>1</v>
      </c>
    </row>
    <row r="489" spans="1:7" s="59" customFormat="1" ht="22.5" x14ac:dyDescent="0.2">
      <c r="A489" s="52" t="s">
        <v>673</v>
      </c>
      <c r="B489" s="102" t="s">
        <v>279</v>
      </c>
      <c r="C489" s="62" t="s">
        <v>34</v>
      </c>
      <c r="D489" s="63">
        <v>4</v>
      </c>
      <c r="E489" s="64"/>
      <c r="F489" s="65"/>
      <c r="G489" s="46">
        <f t="shared" si="46"/>
        <v>4</v>
      </c>
    </row>
    <row r="490" spans="1:7" s="59" customFormat="1" ht="33.75" x14ac:dyDescent="0.2">
      <c r="A490" s="52" t="s">
        <v>674</v>
      </c>
      <c r="B490" s="102" t="s">
        <v>731</v>
      </c>
      <c r="C490" s="62" t="s">
        <v>34</v>
      </c>
      <c r="D490" s="63">
        <v>1</v>
      </c>
      <c r="E490" s="64"/>
      <c r="F490" s="65"/>
      <c r="G490" s="46">
        <f t="shared" si="46"/>
        <v>1</v>
      </c>
    </row>
    <row r="491" spans="1:7" s="59" customFormat="1" ht="33.75" x14ac:dyDescent="0.2">
      <c r="A491" s="52" t="s">
        <v>675</v>
      </c>
      <c r="B491" s="102" t="s">
        <v>281</v>
      </c>
      <c r="C491" s="62" t="s">
        <v>34</v>
      </c>
      <c r="D491" s="63">
        <v>5</v>
      </c>
      <c r="E491" s="64"/>
      <c r="F491" s="65"/>
      <c r="G491" s="46">
        <f t="shared" si="46"/>
        <v>5</v>
      </c>
    </row>
    <row r="492" spans="1:7" s="59" customFormat="1" ht="33.75" x14ac:dyDescent="0.2">
      <c r="A492" s="52" t="s">
        <v>676</v>
      </c>
      <c r="B492" s="102" t="s">
        <v>458</v>
      </c>
      <c r="C492" s="62" t="s">
        <v>34</v>
      </c>
      <c r="D492" s="63">
        <v>1</v>
      </c>
      <c r="E492" s="64"/>
      <c r="F492" s="65"/>
      <c r="G492" s="46">
        <f>ROUND(PRODUCT(D492,E492),2)</f>
        <v>1</v>
      </c>
    </row>
    <row r="493" spans="1:7" s="59" customFormat="1" ht="22.5" x14ac:dyDescent="0.2">
      <c r="A493" s="52" t="s">
        <v>677</v>
      </c>
      <c r="B493" s="102" t="s">
        <v>732</v>
      </c>
      <c r="C493" s="62" t="s">
        <v>34</v>
      </c>
      <c r="D493" s="63">
        <v>1</v>
      </c>
      <c r="E493" s="64"/>
      <c r="F493" s="65"/>
      <c r="G493" s="46">
        <f t="shared" ref="G493" si="47">ROUND(PRODUCT(D493,E493),2)</f>
        <v>1</v>
      </c>
    </row>
    <row r="494" spans="1:7" s="59" customFormat="1" ht="33.75" x14ac:dyDescent="0.2">
      <c r="A494" s="52" t="s">
        <v>678</v>
      </c>
      <c r="B494" s="102" t="s">
        <v>284</v>
      </c>
      <c r="C494" s="62" t="s">
        <v>33</v>
      </c>
      <c r="D494" s="63">
        <v>0.5</v>
      </c>
      <c r="E494" s="64"/>
      <c r="F494" s="65"/>
      <c r="G494" s="46">
        <f t="shared" si="46"/>
        <v>0.5</v>
      </c>
    </row>
    <row r="495" spans="1:7" s="59" customFormat="1" ht="33.75" x14ac:dyDescent="0.2">
      <c r="A495" s="52" t="s">
        <v>679</v>
      </c>
      <c r="B495" s="102" t="s">
        <v>285</v>
      </c>
      <c r="C495" s="62" t="s">
        <v>34</v>
      </c>
      <c r="D495" s="63">
        <v>6</v>
      </c>
      <c r="E495" s="64"/>
      <c r="F495" s="65"/>
      <c r="G495" s="46">
        <f t="shared" si="46"/>
        <v>6</v>
      </c>
    </row>
    <row r="496" spans="1:7" s="59" customFormat="1" ht="22.5" x14ac:dyDescent="0.2">
      <c r="A496" s="52" t="s">
        <v>680</v>
      </c>
      <c r="B496" s="102" t="s">
        <v>286</v>
      </c>
      <c r="C496" s="62" t="s">
        <v>34</v>
      </c>
      <c r="D496" s="63">
        <v>4</v>
      </c>
      <c r="E496" s="64"/>
      <c r="F496" s="65"/>
      <c r="G496" s="46">
        <f t="shared" si="46"/>
        <v>4</v>
      </c>
    </row>
    <row r="497" spans="1:7" s="59" customFormat="1" ht="22.5" x14ac:dyDescent="0.2">
      <c r="A497" s="52" t="s">
        <v>681</v>
      </c>
      <c r="B497" s="102" t="s">
        <v>1214</v>
      </c>
      <c r="C497" s="62" t="s">
        <v>34</v>
      </c>
      <c r="D497" s="63">
        <v>2</v>
      </c>
      <c r="E497" s="64"/>
      <c r="F497" s="65"/>
      <c r="G497" s="46">
        <f t="shared" si="46"/>
        <v>2</v>
      </c>
    </row>
    <row r="498" spans="1:7" s="61" customFormat="1" x14ac:dyDescent="0.2">
      <c r="A498" s="60" t="s">
        <v>717</v>
      </c>
      <c r="B498" s="66" t="s">
        <v>63</v>
      </c>
      <c r="C498" s="66"/>
      <c r="D498" s="66">
        <v>0</v>
      </c>
      <c r="E498" s="66"/>
      <c r="F498" s="66"/>
      <c r="G498" s="49">
        <f>ROUND(SUM(G499,G510),2)</f>
        <v>1437.46</v>
      </c>
    </row>
    <row r="499" spans="1:7" s="89" customFormat="1" x14ac:dyDescent="0.2">
      <c r="A499" s="83" t="s">
        <v>1598</v>
      </c>
      <c r="B499" s="84" t="s">
        <v>64</v>
      </c>
      <c r="C499" s="85"/>
      <c r="D499" s="86">
        <v>0</v>
      </c>
      <c r="E499" s="87"/>
      <c r="F499" s="88"/>
      <c r="G499" s="87">
        <f>ROUND(SUM(G500:G509),2)</f>
        <v>555.05999999999995</v>
      </c>
    </row>
    <row r="500" spans="1:7" s="59" customFormat="1" ht="45" x14ac:dyDescent="0.2">
      <c r="A500" s="52" t="s">
        <v>682</v>
      </c>
      <c r="B500" s="102" t="s">
        <v>58</v>
      </c>
      <c r="C500" s="62" t="s">
        <v>34</v>
      </c>
      <c r="D500" s="63">
        <v>8</v>
      </c>
      <c r="E500" s="64"/>
      <c r="F500" s="65"/>
      <c r="G500" s="46">
        <f t="shared" ref="G500:G526" si="48">ROUND(PRODUCT(D500,E500),2)</f>
        <v>8</v>
      </c>
    </row>
    <row r="501" spans="1:7" s="59" customFormat="1" ht="45" x14ac:dyDescent="0.2">
      <c r="A501" s="52" t="s">
        <v>683</v>
      </c>
      <c r="B501" s="102" t="s">
        <v>59</v>
      </c>
      <c r="C501" s="62" t="s">
        <v>34</v>
      </c>
      <c r="D501" s="63">
        <v>1</v>
      </c>
      <c r="E501" s="64"/>
      <c r="F501" s="65"/>
      <c r="G501" s="46">
        <f t="shared" si="48"/>
        <v>1</v>
      </c>
    </row>
    <row r="502" spans="1:7" s="59" customFormat="1" ht="22.5" x14ac:dyDescent="0.2">
      <c r="A502" s="52" t="s">
        <v>684</v>
      </c>
      <c r="B502" s="102" t="s">
        <v>92</v>
      </c>
      <c r="C502" s="62" t="s">
        <v>33</v>
      </c>
      <c r="D502" s="63">
        <v>0.34</v>
      </c>
      <c r="E502" s="64"/>
      <c r="F502" s="65"/>
      <c r="G502" s="46">
        <f t="shared" si="48"/>
        <v>0.34</v>
      </c>
    </row>
    <row r="503" spans="1:7" s="59" customFormat="1" ht="78.75" x14ac:dyDescent="0.2">
      <c r="A503" s="52" t="s">
        <v>685</v>
      </c>
      <c r="B503" s="102" t="s">
        <v>1645</v>
      </c>
      <c r="C503" s="62" t="s">
        <v>34</v>
      </c>
      <c r="D503" s="63">
        <v>9</v>
      </c>
      <c r="E503" s="64"/>
      <c r="F503" s="65"/>
      <c r="G503" s="46">
        <f t="shared" si="48"/>
        <v>9</v>
      </c>
    </row>
    <row r="504" spans="1:7" s="59" customFormat="1" ht="45" x14ac:dyDescent="0.2">
      <c r="A504" s="52" t="s">
        <v>686</v>
      </c>
      <c r="B504" s="102" t="s">
        <v>108</v>
      </c>
      <c r="C504" s="62" t="s">
        <v>33</v>
      </c>
      <c r="D504" s="63">
        <v>84.61</v>
      </c>
      <c r="E504" s="64"/>
      <c r="F504" s="109"/>
      <c r="G504" s="46">
        <f t="shared" si="48"/>
        <v>84.61</v>
      </c>
    </row>
    <row r="505" spans="1:7" s="59" customFormat="1" ht="22.5" x14ac:dyDescent="0.2">
      <c r="A505" s="52" t="s">
        <v>687</v>
      </c>
      <c r="B505" s="102" t="s">
        <v>60</v>
      </c>
      <c r="C505" s="62" t="s">
        <v>40</v>
      </c>
      <c r="D505" s="63">
        <v>345</v>
      </c>
      <c r="E505" s="64"/>
      <c r="F505" s="109"/>
      <c r="G505" s="46">
        <f t="shared" si="48"/>
        <v>345</v>
      </c>
    </row>
    <row r="506" spans="1:7" s="59" customFormat="1" ht="22.5" x14ac:dyDescent="0.2">
      <c r="A506" s="52" t="s">
        <v>688</v>
      </c>
      <c r="B506" s="102" t="s">
        <v>461</v>
      </c>
      <c r="C506" s="62" t="s">
        <v>40</v>
      </c>
      <c r="D506" s="63">
        <v>9</v>
      </c>
      <c r="E506" s="64"/>
      <c r="F506" s="65"/>
      <c r="G506" s="46">
        <f t="shared" si="48"/>
        <v>9</v>
      </c>
    </row>
    <row r="507" spans="1:7" s="59" customFormat="1" ht="22.5" x14ac:dyDescent="0.2">
      <c r="A507" s="52" t="s">
        <v>689</v>
      </c>
      <c r="B507" s="102" t="s">
        <v>462</v>
      </c>
      <c r="C507" s="62" t="s">
        <v>40</v>
      </c>
      <c r="D507" s="63">
        <v>4.5</v>
      </c>
      <c r="E507" s="64"/>
      <c r="F507" s="65"/>
      <c r="G507" s="46">
        <f t="shared" si="48"/>
        <v>4.5</v>
      </c>
    </row>
    <row r="508" spans="1:7" s="59" customFormat="1" ht="22.5" x14ac:dyDescent="0.2">
      <c r="A508" s="52" t="s">
        <v>690</v>
      </c>
      <c r="B508" s="102" t="s">
        <v>62</v>
      </c>
      <c r="C508" s="62" t="s">
        <v>34</v>
      </c>
      <c r="D508" s="63">
        <v>9</v>
      </c>
      <c r="E508" s="64"/>
      <c r="F508" s="65"/>
      <c r="G508" s="46">
        <f t="shared" si="48"/>
        <v>9</v>
      </c>
    </row>
    <row r="509" spans="1:7" s="59" customFormat="1" ht="45" x14ac:dyDescent="0.2">
      <c r="A509" s="52" t="s">
        <v>691</v>
      </c>
      <c r="B509" s="102" t="s">
        <v>97</v>
      </c>
      <c r="C509" s="62" t="s">
        <v>33</v>
      </c>
      <c r="D509" s="63">
        <v>84.61</v>
      </c>
      <c r="E509" s="64"/>
      <c r="F509" s="65"/>
      <c r="G509" s="46">
        <f t="shared" si="48"/>
        <v>84.61</v>
      </c>
    </row>
    <row r="510" spans="1:7" s="89" customFormat="1" x14ac:dyDescent="0.2">
      <c r="A510" s="83" t="s">
        <v>1599</v>
      </c>
      <c r="B510" s="84" t="s">
        <v>84</v>
      </c>
      <c r="C510" s="85"/>
      <c r="D510" s="86">
        <v>0</v>
      </c>
      <c r="E510" s="87"/>
      <c r="F510" s="88"/>
      <c r="G510" s="87">
        <f>ROUND(SUM(G511:G531),2)</f>
        <v>882.4</v>
      </c>
    </row>
    <row r="511" spans="1:7" s="59" customFormat="1" ht="135" x14ac:dyDescent="0.2">
      <c r="A511" s="52" t="s">
        <v>692</v>
      </c>
      <c r="B511" s="102" t="s">
        <v>1577</v>
      </c>
      <c r="C511" s="62" t="s">
        <v>34</v>
      </c>
      <c r="D511" s="63">
        <v>9</v>
      </c>
      <c r="E511" s="64"/>
      <c r="F511" s="65"/>
      <c r="G511" s="46">
        <f t="shared" si="48"/>
        <v>9</v>
      </c>
    </row>
    <row r="512" spans="1:7" s="59" customFormat="1" ht="112.5" x14ac:dyDescent="0.2">
      <c r="A512" s="52" t="s">
        <v>693</v>
      </c>
      <c r="B512" s="102" t="s">
        <v>1595</v>
      </c>
      <c r="C512" s="62" t="s">
        <v>34</v>
      </c>
      <c r="D512" s="63">
        <v>9</v>
      </c>
      <c r="E512" s="64"/>
      <c r="F512" s="65"/>
      <c r="G512" s="46">
        <f t="shared" si="48"/>
        <v>9</v>
      </c>
    </row>
    <row r="513" spans="1:7" s="59" customFormat="1" ht="56.25" x14ac:dyDescent="0.2">
      <c r="A513" s="52" t="s">
        <v>694</v>
      </c>
      <c r="B513" s="102" t="s">
        <v>1580</v>
      </c>
      <c r="C513" s="62" t="s">
        <v>34</v>
      </c>
      <c r="D513" s="63">
        <v>9</v>
      </c>
      <c r="E513" s="64"/>
      <c r="F513" s="65"/>
      <c r="G513" s="46">
        <f t="shared" si="48"/>
        <v>9</v>
      </c>
    </row>
    <row r="514" spans="1:7" s="59" customFormat="1" ht="33.75" x14ac:dyDescent="0.2">
      <c r="A514" s="52" t="s">
        <v>695</v>
      </c>
      <c r="B514" s="102" t="s">
        <v>66</v>
      </c>
      <c r="C514" s="62" t="s">
        <v>40</v>
      </c>
      <c r="D514" s="63">
        <v>345</v>
      </c>
      <c r="E514" s="64"/>
      <c r="F514" s="65"/>
      <c r="G514" s="46">
        <f t="shared" si="48"/>
        <v>345</v>
      </c>
    </row>
    <row r="515" spans="1:7" s="59" customFormat="1" ht="33.75" x14ac:dyDescent="0.2">
      <c r="A515" s="52" t="s">
        <v>696</v>
      </c>
      <c r="B515" s="102" t="s">
        <v>67</v>
      </c>
      <c r="C515" s="62" t="s">
        <v>40</v>
      </c>
      <c r="D515" s="63">
        <v>360</v>
      </c>
      <c r="E515" s="64"/>
      <c r="F515" s="65"/>
      <c r="G515" s="46">
        <f t="shared" si="48"/>
        <v>360</v>
      </c>
    </row>
    <row r="516" spans="1:7" s="59" customFormat="1" ht="56.25" x14ac:dyDescent="0.2">
      <c r="A516" s="52" t="s">
        <v>697</v>
      </c>
      <c r="B516" s="102" t="s">
        <v>98</v>
      </c>
      <c r="C516" s="62" t="s">
        <v>40</v>
      </c>
      <c r="D516" s="63">
        <v>11</v>
      </c>
      <c r="E516" s="64"/>
      <c r="F516" s="65"/>
      <c r="G516" s="46">
        <f t="shared" si="48"/>
        <v>11</v>
      </c>
    </row>
    <row r="517" spans="1:7" s="59" customFormat="1" ht="22.5" x14ac:dyDescent="0.2">
      <c r="A517" s="52" t="s">
        <v>698</v>
      </c>
      <c r="B517" s="102" t="s">
        <v>68</v>
      </c>
      <c r="C517" s="62" t="s">
        <v>34</v>
      </c>
      <c r="D517" s="63">
        <v>27</v>
      </c>
      <c r="E517" s="64"/>
      <c r="F517" s="65"/>
      <c r="G517" s="46">
        <f t="shared" si="48"/>
        <v>27</v>
      </c>
    </row>
    <row r="518" spans="1:7" s="59" customFormat="1" ht="22.5" x14ac:dyDescent="0.2">
      <c r="A518" s="52" t="s">
        <v>699</v>
      </c>
      <c r="B518" s="102" t="s">
        <v>69</v>
      </c>
      <c r="C518" s="62" t="s">
        <v>34</v>
      </c>
      <c r="D518" s="63">
        <v>9</v>
      </c>
      <c r="E518" s="64"/>
      <c r="F518" s="65"/>
      <c r="G518" s="46">
        <f t="shared" si="48"/>
        <v>9</v>
      </c>
    </row>
    <row r="519" spans="1:7" s="59" customFormat="1" ht="45" x14ac:dyDescent="0.2">
      <c r="A519" s="52" t="s">
        <v>735</v>
      </c>
      <c r="B519" s="102" t="s">
        <v>70</v>
      </c>
      <c r="C519" s="62" t="s">
        <v>34</v>
      </c>
      <c r="D519" s="63">
        <v>30</v>
      </c>
      <c r="E519" s="64"/>
      <c r="F519" s="65"/>
      <c r="G519" s="46">
        <f t="shared" si="48"/>
        <v>30</v>
      </c>
    </row>
    <row r="520" spans="1:7" s="59" customFormat="1" ht="33.75" x14ac:dyDescent="0.2">
      <c r="A520" s="52" t="s">
        <v>736</v>
      </c>
      <c r="B520" s="102" t="s">
        <v>99</v>
      </c>
      <c r="C520" s="62" t="s">
        <v>34</v>
      </c>
      <c r="D520" s="63">
        <v>3</v>
      </c>
      <c r="E520" s="64"/>
      <c r="F520" s="65"/>
      <c r="G520" s="46">
        <f t="shared" si="48"/>
        <v>3</v>
      </c>
    </row>
    <row r="521" spans="1:7" s="59" customFormat="1" ht="33.75" x14ac:dyDescent="0.2">
      <c r="A521" s="52" t="s">
        <v>737</v>
      </c>
      <c r="B521" s="102" t="s">
        <v>71</v>
      </c>
      <c r="C521" s="62" t="s">
        <v>72</v>
      </c>
      <c r="D521" s="63">
        <v>9</v>
      </c>
      <c r="E521" s="64"/>
      <c r="F521" s="65"/>
      <c r="G521" s="46">
        <f t="shared" si="48"/>
        <v>9</v>
      </c>
    </row>
    <row r="522" spans="1:7" s="59" customFormat="1" ht="33.75" x14ac:dyDescent="0.2">
      <c r="A522" s="52" t="s">
        <v>738</v>
      </c>
      <c r="B522" s="102" t="s">
        <v>75</v>
      </c>
      <c r="C522" s="62" t="s">
        <v>72</v>
      </c>
      <c r="D522" s="63">
        <v>3</v>
      </c>
      <c r="E522" s="64"/>
      <c r="F522" s="65"/>
      <c r="G522" s="46">
        <f t="shared" si="48"/>
        <v>3</v>
      </c>
    </row>
    <row r="523" spans="1:7" s="59" customFormat="1" ht="33.75" x14ac:dyDescent="0.2">
      <c r="A523" s="52" t="s">
        <v>739</v>
      </c>
      <c r="B523" s="102" t="s">
        <v>1635</v>
      </c>
      <c r="C523" s="62" t="s">
        <v>34</v>
      </c>
      <c r="D523" s="63">
        <v>2</v>
      </c>
      <c r="E523" s="64"/>
      <c r="F523" s="65"/>
      <c r="G523" s="46">
        <f t="shared" si="48"/>
        <v>2</v>
      </c>
    </row>
    <row r="524" spans="1:7" s="59" customFormat="1" ht="33.75" x14ac:dyDescent="0.2">
      <c r="A524" s="52" t="s">
        <v>740</v>
      </c>
      <c r="B524" s="102" t="s">
        <v>95</v>
      </c>
      <c r="C524" s="62" t="s">
        <v>34</v>
      </c>
      <c r="D524" s="63">
        <v>18</v>
      </c>
      <c r="E524" s="64"/>
      <c r="F524" s="65"/>
      <c r="G524" s="46">
        <f t="shared" si="48"/>
        <v>18</v>
      </c>
    </row>
    <row r="525" spans="1:7" s="59" customFormat="1" ht="33.75" x14ac:dyDescent="0.2">
      <c r="A525" s="52" t="s">
        <v>741</v>
      </c>
      <c r="B525" s="102" t="s">
        <v>96</v>
      </c>
      <c r="C525" s="62" t="s">
        <v>34</v>
      </c>
      <c r="D525" s="63">
        <v>9</v>
      </c>
      <c r="E525" s="64"/>
      <c r="F525" s="65"/>
      <c r="G525" s="46">
        <f t="shared" si="48"/>
        <v>9</v>
      </c>
    </row>
    <row r="526" spans="1:7" s="59" customFormat="1" ht="56.25" x14ac:dyDescent="0.2">
      <c r="A526" s="52" t="s">
        <v>742</v>
      </c>
      <c r="B526" s="102" t="s">
        <v>74</v>
      </c>
      <c r="C526" s="62" t="s">
        <v>34</v>
      </c>
      <c r="D526" s="63">
        <v>1</v>
      </c>
      <c r="E526" s="64"/>
      <c r="F526" s="65"/>
      <c r="G526" s="46">
        <f t="shared" si="48"/>
        <v>1</v>
      </c>
    </row>
    <row r="527" spans="1:7" s="59" customFormat="1" ht="33.75" x14ac:dyDescent="0.2">
      <c r="A527" s="52" t="s">
        <v>743</v>
      </c>
      <c r="B527" s="102" t="s">
        <v>73</v>
      </c>
      <c r="C527" s="62" t="s">
        <v>40</v>
      </c>
      <c r="D527" s="63">
        <v>16.399999999999999</v>
      </c>
      <c r="E527" s="64"/>
      <c r="F527" s="65"/>
      <c r="G527" s="46">
        <f>ROUND(PRODUCT(D527,E527),2)</f>
        <v>16.399999999999999</v>
      </c>
    </row>
    <row r="528" spans="1:7" s="59" customFormat="1" ht="56.25" x14ac:dyDescent="0.2">
      <c r="A528" s="52" t="s">
        <v>744</v>
      </c>
      <c r="B528" s="102" t="s">
        <v>1582</v>
      </c>
      <c r="C528" s="62" t="s">
        <v>34</v>
      </c>
      <c r="D528" s="63">
        <v>9</v>
      </c>
      <c r="E528" s="64"/>
      <c r="F528" s="65"/>
      <c r="G528" s="46">
        <f>ROUND(PRODUCT(D528,E528),2)</f>
        <v>9</v>
      </c>
    </row>
    <row r="529" spans="1:7" s="59" customFormat="1" ht="78.75" x14ac:dyDescent="0.2">
      <c r="A529" s="52" t="s">
        <v>745</v>
      </c>
      <c r="B529" s="102" t="s">
        <v>1644</v>
      </c>
      <c r="C529" s="62" t="s">
        <v>34</v>
      </c>
      <c r="D529" s="63">
        <v>1</v>
      </c>
      <c r="E529" s="64"/>
      <c r="F529" s="65"/>
      <c r="G529" s="46">
        <f>ROUND(PRODUCT(D529,E529),2)</f>
        <v>1</v>
      </c>
    </row>
    <row r="530" spans="1:7" s="59" customFormat="1" ht="258.75" x14ac:dyDescent="0.2">
      <c r="A530" s="52" t="s">
        <v>746</v>
      </c>
      <c r="B530" s="102" t="s">
        <v>1583</v>
      </c>
      <c r="C530" s="62" t="s">
        <v>34</v>
      </c>
      <c r="D530" s="63">
        <v>1</v>
      </c>
      <c r="E530" s="64"/>
      <c r="F530" s="65"/>
      <c r="G530" s="46">
        <f>ROUND(PRODUCT(D530,E530),2)</f>
        <v>1</v>
      </c>
    </row>
    <row r="531" spans="1:7" s="59" customFormat="1" ht="56.25" x14ac:dyDescent="0.2">
      <c r="A531" s="52" t="s">
        <v>747</v>
      </c>
      <c r="B531" s="102" t="s">
        <v>1584</v>
      </c>
      <c r="C531" s="62" t="s">
        <v>34</v>
      </c>
      <c r="D531" s="63">
        <v>1</v>
      </c>
      <c r="E531" s="64"/>
      <c r="F531" s="65"/>
      <c r="G531" s="46">
        <f>ROUND(PRODUCT(D531,E531),2)</f>
        <v>1</v>
      </c>
    </row>
    <row r="532" spans="1:7" s="57" customFormat="1" x14ac:dyDescent="0.2">
      <c r="A532" s="60" t="s">
        <v>1600</v>
      </c>
      <c r="B532" s="66" t="s">
        <v>30</v>
      </c>
      <c r="C532" s="66"/>
      <c r="D532" s="66">
        <v>0</v>
      </c>
      <c r="E532" s="66"/>
      <c r="F532" s="66"/>
      <c r="G532" s="49">
        <f>ROUND(SUM(G533),2)</f>
        <v>4580.6899999999996</v>
      </c>
    </row>
    <row r="533" spans="1:7" s="67" customFormat="1" ht="22.5" x14ac:dyDescent="0.2">
      <c r="A533" s="52" t="s">
        <v>748</v>
      </c>
      <c r="B533" s="102" t="s">
        <v>48</v>
      </c>
      <c r="C533" s="62" t="s">
        <v>32</v>
      </c>
      <c r="D533" s="63">
        <v>4580.6899999999996</v>
      </c>
      <c r="E533" s="64"/>
      <c r="F533" s="65"/>
      <c r="G533" s="46">
        <f t="shared" ref="G533" si="49">ROUND(PRODUCT(D533,E533),2)</f>
        <v>4580.6899999999996</v>
      </c>
    </row>
    <row r="534" spans="1:7" s="81" customFormat="1" x14ac:dyDescent="0.2">
      <c r="A534" s="79" t="s">
        <v>27</v>
      </c>
      <c r="B534" s="114" t="s">
        <v>1624</v>
      </c>
      <c r="C534" s="114"/>
      <c r="D534" s="114"/>
      <c r="E534" s="114"/>
      <c r="F534" s="114"/>
      <c r="G534" s="80">
        <f>+G535+G568+G590+G598+G622+G704+G780+G813</f>
        <v>572871.37</v>
      </c>
    </row>
    <row r="535" spans="1:7" s="61" customFormat="1" x14ac:dyDescent="0.2">
      <c r="A535" s="60" t="s">
        <v>733</v>
      </c>
      <c r="B535" s="66" t="s">
        <v>77</v>
      </c>
      <c r="C535" s="66"/>
      <c r="D535" s="66"/>
      <c r="E535" s="66"/>
      <c r="F535" s="66"/>
      <c r="G535" s="49">
        <f>ROUND(SUM(G536,G550,G559),2)</f>
        <v>287550.13</v>
      </c>
    </row>
    <row r="536" spans="1:7" s="89" customFormat="1" x14ac:dyDescent="0.2">
      <c r="A536" s="83" t="s">
        <v>734</v>
      </c>
      <c r="B536" s="84" t="s">
        <v>26</v>
      </c>
      <c r="C536" s="85"/>
      <c r="D536" s="86"/>
      <c r="E536" s="87"/>
      <c r="F536" s="88"/>
      <c r="G536" s="87">
        <f>ROUND(SUM(G537:G549),2)</f>
        <v>50675.74</v>
      </c>
    </row>
    <row r="537" spans="1:7" s="59" customFormat="1" ht="33.75" x14ac:dyDescent="0.2">
      <c r="A537" s="52" t="s">
        <v>749</v>
      </c>
      <c r="B537" s="102" t="s">
        <v>432</v>
      </c>
      <c r="C537" s="62" t="s">
        <v>33</v>
      </c>
      <c r="D537" s="63">
        <v>77.3</v>
      </c>
      <c r="E537" s="64"/>
      <c r="F537" s="65"/>
      <c r="G537" s="46">
        <f>ROUND(PRODUCT(D537,E537),2)</f>
        <v>77.3</v>
      </c>
    </row>
    <row r="538" spans="1:7" s="59" customFormat="1" ht="22.5" x14ac:dyDescent="0.2">
      <c r="A538" s="52" t="s">
        <v>750</v>
      </c>
      <c r="B538" s="102" t="s">
        <v>216</v>
      </c>
      <c r="C538" s="62" t="s">
        <v>33</v>
      </c>
      <c r="D538" s="63">
        <v>1028.0999999999999</v>
      </c>
      <c r="E538" s="64"/>
      <c r="F538" s="65"/>
      <c r="G538" s="46">
        <f>ROUND(PRODUCT(D538,E538),2)</f>
        <v>1028.0999999999999</v>
      </c>
    </row>
    <row r="539" spans="1:7" s="59" customFormat="1" ht="33.75" x14ac:dyDescent="0.2">
      <c r="A539" s="52" t="s">
        <v>751</v>
      </c>
      <c r="B539" s="102" t="s">
        <v>433</v>
      </c>
      <c r="C539" s="62" t="s">
        <v>33</v>
      </c>
      <c r="D539" s="63">
        <v>15.68</v>
      </c>
      <c r="E539" s="64"/>
      <c r="F539" s="65"/>
      <c r="G539" s="46">
        <f t="shared" ref="G539:G549" si="50">ROUND(PRODUCT(D539,E539),2)</f>
        <v>15.68</v>
      </c>
    </row>
    <row r="540" spans="1:7" s="59" customFormat="1" ht="33.75" x14ac:dyDescent="0.2">
      <c r="A540" s="52" t="s">
        <v>752</v>
      </c>
      <c r="B540" s="102" t="s">
        <v>718</v>
      </c>
      <c r="C540" s="62" t="s">
        <v>32</v>
      </c>
      <c r="D540" s="63">
        <v>324.87</v>
      </c>
      <c r="E540" s="64"/>
      <c r="F540" s="65"/>
      <c r="G540" s="46">
        <f t="shared" si="50"/>
        <v>324.87</v>
      </c>
    </row>
    <row r="541" spans="1:7" s="59" customFormat="1" ht="45" x14ac:dyDescent="0.2">
      <c r="A541" s="52" t="s">
        <v>753</v>
      </c>
      <c r="B541" s="102" t="s">
        <v>91</v>
      </c>
      <c r="C541" s="62" t="s">
        <v>33</v>
      </c>
      <c r="D541" s="63">
        <v>18.64</v>
      </c>
      <c r="E541" s="64"/>
      <c r="F541" s="65"/>
      <c r="G541" s="46">
        <f>ROUND(PRODUCT(D541,E541),2)</f>
        <v>18.64</v>
      </c>
    </row>
    <row r="542" spans="1:7" s="59" customFormat="1" ht="33.75" x14ac:dyDescent="0.2">
      <c r="A542" s="52" t="s">
        <v>754</v>
      </c>
      <c r="B542" s="102" t="s">
        <v>107</v>
      </c>
      <c r="C542" s="62" t="s">
        <v>33</v>
      </c>
      <c r="D542" s="63">
        <v>23.9</v>
      </c>
      <c r="E542" s="64"/>
      <c r="F542" s="65"/>
      <c r="G542" s="46">
        <f t="shared" ref="G542:G546" si="51">ROUND(PRODUCT(D542,E542),2)</f>
        <v>23.9</v>
      </c>
    </row>
    <row r="543" spans="1:7" s="59" customFormat="1" ht="33.75" x14ac:dyDescent="0.2">
      <c r="A543" s="52" t="s">
        <v>755</v>
      </c>
      <c r="B543" s="102" t="s">
        <v>719</v>
      </c>
      <c r="C543" s="62" t="s">
        <v>33</v>
      </c>
      <c r="D543" s="63">
        <v>6.45</v>
      </c>
      <c r="E543" s="64"/>
      <c r="F543" s="65"/>
      <c r="G543" s="46">
        <f t="shared" si="51"/>
        <v>6.45</v>
      </c>
    </row>
    <row r="544" spans="1:7" s="59" customFormat="1" ht="33.75" x14ac:dyDescent="0.2">
      <c r="A544" s="52" t="s">
        <v>756</v>
      </c>
      <c r="B544" s="102" t="s">
        <v>56</v>
      </c>
      <c r="C544" s="62" t="s">
        <v>33</v>
      </c>
      <c r="D544" s="63">
        <v>392.17</v>
      </c>
      <c r="E544" s="64"/>
      <c r="F544" s="65"/>
      <c r="G544" s="46">
        <f t="shared" si="51"/>
        <v>392.17</v>
      </c>
    </row>
    <row r="545" spans="1:7" s="59" customFormat="1" ht="33.75" x14ac:dyDescent="0.2">
      <c r="A545" s="52" t="s">
        <v>757</v>
      </c>
      <c r="B545" s="102" t="s">
        <v>35</v>
      </c>
      <c r="C545" s="62" t="s">
        <v>33</v>
      </c>
      <c r="D545" s="63">
        <v>790.28</v>
      </c>
      <c r="E545" s="64"/>
      <c r="F545" s="65"/>
      <c r="G545" s="46">
        <f t="shared" si="51"/>
        <v>790.28</v>
      </c>
    </row>
    <row r="546" spans="1:7" s="59" customFormat="1" ht="33.75" x14ac:dyDescent="0.2">
      <c r="A546" s="52" t="s">
        <v>758</v>
      </c>
      <c r="B546" s="102" t="s">
        <v>1539</v>
      </c>
      <c r="C546" s="62" t="s">
        <v>33</v>
      </c>
      <c r="D546" s="63">
        <v>13.45</v>
      </c>
      <c r="E546" s="64"/>
      <c r="F546" s="65"/>
      <c r="G546" s="46">
        <f t="shared" si="51"/>
        <v>13.45</v>
      </c>
    </row>
    <row r="547" spans="1:7" s="59" customFormat="1" ht="78.75" x14ac:dyDescent="0.2">
      <c r="A547" s="52" t="s">
        <v>759</v>
      </c>
      <c r="B547" s="102" t="s">
        <v>720</v>
      </c>
      <c r="C547" s="62" t="s">
        <v>32</v>
      </c>
      <c r="D547" s="63">
        <v>15.7</v>
      </c>
      <c r="E547" s="64"/>
      <c r="F547" s="109"/>
      <c r="G547" s="46">
        <f>ROUND(PRODUCT(D547,E547),2)</f>
        <v>15.7</v>
      </c>
    </row>
    <row r="548" spans="1:7" s="59" customFormat="1" ht="33.75" x14ac:dyDescent="0.2">
      <c r="A548" s="52" t="s">
        <v>760</v>
      </c>
      <c r="B548" s="102" t="s">
        <v>38</v>
      </c>
      <c r="C548" s="62" t="s">
        <v>33</v>
      </c>
      <c r="D548" s="63">
        <v>2398.46</v>
      </c>
      <c r="E548" s="64"/>
      <c r="F548" s="65"/>
      <c r="G548" s="46">
        <f t="shared" si="50"/>
        <v>2398.46</v>
      </c>
    </row>
    <row r="549" spans="1:7" s="59" customFormat="1" ht="33.75" x14ac:dyDescent="0.2">
      <c r="A549" s="52" t="s">
        <v>761</v>
      </c>
      <c r="B549" s="102" t="s">
        <v>36</v>
      </c>
      <c r="C549" s="62" t="s">
        <v>37</v>
      </c>
      <c r="D549" s="63">
        <v>45570.74</v>
      </c>
      <c r="E549" s="64"/>
      <c r="F549" s="65"/>
      <c r="G549" s="46">
        <f t="shared" si="50"/>
        <v>45570.74</v>
      </c>
    </row>
    <row r="550" spans="1:7" s="89" customFormat="1" x14ac:dyDescent="0.2">
      <c r="A550" s="83" t="s">
        <v>966</v>
      </c>
      <c r="B550" s="84" t="s">
        <v>51</v>
      </c>
      <c r="C550" s="85"/>
      <c r="D550" s="86"/>
      <c r="E550" s="87"/>
      <c r="F550" s="88"/>
      <c r="G550" s="87">
        <f>ROUND(SUM(G551:G558),2)</f>
        <v>184718.67</v>
      </c>
    </row>
    <row r="551" spans="1:7" s="59" customFormat="1" ht="33.75" x14ac:dyDescent="0.2">
      <c r="A551" s="52" t="s">
        <v>762</v>
      </c>
      <c r="B551" s="102" t="s">
        <v>31</v>
      </c>
      <c r="C551" s="62" t="s">
        <v>32</v>
      </c>
      <c r="D551" s="63">
        <v>15924.02</v>
      </c>
      <c r="E551" s="64"/>
      <c r="F551" s="65"/>
      <c r="G551" s="46">
        <f>ROUND(PRODUCT(D551,E551),2)</f>
        <v>15924.02</v>
      </c>
    </row>
    <row r="552" spans="1:7" s="59" customFormat="1" ht="45" x14ac:dyDescent="0.2">
      <c r="A552" s="52" t="s">
        <v>763</v>
      </c>
      <c r="B552" s="102" t="s">
        <v>106</v>
      </c>
      <c r="C552" s="62" t="s">
        <v>33</v>
      </c>
      <c r="D552" s="63">
        <v>6369.61</v>
      </c>
      <c r="E552" s="64"/>
      <c r="F552" s="65"/>
      <c r="G552" s="46">
        <f t="shared" ref="G552:G557" si="52">ROUND(PRODUCT(D552,E552),2)</f>
        <v>6369.61</v>
      </c>
    </row>
    <row r="553" spans="1:7" s="59" customFormat="1" ht="45" x14ac:dyDescent="0.2">
      <c r="A553" s="52" t="s">
        <v>764</v>
      </c>
      <c r="B553" s="102" t="s">
        <v>122</v>
      </c>
      <c r="C553" s="62" t="s">
        <v>32</v>
      </c>
      <c r="D553" s="63">
        <v>9554.41</v>
      </c>
      <c r="E553" s="64"/>
      <c r="F553" s="65"/>
      <c r="G553" s="46">
        <f t="shared" si="52"/>
        <v>9554.41</v>
      </c>
    </row>
    <row r="554" spans="1:7" s="59" customFormat="1" ht="56.25" x14ac:dyDescent="0.2">
      <c r="A554" s="52" t="s">
        <v>765</v>
      </c>
      <c r="B554" s="102" t="s">
        <v>721</v>
      </c>
      <c r="C554" s="62" t="s">
        <v>32</v>
      </c>
      <c r="D554" s="63">
        <v>6369.61</v>
      </c>
      <c r="E554" s="64"/>
      <c r="F554" s="65"/>
      <c r="G554" s="46">
        <f t="shared" si="52"/>
        <v>6369.61</v>
      </c>
    </row>
    <row r="555" spans="1:7" s="59" customFormat="1" ht="45" x14ac:dyDescent="0.2">
      <c r="A555" s="52" t="s">
        <v>766</v>
      </c>
      <c r="B555" s="102" t="s">
        <v>1636</v>
      </c>
      <c r="C555" s="62" t="s">
        <v>33</v>
      </c>
      <c r="D555" s="63">
        <v>3184.8</v>
      </c>
      <c r="E555" s="64"/>
      <c r="F555" s="65"/>
      <c r="G555" s="46">
        <f t="shared" si="52"/>
        <v>3184.8</v>
      </c>
    </row>
    <row r="556" spans="1:7" s="59" customFormat="1" ht="33.75" x14ac:dyDescent="0.2">
      <c r="A556" s="52" t="s">
        <v>767</v>
      </c>
      <c r="B556" s="102" t="s">
        <v>93</v>
      </c>
      <c r="C556" s="62" t="s">
        <v>32</v>
      </c>
      <c r="D556" s="63">
        <v>15924.02</v>
      </c>
      <c r="E556" s="64"/>
      <c r="F556" s="65"/>
      <c r="G556" s="46">
        <f t="shared" si="52"/>
        <v>15924.02</v>
      </c>
    </row>
    <row r="557" spans="1:7" s="59" customFormat="1" ht="33.75" x14ac:dyDescent="0.2">
      <c r="A557" s="52" t="s">
        <v>768</v>
      </c>
      <c r="B557" s="102" t="s">
        <v>38</v>
      </c>
      <c r="C557" s="62" t="s">
        <v>33</v>
      </c>
      <c r="D557" s="63">
        <v>6369.61</v>
      </c>
      <c r="E557" s="64"/>
      <c r="F557" s="65"/>
      <c r="G557" s="46">
        <f t="shared" si="52"/>
        <v>6369.61</v>
      </c>
    </row>
    <row r="558" spans="1:7" s="59" customFormat="1" ht="33.75" x14ac:dyDescent="0.2">
      <c r="A558" s="52" t="s">
        <v>769</v>
      </c>
      <c r="B558" s="102" t="s">
        <v>36</v>
      </c>
      <c r="C558" s="62" t="s">
        <v>37</v>
      </c>
      <c r="D558" s="63">
        <v>121022.59</v>
      </c>
      <c r="E558" s="64"/>
      <c r="F558" s="65"/>
      <c r="G558" s="46">
        <f>ROUND(PRODUCT(D558,E558),2)</f>
        <v>121022.59</v>
      </c>
    </row>
    <row r="559" spans="1:7" s="89" customFormat="1" x14ac:dyDescent="0.2">
      <c r="A559" s="83" t="s">
        <v>967</v>
      </c>
      <c r="B559" s="84" t="s">
        <v>52</v>
      </c>
      <c r="C559" s="85"/>
      <c r="D559" s="86"/>
      <c r="E559" s="87"/>
      <c r="F559" s="88"/>
      <c r="G559" s="87">
        <f>ROUND(SUM(G560:G567),2)</f>
        <v>52155.72</v>
      </c>
    </row>
    <row r="560" spans="1:7" s="59" customFormat="1" ht="45" x14ac:dyDescent="0.2">
      <c r="A560" s="52" t="s">
        <v>770</v>
      </c>
      <c r="B560" s="102" t="s">
        <v>87</v>
      </c>
      <c r="C560" s="62" t="s">
        <v>32</v>
      </c>
      <c r="D560" s="63">
        <v>2014.31</v>
      </c>
      <c r="E560" s="64"/>
      <c r="F560" s="65"/>
      <c r="G560" s="46">
        <f>ROUND(PRODUCT(D560,E560),2)</f>
        <v>2014.31</v>
      </c>
    </row>
    <row r="561" spans="1:7" s="59" customFormat="1" ht="45" x14ac:dyDescent="0.2">
      <c r="A561" s="52" t="s">
        <v>771</v>
      </c>
      <c r="B561" s="102" t="s">
        <v>88</v>
      </c>
      <c r="C561" s="62" t="s">
        <v>32</v>
      </c>
      <c r="D561" s="63">
        <v>4028.63</v>
      </c>
      <c r="E561" s="64"/>
      <c r="F561" s="65"/>
      <c r="G561" s="46">
        <f t="shared" ref="G561:G567" si="53">ROUND(PRODUCT(D561,E561),2)</f>
        <v>4028.63</v>
      </c>
    </row>
    <row r="562" spans="1:7" s="59" customFormat="1" ht="45" x14ac:dyDescent="0.2">
      <c r="A562" s="52" t="s">
        <v>772</v>
      </c>
      <c r="B562" s="102" t="s">
        <v>89</v>
      </c>
      <c r="C562" s="62" t="s">
        <v>32</v>
      </c>
      <c r="D562" s="63">
        <v>6714.38</v>
      </c>
      <c r="E562" s="64"/>
      <c r="F562" s="65"/>
      <c r="G562" s="46">
        <f t="shared" si="53"/>
        <v>6714.38</v>
      </c>
    </row>
    <row r="563" spans="1:7" s="59" customFormat="1" ht="45" x14ac:dyDescent="0.2">
      <c r="A563" s="52" t="s">
        <v>773</v>
      </c>
      <c r="B563" s="102" t="s">
        <v>90</v>
      </c>
      <c r="C563" s="62" t="s">
        <v>32</v>
      </c>
      <c r="D563" s="63">
        <v>671.44</v>
      </c>
      <c r="E563" s="64"/>
      <c r="F563" s="65"/>
      <c r="G563" s="46">
        <f t="shared" si="53"/>
        <v>671.44</v>
      </c>
    </row>
    <row r="564" spans="1:7" s="59" customFormat="1" ht="22.5" x14ac:dyDescent="0.2">
      <c r="A564" s="52" t="s">
        <v>774</v>
      </c>
      <c r="B564" s="102" t="s">
        <v>39</v>
      </c>
      <c r="C564" s="62" t="s">
        <v>40</v>
      </c>
      <c r="D564" s="63">
        <v>12806.54</v>
      </c>
      <c r="E564" s="64"/>
      <c r="F564" s="65"/>
      <c r="G564" s="46">
        <f t="shared" si="53"/>
        <v>12806.54</v>
      </c>
    </row>
    <row r="565" spans="1:7" s="59" customFormat="1" ht="45" x14ac:dyDescent="0.2">
      <c r="A565" s="52" t="s">
        <v>775</v>
      </c>
      <c r="B565" s="102" t="s">
        <v>53</v>
      </c>
      <c r="C565" s="62" t="s">
        <v>40</v>
      </c>
      <c r="D565" s="63">
        <v>12806.54</v>
      </c>
      <c r="E565" s="64"/>
      <c r="F565" s="65"/>
      <c r="G565" s="46">
        <f t="shared" si="53"/>
        <v>12806.54</v>
      </c>
    </row>
    <row r="566" spans="1:7" s="59" customFormat="1" ht="33.75" x14ac:dyDescent="0.2">
      <c r="A566" s="52" t="s">
        <v>776</v>
      </c>
      <c r="B566" s="102" t="s">
        <v>82</v>
      </c>
      <c r="C566" s="62" t="s">
        <v>54</v>
      </c>
      <c r="D566" s="63">
        <v>9907.8799999999992</v>
      </c>
      <c r="E566" s="64"/>
      <c r="F566" s="65"/>
      <c r="G566" s="46">
        <f t="shared" si="53"/>
        <v>9907.8799999999992</v>
      </c>
    </row>
    <row r="567" spans="1:7" s="59" customFormat="1" ht="78.75" x14ac:dyDescent="0.2">
      <c r="A567" s="52" t="s">
        <v>777</v>
      </c>
      <c r="B567" s="102" t="s">
        <v>81</v>
      </c>
      <c r="C567" s="62" t="s">
        <v>34</v>
      </c>
      <c r="D567" s="63">
        <v>3206</v>
      </c>
      <c r="E567" s="64"/>
      <c r="F567" s="65"/>
      <c r="G567" s="46">
        <f t="shared" si="53"/>
        <v>3206</v>
      </c>
    </row>
    <row r="568" spans="1:7" s="59" customFormat="1" x14ac:dyDescent="0.2">
      <c r="A568" s="60" t="s">
        <v>968</v>
      </c>
      <c r="B568" s="66" t="s">
        <v>86</v>
      </c>
      <c r="C568" s="66"/>
      <c r="D568" s="66"/>
      <c r="E568" s="66"/>
      <c r="F568" s="66"/>
      <c r="G568" s="49">
        <f>ROUND(SUM(G569:G589),2)</f>
        <v>44030.11</v>
      </c>
    </row>
    <row r="569" spans="1:7" s="59" customFormat="1" ht="33.75" x14ac:dyDescent="0.2">
      <c r="A569" s="52" t="s">
        <v>778</v>
      </c>
      <c r="B569" s="102" t="s">
        <v>31</v>
      </c>
      <c r="C569" s="62" t="s">
        <v>32</v>
      </c>
      <c r="D569" s="63">
        <v>8297.9699999999993</v>
      </c>
      <c r="E569" s="64"/>
      <c r="F569" s="65"/>
      <c r="G569" s="46">
        <f>ROUND(PRODUCT(D569,E569),2)</f>
        <v>8297.9699999999993</v>
      </c>
    </row>
    <row r="570" spans="1:7" s="59" customFormat="1" ht="45" x14ac:dyDescent="0.2">
      <c r="A570" s="52" t="s">
        <v>779</v>
      </c>
      <c r="B570" s="102" t="s">
        <v>108</v>
      </c>
      <c r="C570" s="62" t="s">
        <v>33</v>
      </c>
      <c r="D570" s="63">
        <v>373.41</v>
      </c>
      <c r="E570" s="64"/>
      <c r="F570" s="65"/>
      <c r="G570" s="46">
        <f t="shared" ref="G570:G589" si="54">ROUND(PRODUCT(D570,E570),2)</f>
        <v>373.41</v>
      </c>
    </row>
    <row r="571" spans="1:7" s="59" customFormat="1" ht="45" x14ac:dyDescent="0.2">
      <c r="A571" s="52" t="s">
        <v>780</v>
      </c>
      <c r="B571" s="102" t="s">
        <v>85</v>
      </c>
      <c r="C571" s="62" t="s">
        <v>32</v>
      </c>
      <c r="D571" s="63">
        <v>2489.39</v>
      </c>
      <c r="E571" s="64"/>
      <c r="F571" s="65"/>
      <c r="G571" s="46">
        <f t="shared" si="54"/>
        <v>2489.39</v>
      </c>
    </row>
    <row r="572" spans="1:7" s="59" customFormat="1" ht="45" x14ac:dyDescent="0.2">
      <c r="A572" s="52" t="s">
        <v>781</v>
      </c>
      <c r="B572" s="102" t="s">
        <v>113</v>
      </c>
      <c r="C572" s="62" t="s">
        <v>32</v>
      </c>
      <c r="D572" s="63">
        <v>5808.58</v>
      </c>
      <c r="E572" s="64"/>
      <c r="F572" s="65"/>
      <c r="G572" s="46">
        <f t="shared" si="54"/>
        <v>5808.58</v>
      </c>
    </row>
    <row r="573" spans="1:7" s="59" customFormat="1" ht="45" x14ac:dyDescent="0.2">
      <c r="A573" s="52" t="s">
        <v>782</v>
      </c>
      <c r="B573" s="102" t="s">
        <v>97</v>
      </c>
      <c r="C573" s="62" t="s">
        <v>33</v>
      </c>
      <c r="D573" s="63">
        <v>224.05</v>
      </c>
      <c r="E573" s="64"/>
      <c r="F573" s="65"/>
      <c r="G573" s="46">
        <f t="shared" si="54"/>
        <v>224.05</v>
      </c>
    </row>
    <row r="574" spans="1:7" s="59" customFormat="1" ht="45" x14ac:dyDescent="0.2">
      <c r="A574" s="52" t="s">
        <v>783</v>
      </c>
      <c r="B574" s="102" t="s">
        <v>109</v>
      </c>
      <c r="C574" s="62" t="s">
        <v>33</v>
      </c>
      <c r="D574" s="63">
        <v>149.36000000000001</v>
      </c>
      <c r="E574" s="64"/>
      <c r="F574" s="65"/>
      <c r="G574" s="46">
        <f t="shared" si="54"/>
        <v>149.36000000000001</v>
      </c>
    </row>
    <row r="575" spans="1:7" s="59" customFormat="1" ht="33.75" x14ac:dyDescent="0.2">
      <c r="A575" s="52" t="s">
        <v>784</v>
      </c>
      <c r="B575" s="102" t="s">
        <v>115</v>
      </c>
      <c r="C575" s="62" t="s">
        <v>40</v>
      </c>
      <c r="D575" s="63">
        <v>2882.43</v>
      </c>
      <c r="E575" s="64"/>
      <c r="F575" s="65"/>
      <c r="G575" s="46">
        <f t="shared" si="54"/>
        <v>2882.43</v>
      </c>
    </row>
    <row r="576" spans="1:7" s="59" customFormat="1" ht="33.75" x14ac:dyDescent="0.2">
      <c r="A576" s="52" t="s">
        <v>785</v>
      </c>
      <c r="B576" s="102" t="s">
        <v>116</v>
      </c>
      <c r="C576" s="62" t="s">
        <v>40</v>
      </c>
      <c r="D576" s="63">
        <v>1235.33</v>
      </c>
      <c r="E576" s="64"/>
      <c r="F576" s="65"/>
      <c r="G576" s="46">
        <f t="shared" si="54"/>
        <v>1235.33</v>
      </c>
    </row>
    <row r="577" spans="1:7" s="59" customFormat="1" ht="33.75" x14ac:dyDescent="0.2">
      <c r="A577" s="52" t="s">
        <v>786</v>
      </c>
      <c r="B577" s="102" t="s">
        <v>117</v>
      </c>
      <c r="C577" s="62" t="s">
        <v>40</v>
      </c>
      <c r="D577" s="63">
        <v>15.26</v>
      </c>
      <c r="E577" s="64"/>
      <c r="F577" s="65"/>
      <c r="G577" s="46">
        <f t="shared" si="54"/>
        <v>15.26</v>
      </c>
    </row>
    <row r="578" spans="1:7" s="59" customFormat="1" ht="45" x14ac:dyDescent="0.2">
      <c r="A578" s="52" t="s">
        <v>787</v>
      </c>
      <c r="B578" s="102" t="s">
        <v>42</v>
      </c>
      <c r="C578" s="62" t="s">
        <v>32</v>
      </c>
      <c r="D578" s="63">
        <v>2058.88</v>
      </c>
      <c r="E578" s="64"/>
      <c r="F578" s="68"/>
      <c r="G578" s="46">
        <f t="shared" si="54"/>
        <v>2058.88</v>
      </c>
    </row>
    <row r="579" spans="1:7" s="59" customFormat="1" ht="33.75" x14ac:dyDescent="0.2">
      <c r="A579" s="52" t="s">
        <v>788</v>
      </c>
      <c r="B579" s="102" t="s">
        <v>41</v>
      </c>
      <c r="C579" s="62" t="s">
        <v>32</v>
      </c>
      <c r="D579" s="63">
        <v>6239.09</v>
      </c>
      <c r="E579" s="64"/>
      <c r="F579" s="65"/>
      <c r="G579" s="46">
        <f t="shared" si="54"/>
        <v>6239.09</v>
      </c>
    </row>
    <row r="580" spans="1:7" s="59" customFormat="1" ht="33.75" x14ac:dyDescent="0.2">
      <c r="A580" s="52" t="s">
        <v>789</v>
      </c>
      <c r="B580" s="102" t="s">
        <v>43</v>
      </c>
      <c r="C580" s="62" t="s">
        <v>32</v>
      </c>
      <c r="D580" s="63">
        <v>2489.39</v>
      </c>
      <c r="E580" s="64"/>
      <c r="F580" s="65"/>
      <c r="G580" s="46">
        <f t="shared" si="54"/>
        <v>2489.39</v>
      </c>
    </row>
    <row r="581" spans="1:7" s="59" customFormat="1" ht="22.5" x14ac:dyDescent="0.2">
      <c r="A581" s="52" t="s">
        <v>790</v>
      </c>
      <c r="B581" s="102" t="s">
        <v>39</v>
      </c>
      <c r="C581" s="62" t="s">
        <v>40</v>
      </c>
      <c r="D581" s="63">
        <v>5431.37</v>
      </c>
      <c r="E581" s="64"/>
      <c r="F581" s="65"/>
      <c r="G581" s="46">
        <f t="shared" si="54"/>
        <v>5431.37</v>
      </c>
    </row>
    <row r="582" spans="1:7" s="59" customFormat="1" ht="45" x14ac:dyDescent="0.2">
      <c r="A582" s="52" t="s">
        <v>791</v>
      </c>
      <c r="B582" s="102" t="s">
        <v>49</v>
      </c>
      <c r="C582" s="62" t="s">
        <v>40</v>
      </c>
      <c r="D582" s="63">
        <v>26.4</v>
      </c>
      <c r="E582" s="64"/>
      <c r="F582" s="65"/>
      <c r="G582" s="46">
        <f>ROUND(PRODUCT(D582,E582),2)</f>
        <v>26.4</v>
      </c>
    </row>
    <row r="583" spans="1:7" s="59" customFormat="1" ht="33.75" x14ac:dyDescent="0.2">
      <c r="A583" s="52" t="s">
        <v>792</v>
      </c>
      <c r="B583" s="102" t="s">
        <v>83</v>
      </c>
      <c r="C583" s="62" t="s">
        <v>40</v>
      </c>
      <c r="D583" s="63">
        <v>26.4</v>
      </c>
      <c r="E583" s="64"/>
      <c r="F583" s="65"/>
      <c r="G583" s="46">
        <f t="shared" ref="G583:G584" si="55">ROUND(PRODUCT(D583,E583),2)</f>
        <v>26.4</v>
      </c>
    </row>
    <row r="584" spans="1:7" s="59" customFormat="1" ht="33.75" x14ac:dyDescent="0.2">
      <c r="A584" s="52" t="s">
        <v>793</v>
      </c>
      <c r="B584" s="102" t="s">
        <v>105</v>
      </c>
      <c r="C584" s="62" t="s">
        <v>32</v>
      </c>
      <c r="D584" s="63">
        <v>132.80000000000001</v>
      </c>
      <c r="E584" s="64"/>
      <c r="F584" s="65"/>
      <c r="G584" s="46">
        <f t="shared" si="55"/>
        <v>132.80000000000001</v>
      </c>
    </row>
    <row r="585" spans="1:7" s="59" customFormat="1" ht="33.75" x14ac:dyDescent="0.2">
      <c r="A585" s="52" t="s">
        <v>794</v>
      </c>
      <c r="B585" s="102" t="s">
        <v>100</v>
      </c>
      <c r="C585" s="62" t="s">
        <v>32</v>
      </c>
      <c r="D585" s="63">
        <v>132.80000000000001</v>
      </c>
      <c r="E585" s="64"/>
      <c r="F585" s="65"/>
      <c r="G585" s="46">
        <f t="shared" si="54"/>
        <v>132.80000000000001</v>
      </c>
    </row>
    <row r="586" spans="1:7" s="59" customFormat="1" ht="67.5" x14ac:dyDescent="0.2">
      <c r="A586" s="52" t="s">
        <v>795</v>
      </c>
      <c r="B586" s="102" t="s">
        <v>114</v>
      </c>
      <c r="C586" s="62" t="s">
        <v>34</v>
      </c>
      <c r="D586" s="63">
        <v>289</v>
      </c>
      <c r="E586" s="64"/>
      <c r="F586" s="65"/>
      <c r="G586" s="46">
        <f t="shared" si="54"/>
        <v>289</v>
      </c>
    </row>
    <row r="587" spans="1:7" s="59" customFormat="1" ht="90" x14ac:dyDescent="0.2">
      <c r="A587" s="52" t="s">
        <v>796</v>
      </c>
      <c r="B587" s="102" t="s">
        <v>94</v>
      </c>
      <c r="C587" s="62" t="s">
        <v>34</v>
      </c>
      <c r="D587" s="63">
        <v>2741</v>
      </c>
      <c r="E587" s="64"/>
      <c r="F587" s="65"/>
      <c r="G587" s="46">
        <f t="shared" si="54"/>
        <v>2741</v>
      </c>
    </row>
    <row r="588" spans="1:7" s="59" customFormat="1" ht="33.75" x14ac:dyDescent="0.2">
      <c r="A588" s="52" t="s">
        <v>797</v>
      </c>
      <c r="B588" s="102" t="s">
        <v>38</v>
      </c>
      <c r="C588" s="62" t="s">
        <v>33</v>
      </c>
      <c r="D588" s="63">
        <v>149.36000000000001</v>
      </c>
      <c r="E588" s="64"/>
      <c r="F588" s="65"/>
      <c r="G588" s="46">
        <f t="shared" si="54"/>
        <v>149.36000000000001</v>
      </c>
    </row>
    <row r="589" spans="1:7" s="59" customFormat="1" ht="33.75" x14ac:dyDescent="0.2">
      <c r="A589" s="52" t="s">
        <v>798</v>
      </c>
      <c r="B589" s="102" t="s">
        <v>36</v>
      </c>
      <c r="C589" s="62" t="s">
        <v>37</v>
      </c>
      <c r="D589" s="63">
        <v>2837.84</v>
      </c>
      <c r="E589" s="64"/>
      <c r="F589" s="65"/>
      <c r="G589" s="46">
        <f t="shared" si="54"/>
        <v>2837.84</v>
      </c>
    </row>
    <row r="590" spans="1:7" s="61" customFormat="1" x14ac:dyDescent="0.2">
      <c r="A590" s="60" t="s">
        <v>969</v>
      </c>
      <c r="B590" s="66" t="s">
        <v>78</v>
      </c>
      <c r="C590" s="66"/>
      <c r="D590" s="66"/>
      <c r="E590" s="66"/>
      <c r="F590" s="66"/>
      <c r="G590" s="49">
        <f>ROUND(SUM(G591:G597),2)</f>
        <v>369.6</v>
      </c>
    </row>
    <row r="591" spans="1:7" s="59" customFormat="1" ht="33.75" x14ac:dyDescent="0.2">
      <c r="A591" s="52" t="s">
        <v>799</v>
      </c>
      <c r="B591" s="102" t="s">
        <v>434</v>
      </c>
      <c r="C591" s="62" t="s">
        <v>34</v>
      </c>
      <c r="D591" s="63">
        <v>27</v>
      </c>
      <c r="E591" s="64"/>
      <c r="F591" s="65"/>
      <c r="G591" s="46">
        <f t="shared" ref="G591:G597" si="56">ROUND(PRODUCT(D591,E591),2)</f>
        <v>27</v>
      </c>
    </row>
    <row r="592" spans="1:7" s="59" customFormat="1" ht="33.75" x14ac:dyDescent="0.2">
      <c r="A592" s="52" t="s">
        <v>800</v>
      </c>
      <c r="B592" s="102" t="s">
        <v>435</v>
      </c>
      <c r="C592" s="62" t="s">
        <v>34</v>
      </c>
      <c r="D592" s="63">
        <v>27</v>
      </c>
      <c r="E592" s="64"/>
      <c r="F592" s="65"/>
      <c r="G592" s="46">
        <f t="shared" si="56"/>
        <v>27</v>
      </c>
    </row>
    <row r="593" spans="1:7" s="59" customFormat="1" ht="33.75" x14ac:dyDescent="0.2">
      <c r="A593" s="52" t="s">
        <v>801</v>
      </c>
      <c r="B593" s="102" t="s">
        <v>436</v>
      </c>
      <c r="C593" s="62" t="s">
        <v>34</v>
      </c>
      <c r="D593" s="63">
        <v>26</v>
      </c>
      <c r="E593" s="64"/>
      <c r="F593" s="65"/>
      <c r="G593" s="46">
        <f t="shared" si="56"/>
        <v>26</v>
      </c>
    </row>
    <row r="594" spans="1:7" s="59" customFormat="1" ht="33.75" x14ac:dyDescent="0.2">
      <c r="A594" s="52" t="s">
        <v>802</v>
      </c>
      <c r="B594" s="102" t="s">
        <v>437</v>
      </c>
      <c r="C594" s="62" t="s">
        <v>34</v>
      </c>
      <c r="D594" s="63">
        <v>26</v>
      </c>
      <c r="E594" s="64"/>
      <c r="F594" s="65"/>
      <c r="G594" s="46">
        <f t="shared" si="56"/>
        <v>26</v>
      </c>
    </row>
    <row r="595" spans="1:7" s="59" customFormat="1" ht="33.75" x14ac:dyDescent="0.2">
      <c r="A595" s="52" t="s">
        <v>803</v>
      </c>
      <c r="B595" s="102" t="s">
        <v>438</v>
      </c>
      <c r="C595" s="62" t="s">
        <v>34</v>
      </c>
      <c r="D595" s="63">
        <v>26</v>
      </c>
      <c r="E595" s="64"/>
      <c r="F595" s="65"/>
      <c r="G595" s="46">
        <f t="shared" si="56"/>
        <v>26</v>
      </c>
    </row>
    <row r="596" spans="1:7" s="59" customFormat="1" ht="33.75" x14ac:dyDescent="0.2">
      <c r="A596" s="52" t="s">
        <v>804</v>
      </c>
      <c r="B596" s="102" t="s">
        <v>55</v>
      </c>
      <c r="C596" s="62" t="s">
        <v>32</v>
      </c>
      <c r="D596" s="63">
        <v>198</v>
      </c>
      <c r="E596" s="64"/>
      <c r="F596" s="65"/>
      <c r="G596" s="46">
        <f t="shared" si="56"/>
        <v>198</v>
      </c>
    </row>
    <row r="597" spans="1:7" s="59" customFormat="1" ht="22.5" x14ac:dyDescent="0.2">
      <c r="A597" s="52" t="s">
        <v>805</v>
      </c>
      <c r="B597" s="102" t="s">
        <v>110</v>
      </c>
      <c r="C597" s="62" t="s">
        <v>33</v>
      </c>
      <c r="D597" s="63">
        <v>39.6</v>
      </c>
      <c r="E597" s="64"/>
      <c r="F597" s="65"/>
      <c r="G597" s="46">
        <f t="shared" si="56"/>
        <v>39.6</v>
      </c>
    </row>
    <row r="598" spans="1:7" s="59" customFormat="1" x14ac:dyDescent="0.2">
      <c r="A598" s="60" t="s">
        <v>970</v>
      </c>
      <c r="B598" s="66" t="s">
        <v>44</v>
      </c>
      <c r="C598" s="66"/>
      <c r="D598" s="66"/>
      <c r="E598" s="66"/>
      <c r="F598" s="66"/>
      <c r="G598" s="49">
        <f>ROUND(SUM(G599,G616),2)</f>
        <v>8413.59</v>
      </c>
    </row>
    <row r="599" spans="1:7" s="89" customFormat="1" x14ac:dyDescent="0.2">
      <c r="A599" s="83" t="s">
        <v>971</v>
      </c>
      <c r="B599" s="84" t="s">
        <v>46</v>
      </c>
      <c r="C599" s="85"/>
      <c r="D599" s="86"/>
      <c r="E599" s="87"/>
      <c r="F599" s="88"/>
      <c r="G599" s="87">
        <f>ROUND(SUM(G600:G615),2)</f>
        <v>8336.59</v>
      </c>
    </row>
    <row r="600" spans="1:7" s="59" customFormat="1" ht="56.25" x14ac:dyDescent="0.2">
      <c r="A600" s="52" t="s">
        <v>806</v>
      </c>
      <c r="B600" s="102" t="s">
        <v>111</v>
      </c>
      <c r="C600" s="62" t="s">
        <v>32</v>
      </c>
      <c r="D600" s="63">
        <v>62.5</v>
      </c>
      <c r="E600" s="64"/>
      <c r="F600" s="65"/>
      <c r="G600" s="46">
        <f t="shared" ref="G600:G615" si="57">ROUND(PRODUCT(D600,E600),2)</f>
        <v>62.5</v>
      </c>
    </row>
    <row r="601" spans="1:7" s="59" customFormat="1" ht="67.5" x14ac:dyDescent="0.2">
      <c r="A601" s="52" t="s">
        <v>807</v>
      </c>
      <c r="B601" s="102" t="s">
        <v>112</v>
      </c>
      <c r="C601" s="62" t="s">
        <v>32</v>
      </c>
      <c r="D601" s="63">
        <v>921.98</v>
      </c>
      <c r="E601" s="64"/>
      <c r="F601" s="65"/>
      <c r="G601" s="46">
        <f t="shared" si="57"/>
        <v>921.98</v>
      </c>
    </row>
    <row r="602" spans="1:7" s="59" customFormat="1" ht="56.25" x14ac:dyDescent="0.2">
      <c r="A602" s="52" t="s">
        <v>808</v>
      </c>
      <c r="B602" s="102" t="s">
        <v>101</v>
      </c>
      <c r="C602" s="62" t="s">
        <v>40</v>
      </c>
      <c r="D602" s="63">
        <v>6591.67</v>
      </c>
      <c r="E602" s="64"/>
      <c r="F602" s="65"/>
      <c r="G602" s="46">
        <f t="shared" si="57"/>
        <v>6591.67</v>
      </c>
    </row>
    <row r="603" spans="1:7" s="59" customFormat="1" ht="56.25" x14ac:dyDescent="0.2">
      <c r="A603" s="52" t="s">
        <v>809</v>
      </c>
      <c r="B603" s="102" t="s">
        <v>439</v>
      </c>
      <c r="C603" s="62" t="s">
        <v>40</v>
      </c>
      <c r="D603" s="63">
        <v>132.63999999999999</v>
      </c>
      <c r="E603" s="64"/>
      <c r="F603" s="65"/>
      <c r="G603" s="46">
        <f t="shared" si="57"/>
        <v>132.63999999999999</v>
      </c>
    </row>
    <row r="604" spans="1:7" s="59" customFormat="1" ht="56.25" x14ac:dyDescent="0.2">
      <c r="A604" s="52" t="s">
        <v>810</v>
      </c>
      <c r="B604" s="102" t="s">
        <v>440</v>
      </c>
      <c r="C604" s="62" t="s">
        <v>40</v>
      </c>
      <c r="D604" s="63">
        <v>26.4</v>
      </c>
      <c r="E604" s="64"/>
      <c r="F604" s="65"/>
      <c r="G604" s="46">
        <f t="shared" si="57"/>
        <v>26.4</v>
      </c>
    </row>
    <row r="605" spans="1:7" s="59" customFormat="1" ht="56.25" x14ac:dyDescent="0.2">
      <c r="A605" s="52" t="s">
        <v>811</v>
      </c>
      <c r="B605" s="102" t="s">
        <v>102</v>
      </c>
      <c r="C605" s="62" t="s">
        <v>34</v>
      </c>
      <c r="D605" s="63">
        <v>44</v>
      </c>
      <c r="E605" s="64"/>
      <c r="F605" s="65"/>
      <c r="G605" s="46">
        <f t="shared" si="57"/>
        <v>44</v>
      </c>
    </row>
    <row r="606" spans="1:7" s="59" customFormat="1" ht="56.25" x14ac:dyDescent="0.2">
      <c r="A606" s="52" t="s">
        <v>812</v>
      </c>
      <c r="B606" s="102" t="s">
        <v>103</v>
      </c>
      <c r="C606" s="62" t="s">
        <v>34</v>
      </c>
      <c r="D606" s="63">
        <v>14</v>
      </c>
      <c r="E606" s="64"/>
      <c r="F606" s="65"/>
      <c r="G606" s="46">
        <f t="shared" si="57"/>
        <v>14</v>
      </c>
    </row>
    <row r="607" spans="1:7" s="59" customFormat="1" ht="45" x14ac:dyDescent="0.2">
      <c r="A607" s="52" t="s">
        <v>813</v>
      </c>
      <c r="B607" s="102" t="s">
        <v>217</v>
      </c>
      <c r="C607" s="62" t="s">
        <v>34</v>
      </c>
      <c r="D607" s="63">
        <v>2</v>
      </c>
      <c r="E607" s="64"/>
      <c r="F607" s="65"/>
      <c r="G607" s="46">
        <f t="shared" si="57"/>
        <v>2</v>
      </c>
    </row>
    <row r="608" spans="1:7" s="59" customFormat="1" ht="45" x14ac:dyDescent="0.2">
      <c r="A608" s="52" t="s">
        <v>814</v>
      </c>
      <c r="B608" s="102" t="s">
        <v>441</v>
      </c>
      <c r="C608" s="62" t="s">
        <v>34</v>
      </c>
      <c r="D608" s="63">
        <v>2</v>
      </c>
      <c r="E608" s="64"/>
      <c r="F608" s="65"/>
      <c r="G608" s="46">
        <f t="shared" si="57"/>
        <v>2</v>
      </c>
    </row>
    <row r="609" spans="1:7" s="59" customFormat="1" ht="56.25" x14ac:dyDescent="0.2">
      <c r="A609" s="52" t="s">
        <v>815</v>
      </c>
      <c r="B609" s="102" t="s">
        <v>104</v>
      </c>
      <c r="C609" s="62" t="s">
        <v>34</v>
      </c>
      <c r="D609" s="63">
        <v>4</v>
      </c>
      <c r="E609" s="64"/>
      <c r="F609" s="65"/>
      <c r="G609" s="46">
        <f t="shared" si="57"/>
        <v>4</v>
      </c>
    </row>
    <row r="610" spans="1:7" s="59" customFormat="1" ht="56.25" x14ac:dyDescent="0.2">
      <c r="A610" s="52" t="s">
        <v>816</v>
      </c>
      <c r="B610" s="102" t="s">
        <v>1540</v>
      </c>
      <c r="C610" s="62" t="s">
        <v>34</v>
      </c>
      <c r="D610" s="63">
        <v>1</v>
      </c>
      <c r="E610" s="64"/>
      <c r="F610" s="65"/>
      <c r="G610" s="46">
        <f t="shared" si="57"/>
        <v>1</v>
      </c>
    </row>
    <row r="611" spans="1:7" s="59" customFormat="1" ht="56.25" x14ac:dyDescent="0.2">
      <c r="A611" s="52" t="s">
        <v>817</v>
      </c>
      <c r="B611" s="102" t="s">
        <v>442</v>
      </c>
      <c r="C611" s="62" t="s">
        <v>32</v>
      </c>
      <c r="D611" s="63">
        <v>255.6</v>
      </c>
      <c r="E611" s="64"/>
      <c r="F611" s="65"/>
      <c r="G611" s="46">
        <f t="shared" si="57"/>
        <v>255.6</v>
      </c>
    </row>
    <row r="612" spans="1:7" s="59" customFormat="1" ht="56.25" x14ac:dyDescent="0.2">
      <c r="A612" s="52" t="s">
        <v>818</v>
      </c>
      <c r="B612" s="102" t="s">
        <v>218</v>
      </c>
      <c r="C612" s="62" t="s">
        <v>32</v>
      </c>
      <c r="D612" s="63">
        <v>32.4</v>
      </c>
      <c r="E612" s="64"/>
      <c r="F612" s="65"/>
      <c r="G612" s="46">
        <f t="shared" si="57"/>
        <v>32.4</v>
      </c>
    </row>
    <row r="613" spans="1:7" s="59" customFormat="1" ht="78.75" x14ac:dyDescent="0.2">
      <c r="A613" s="52" t="s">
        <v>819</v>
      </c>
      <c r="B613" s="102" t="s">
        <v>1601</v>
      </c>
      <c r="C613" s="62" t="s">
        <v>34</v>
      </c>
      <c r="D613" s="63">
        <v>28</v>
      </c>
      <c r="E613" s="64"/>
      <c r="F613" s="65"/>
      <c r="G613" s="46">
        <f t="shared" si="57"/>
        <v>28</v>
      </c>
    </row>
    <row r="614" spans="1:7" s="59" customFormat="1" ht="56.25" x14ac:dyDescent="0.2">
      <c r="A614" s="52" t="s">
        <v>820</v>
      </c>
      <c r="B614" s="102" t="s">
        <v>219</v>
      </c>
      <c r="C614" s="62" t="s">
        <v>32</v>
      </c>
      <c r="D614" s="63">
        <v>32.4</v>
      </c>
      <c r="E614" s="64"/>
      <c r="F614" s="65"/>
      <c r="G614" s="46">
        <f t="shared" si="57"/>
        <v>32.4</v>
      </c>
    </row>
    <row r="615" spans="1:7" s="59" customFormat="1" ht="22.5" x14ac:dyDescent="0.2">
      <c r="A615" s="52" t="s">
        <v>821</v>
      </c>
      <c r="B615" s="102" t="s">
        <v>443</v>
      </c>
      <c r="C615" s="62" t="s">
        <v>34</v>
      </c>
      <c r="D615" s="63">
        <v>186</v>
      </c>
      <c r="E615" s="64"/>
      <c r="F615" s="65"/>
      <c r="G615" s="46">
        <f t="shared" si="57"/>
        <v>186</v>
      </c>
    </row>
    <row r="616" spans="1:7" s="89" customFormat="1" x14ac:dyDescent="0.2">
      <c r="A616" s="83" t="s">
        <v>972</v>
      </c>
      <c r="B616" s="84" t="s">
        <v>79</v>
      </c>
      <c r="C616" s="85"/>
      <c r="D616" s="86"/>
      <c r="E616" s="87"/>
      <c r="F616" s="88"/>
      <c r="G616" s="87">
        <f>ROUND(SUM(G617:G621),2)</f>
        <v>77</v>
      </c>
    </row>
    <row r="617" spans="1:7" s="59" customFormat="1" ht="67.5" x14ac:dyDescent="0.2">
      <c r="A617" s="52" t="s">
        <v>822</v>
      </c>
      <c r="B617" s="102" t="s">
        <v>118</v>
      </c>
      <c r="C617" s="62" t="s">
        <v>34</v>
      </c>
      <c r="D617" s="63">
        <v>4</v>
      </c>
      <c r="E617" s="64"/>
      <c r="F617" s="65"/>
      <c r="G617" s="46">
        <f t="shared" ref="G617:G621" si="58">ROUND(PRODUCT(D617,E617),2)</f>
        <v>4</v>
      </c>
    </row>
    <row r="618" spans="1:7" s="59" customFormat="1" ht="90" x14ac:dyDescent="0.2">
      <c r="A618" s="52" t="s">
        <v>823</v>
      </c>
      <c r="B618" s="102" t="s">
        <v>220</v>
      </c>
      <c r="C618" s="62" t="s">
        <v>34</v>
      </c>
      <c r="D618" s="63">
        <v>23</v>
      </c>
      <c r="E618" s="64"/>
      <c r="F618" s="65"/>
      <c r="G618" s="46">
        <f t="shared" si="58"/>
        <v>23</v>
      </c>
    </row>
    <row r="619" spans="1:7" s="59" customFormat="1" ht="78.75" x14ac:dyDescent="0.2">
      <c r="A619" s="52" t="s">
        <v>824</v>
      </c>
      <c r="B619" s="102" t="s">
        <v>444</v>
      </c>
      <c r="C619" s="62" t="s">
        <v>34</v>
      </c>
      <c r="D619" s="63">
        <v>25</v>
      </c>
      <c r="E619" s="64"/>
      <c r="F619" s="65"/>
      <c r="G619" s="46">
        <f t="shared" si="58"/>
        <v>25</v>
      </c>
    </row>
    <row r="620" spans="1:7" s="59" customFormat="1" ht="45" x14ac:dyDescent="0.2">
      <c r="A620" s="52" t="s">
        <v>825</v>
      </c>
      <c r="B620" s="102" t="s">
        <v>119</v>
      </c>
      <c r="C620" s="62" t="s">
        <v>34</v>
      </c>
      <c r="D620" s="63">
        <v>23</v>
      </c>
      <c r="E620" s="64"/>
      <c r="F620" s="65"/>
      <c r="G620" s="46">
        <f t="shared" si="58"/>
        <v>23</v>
      </c>
    </row>
    <row r="621" spans="1:7" s="59" customFormat="1" ht="90" x14ac:dyDescent="0.2">
      <c r="A621" s="52" t="s">
        <v>826</v>
      </c>
      <c r="B621" s="102" t="s">
        <v>1602</v>
      </c>
      <c r="C621" s="62" t="s">
        <v>34</v>
      </c>
      <c r="D621" s="63">
        <v>2</v>
      </c>
      <c r="E621" s="64"/>
      <c r="F621" s="65"/>
      <c r="G621" s="46">
        <f t="shared" si="58"/>
        <v>2</v>
      </c>
    </row>
    <row r="622" spans="1:7" s="61" customFormat="1" x14ac:dyDescent="0.2">
      <c r="A622" s="60" t="s">
        <v>973</v>
      </c>
      <c r="B622" s="66" t="s">
        <v>221</v>
      </c>
      <c r="C622" s="66"/>
      <c r="D622" s="66"/>
      <c r="E622" s="66"/>
      <c r="F622" s="66"/>
      <c r="G622" s="49">
        <f>ROUND(SUM(G623,G644,G660,G678,G695),2)</f>
        <v>148900.76999999999</v>
      </c>
    </row>
    <row r="623" spans="1:7" s="89" customFormat="1" x14ac:dyDescent="0.2">
      <c r="A623" s="83" t="s">
        <v>974</v>
      </c>
      <c r="B623" s="84" t="s">
        <v>222</v>
      </c>
      <c r="C623" s="85"/>
      <c r="D623" s="86"/>
      <c r="E623" s="87"/>
      <c r="F623" s="88"/>
      <c r="G623" s="87">
        <f>ROUND(SUM(G624:G643),2)</f>
        <v>92957.88</v>
      </c>
    </row>
    <row r="624" spans="1:7" s="59" customFormat="1" ht="22.5" x14ac:dyDescent="0.2">
      <c r="A624" s="52" t="s">
        <v>827</v>
      </c>
      <c r="B624" s="102" t="s">
        <v>223</v>
      </c>
      <c r="C624" s="62" t="s">
        <v>40</v>
      </c>
      <c r="D624" s="63">
        <v>2365.91</v>
      </c>
      <c r="E624" s="64"/>
      <c r="F624" s="65"/>
      <c r="G624" s="46">
        <f t="shared" ref="G624:G643" si="59">ROUND(PRODUCT(D624,E624),2)</f>
        <v>2365.91</v>
      </c>
    </row>
    <row r="625" spans="1:7" s="59" customFormat="1" ht="45" x14ac:dyDescent="0.2">
      <c r="A625" s="52" t="s">
        <v>828</v>
      </c>
      <c r="B625" s="102" t="s">
        <v>224</v>
      </c>
      <c r="C625" s="62" t="s">
        <v>33</v>
      </c>
      <c r="D625" s="63">
        <v>4349.09</v>
      </c>
      <c r="E625" s="64"/>
      <c r="F625" s="65"/>
      <c r="G625" s="46">
        <f t="shared" si="59"/>
        <v>4349.09</v>
      </c>
    </row>
    <row r="626" spans="1:7" s="59" customFormat="1" ht="45" x14ac:dyDescent="0.2">
      <c r="A626" s="52" t="s">
        <v>829</v>
      </c>
      <c r="B626" s="102" t="s">
        <v>225</v>
      </c>
      <c r="C626" s="62" t="s">
        <v>33</v>
      </c>
      <c r="D626" s="63">
        <v>1116.6600000000001</v>
      </c>
      <c r="E626" s="64"/>
      <c r="F626" s="65"/>
      <c r="G626" s="46">
        <f t="shared" si="59"/>
        <v>1116.6600000000001</v>
      </c>
    </row>
    <row r="627" spans="1:7" s="59" customFormat="1" ht="22.5" x14ac:dyDescent="0.2">
      <c r="A627" s="52" t="s">
        <v>830</v>
      </c>
      <c r="B627" s="102" t="s">
        <v>226</v>
      </c>
      <c r="C627" s="62" t="s">
        <v>33</v>
      </c>
      <c r="D627" s="63">
        <v>228.02</v>
      </c>
      <c r="E627" s="64"/>
      <c r="F627" s="65"/>
      <c r="G627" s="46">
        <f t="shared" si="59"/>
        <v>228.02</v>
      </c>
    </row>
    <row r="628" spans="1:7" s="59" customFormat="1" ht="22.5" x14ac:dyDescent="0.2">
      <c r="A628" s="52" t="s">
        <v>831</v>
      </c>
      <c r="B628" s="102" t="s">
        <v>227</v>
      </c>
      <c r="C628" s="62" t="s">
        <v>40</v>
      </c>
      <c r="D628" s="63">
        <v>643.47</v>
      </c>
      <c r="E628" s="64"/>
      <c r="F628" s="65"/>
      <c r="G628" s="46">
        <f t="shared" si="59"/>
        <v>643.47</v>
      </c>
    </row>
    <row r="629" spans="1:7" s="59" customFormat="1" ht="22.5" x14ac:dyDescent="0.2">
      <c r="A629" s="52" t="s">
        <v>832</v>
      </c>
      <c r="B629" s="102" t="s">
        <v>228</v>
      </c>
      <c r="C629" s="62" t="s">
        <v>40</v>
      </c>
      <c r="D629" s="63">
        <v>930.27</v>
      </c>
      <c r="E629" s="64"/>
      <c r="F629" s="65"/>
      <c r="G629" s="46">
        <f t="shared" si="59"/>
        <v>930.27</v>
      </c>
    </row>
    <row r="630" spans="1:7" s="59" customFormat="1" ht="22.5" x14ac:dyDescent="0.2">
      <c r="A630" s="52" t="s">
        <v>833</v>
      </c>
      <c r="B630" s="102" t="s">
        <v>445</v>
      </c>
      <c r="C630" s="62" t="s">
        <v>40</v>
      </c>
      <c r="D630" s="63">
        <v>756.28</v>
      </c>
      <c r="E630" s="64"/>
      <c r="F630" s="65"/>
      <c r="G630" s="46">
        <f t="shared" si="59"/>
        <v>756.28</v>
      </c>
    </row>
    <row r="631" spans="1:7" s="59" customFormat="1" ht="22.5" x14ac:dyDescent="0.2">
      <c r="A631" s="52" t="s">
        <v>834</v>
      </c>
      <c r="B631" s="102" t="s">
        <v>727</v>
      </c>
      <c r="C631" s="62" t="s">
        <v>40</v>
      </c>
      <c r="D631" s="63">
        <v>21.73</v>
      </c>
      <c r="E631" s="64"/>
      <c r="F631" s="65"/>
      <c r="G631" s="46">
        <f t="shared" si="59"/>
        <v>21.73</v>
      </c>
    </row>
    <row r="632" spans="1:7" s="59" customFormat="1" ht="22.5" x14ac:dyDescent="0.2">
      <c r="A632" s="52" t="s">
        <v>835</v>
      </c>
      <c r="B632" s="102" t="s">
        <v>1603</v>
      </c>
      <c r="C632" s="62" t="s">
        <v>40</v>
      </c>
      <c r="D632" s="63">
        <v>14.16</v>
      </c>
      <c r="E632" s="64"/>
      <c r="F632" s="65"/>
      <c r="G632" s="46">
        <f t="shared" si="59"/>
        <v>14.16</v>
      </c>
    </row>
    <row r="633" spans="1:7" s="59" customFormat="1" ht="33.75" x14ac:dyDescent="0.2">
      <c r="A633" s="52" t="s">
        <v>836</v>
      </c>
      <c r="B633" s="102" t="s">
        <v>229</v>
      </c>
      <c r="C633" s="62" t="s">
        <v>33</v>
      </c>
      <c r="D633" s="63">
        <v>1233.6400000000001</v>
      </c>
      <c r="E633" s="64"/>
      <c r="F633" s="65"/>
      <c r="G633" s="46">
        <f t="shared" si="59"/>
        <v>1233.6400000000001</v>
      </c>
    </row>
    <row r="634" spans="1:7" s="59" customFormat="1" ht="45" x14ac:dyDescent="0.2">
      <c r="A634" s="52" t="s">
        <v>837</v>
      </c>
      <c r="B634" s="102" t="s">
        <v>120</v>
      </c>
      <c r="C634" s="62" t="s">
        <v>33</v>
      </c>
      <c r="D634" s="63">
        <v>1609.6200000000001</v>
      </c>
      <c r="E634" s="64"/>
      <c r="F634" s="65"/>
      <c r="G634" s="46">
        <f t="shared" si="59"/>
        <v>1609.62</v>
      </c>
    </row>
    <row r="635" spans="1:7" s="59" customFormat="1" ht="45" x14ac:dyDescent="0.2">
      <c r="A635" s="52" t="s">
        <v>838</v>
      </c>
      <c r="B635" s="102" t="s">
        <v>230</v>
      </c>
      <c r="C635" s="62" t="s">
        <v>33</v>
      </c>
      <c r="D635" s="63">
        <v>2414.4299999999998</v>
      </c>
      <c r="E635" s="64"/>
      <c r="F635" s="68"/>
      <c r="G635" s="46">
        <f t="shared" si="59"/>
        <v>2414.4299999999998</v>
      </c>
    </row>
    <row r="636" spans="1:7" s="59" customFormat="1" ht="135" x14ac:dyDescent="0.2">
      <c r="A636" s="52" t="s">
        <v>839</v>
      </c>
      <c r="B636" s="102" t="s">
        <v>231</v>
      </c>
      <c r="C636" s="62" t="s">
        <v>34</v>
      </c>
      <c r="D636" s="63">
        <v>31</v>
      </c>
      <c r="E636" s="64"/>
      <c r="F636" s="65"/>
      <c r="G636" s="46">
        <f t="shared" si="59"/>
        <v>31</v>
      </c>
    </row>
    <row r="637" spans="1:7" s="59" customFormat="1" ht="22.5" x14ac:dyDescent="0.2">
      <c r="A637" s="52" t="s">
        <v>840</v>
      </c>
      <c r="B637" s="102" t="s">
        <v>1639</v>
      </c>
      <c r="C637" s="62" t="s">
        <v>34</v>
      </c>
      <c r="D637" s="63">
        <v>52</v>
      </c>
      <c r="E637" s="64"/>
      <c r="F637" s="65"/>
      <c r="G637" s="46">
        <f t="shared" si="59"/>
        <v>52</v>
      </c>
    </row>
    <row r="638" spans="1:7" s="59" customFormat="1" ht="22.5" x14ac:dyDescent="0.2">
      <c r="A638" s="52" t="s">
        <v>841</v>
      </c>
      <c r="B638" s="102" t="s">
        <v>232</v>
      </c>
      <c r="C638" s="62" t="s">
        <v>34</v>
      </c>
      <c r="D638" s="63">
        <v>34</v>
      </c>
      <c r="E638" s="64"/>
      <c r="F638" s="65"/>
      <c r="G638" s="46">
        <f t="shared" si="59"/>
        <v>34</v>
      </c>
    </row>
    <row r="639" spans="1:7" s="59" customFormat="1" ht="22.5" x14ac:dyDescent="0.2">
      <c r="A639" s="52" t="s">
        <v>842</v>
      </c>
      <c r="B639" s="102" t="s">
        <v>447</v>
      </c>
      <c r="C639" s="62" t="s">
        <v>34</v>
      </c>
      <c r="D639" s="63">
        <v>31</v>
      </c>
      <c r="E639" s="64"/>
      <c r="F639" s="65"/>
      <c r="G639" s="46">
        <f t="shared" si="59"/>
        <v>31</v>
      </c>
    </row>
    <row r="640" spans="1:7" s="59" customFormat="1" ht="22.5" x14ac:dyDescent="0.2">
      <c r="A640" s="52" t="s">
        <v>843</v>
      </c>
      <c r="B640" s="102" t="s">
        <v>1213</v>
      </c>
      <c r="C640" s="62" t="s">
        <v>34</v>
      </c>
      <c r="D640" s="63">
        <v>3</v>
      </c>
      <c r="E640" s="64"/>
      <c r="F640" s="65"/>
      <c r="G640" s="46">
        <f t="shared" si="59"/>
        <v>3</v>
      </c>
    </row>
    <row r="641" spans="1:7" s="59" customFormat="1" ht="22.5" x14ac:dyDescent="0.2">
      <c r="A641" s="52" t="s">
        <v>844</v>
      </c>
      <c r="B641" s="102" t="s">
        <v>1604</v>
      </c>
      <c r="C641" s="62" t="s">
        <v>34</v>
      </c>
      <c r="D641" s="63">
        <v>1</v>
      </c>
      <c r="E641" s="64"/>
      <c r="F641" s="65"/>
      <c r="G641" s="46">
        <f t="shared" si="59"/>
        <v>1</v>
      </c>
    </row>
    <row r="642" spans="1:7" s="59" customFormat="1" ht="33.75" x14ac:dyDescent="0.2">
      <c r="A642" s="52" t="s">
        <v>845</v>
      </c>
      <c r="B642" s="102" t="s">
        <v>38</v>
      </c>
      <c r="C642" s="62" t="s">
        <v>33</v>
      </c>
      <c r="D642" s="63">
        <v>3856.13</v>
      </c>
      <c r="E642" s="64"/>
      <c r="F642" s="65"/>
      <c r="G642" s="46">
        <f t="shared" si="59"/>
        <v>3856.13</v>
      </c>
    </row>
    <row r="643" spans="1:7" s="59" customFormat="1" ht="33.75" x14ac:dyDescent="0.2">
      <c r="A643" s="52" t="s">
        <v>846</v>
      </c>
      <c r="B643" s="102" t="s">
        <v>36</v>
      </c>
      <c r="C643" s="62" t="s">
        <v>37</v>
      </c>
      <c r="D643" s="63">
        <v>73266.47</v>
      </c>
      <c r="E643" s="64"/>
      <c r="F643" s="65"/>
      <c r="G643" s="46">
        <f t="shared" si="59"/>
        <v>73266.47</v>
      </c>
    </row>
    <row r="644" spans="1:7" s="89" customFormat="1" x14ac:dyDescent="0.2">
      <c r="A644" s="83" t="s">
        <v>975</v>
      </c>
      <c r="B644" s="84" t="s">
        <v>233</v>
      </c>
      <c r="C644" s="85"/>
      <c r="D644" s="86"/>
      <c r="E644" s="87"/>
      <c r="F644" s="88"/>
      <c r="G644" s="87">
        <f>ROUND(SUM(G645:G659),2)</f>
        <v>10334.32</v>
      </c>
    </row>
    <row r="645" spans="1:7" s="59" customFormat="1" ht="45" x14ac:dyDescent="0.2">
      <c r="A645" s="52" t="s">
        <v>847</v>
      </c>
      <c r="B645" s="102" t="s">
        <v>224</v>
      </c>
      <c r="C645" s="62" t="s">
        <v>33</v>
      </c>
      <c r="D645" s="63">
        <v>312.11</v>
      </c>
      <c r="E645" s="64"/>
      <c r="F645" s="65"/>
      <c r="G645" s="46">
        <f t="shared" ref="G645:G651" si="60">ROUND(PRODUCT(D645,E645),2)</f>
        <v>312.11</v>
      </c>
    </row>
    <row r="646" spans="1:7" s="59" customFormat="1" ht="45" x14ac:dyDescent="0.2">
      <c r="A646" s="52" t="s">
        <v>848</v>
      </c>
      <c r="B646" s="102" t="s">
        <v>225</v>
      </c>
      <c r="C646" s="62" t="s">
        <v>33</v>
      </c>
      <c r="D646" s="63">
        <v>49.13</v>
      </c>
      <c r="E646" s="64"/>
      <c r="F646" s="65"/>
      <c r="G646" s="46">
        <f t="shared" si="60"/>
        <v>49.13</v>
      </c>
    </row>
    <row r="647" spans="1:7" s="59" customFormat="1" ht="22.5" x14ac:dyDescent="0.2">
      <c r="A647" s="52" t="s">
        <v>849</v>
      </c>
      <c r="B647" s="102" t="s">
        <v>234</v>
      </c>
      <c r="C647" s="62" t="s">
        <v>33</v>
      </c>
      <c r="D647" s="63">
        <v>49.95</v>
      </c>
      <c r="E647" s="64"/>
      <c r="F647" s="65"/>
      <c r="G647" s="46">
        <f t="shared" si="60"/>
        <v>49.95</v>
      </c>
    </row>
    <row r="648" spans="1:7" s="59" customFormat="1" ht="33.75" x14ac:dyDescent="0.2">
      <c r="A648" s="52" t="s">
        <v>850</v>
      </c>
      <c r="B648" s="102" t="s">
        <v>235</v>
      </c>
      <c r="C648" s="62" t="s">
        <v>32</v>
      </c>
      <c r="D648" s="63">
        <v>103.2</v>
      </c>
      <c r="E648" s="64"/>
      <c r="F648" s="65"/>
      <c r="G648" s="46">
        <f t="shared" si="60"/>
        <v>103.2</v>
      </c>
    </row>
    <row r="649" spans="1:7" s="59" customFormat="1" ht="33.75" x14ac:dyDescent="0.2">
      <c r="A649" s="52" t="s">
        <v>851</v>
      </c>
      <c r="B649" s="102" t="s">
        <v>236</v>
      </c>
      <c r="C649" s="62" t="s">
        <v>54</v>
      </c>
      <c r="D649" s="63">
        <v>2916.66</v>
      </c>
      <c r="E649" s="64"/>
      <c r="F649" s="65"/>
      <c r="G649" s="46">
        <f t="shared" si="60"/>
        <v>2916.66</v>
      </c>
    </row>
    <row r="650" spans="1:7" s="59" customFormat="1" ht="22.5" x14ac:dyDescent="0.2">
      <c r="A650" s="52" t="s">
        <v>852</v>
      </c>
      <c r="B650" s="102" t="s">
        <v>1637</v>
      </c>
      <c r="C650" s="62" t="s">
        <v>33</v>
      </c>
      <c r="D650" s="63">
        <v>24.19</v>
      </c>
      <c r="E650" s="64"/>
      <c r="F650" s="65"/>
      <c r="G650" s="46">
        <f t="shared" si="60"/>
        <v>24.19</v>
      </c>
    </row>
    <row r="651" spans="1:7" s="59" customFormat="1" ht="33.75" x14ac:dyDescent="0.2">
      <c r="A651" s="52" t="s">
        <v>853</v>
      </c>
      <c r="B651" s="102" t="s">
        <v>237</v>
      </c>
      <c r="C651" s="62" t="s">
        <v>32</v>
      </c>
      <c r="D651" s="63">
        <v>53.75</v>
      </c>
      <c r="E651" s="64"/>
      <c r="F651" s="65"/>
      <c r="G651" s="46">
        <f t="shared" si="60"/>
        <v>53.75</v>
      </c>
    </row>
    <row r="652" spans="1:7" s="59" customFormat="1" ht="22.5" x14ac:dyDescent="0.2">
      <c r="A652" s="52" t="s">
        <v>854</v>
      </c>
      <c r="B652" s="102" t="s">
        <v>238</v>
      </c>
      <c r="C652" s="62" t="s">
        <v>32</v>
      </c>
      <c r="D652" s="63">
        <v>341.17</v>
      </c>
      <c r="E652" s="64"/>
      <c r="F652" s="65"/>
      <c r="G652" s="46">
        <f>ROUND(PRODUCT(D652,E652),2)</f>
        <v>341.17</v>
      </c>
    </row>
    <row r="653" spans="1:7" s="59" customFormat="1" ht="45" x14ac:dyDescent="0.2">
      <c r="A653" s="52" t="s">
        <v>855</v>
      </c>
      <c r="B653" s="102" t="s">
        <v>239</v>
      </c>
      <c r="C653" s="62" t="s">
        <v>32</v>
      </c>
      <c r="D653" s="63">
        <v>260.22000000000003</v>
      </c>
      <c r="E653" s="64"/>
      <c r="F653" s="65"/>
      <c r="G653" s="46">
        <f>ROUND(PRODUCT(D653,E653),2)</f>
        <v>260.22000000000003</v>
      </c>
    </row>
    <row r="654" spans="1:7" s="59" customFormat="1" ht="45" x14ac:dyDescent="0.2">
      <c r="A654" s="52" t="s">
        <v>856</v>
      </c>
      <c r="B654" s="102" t="s">
        <v>240</v>
      </c>
      <c r="C654" s="62" t="s">
        <v>32</v>
      </c>
      <c r="D654" s="63">
        <v>422.14</v>
      </c>
      <c r="E654" s="64"/>
      <c r="F654" s="65"/>
      <c r="G654" s="46">
        <f>ROUND(PRODUCT(D654,E654),2)</f>
        <v>422.14</v>
      </c>
    </row>
    <row r="655" spans="1:7" s="59" customFormat="1" ht="45" x14ac:dyDescent="0.2">
      <c r="A655" s="52" t="s">
        <v>857</v>
      </c>
      <c r="B655" s="102" t="s">
        <v>120</v>
      </c>
      <c r="C655" s="62" t="s">
        <v>33</v>
      </c>
      <c r="D655" s="63">
        <v>89.63</v>
      </c>
      <c r="E655" s="64"/>
      <c r="F655" s="65"/>
      <c r="G655" s="46">
        <f>ROUND(PRODUCT(D655,E655),2)</f>
        <v>89.63</v>
      </c>
    </row>
    <row r="656" spans="1:7" s="59" customFormat="1" ht="45" x14ac:dyDescent="0.2">
      <c r="A656" s="52" t="s">
        <v>858</v>
      </c>
      <c r="B656" s="102" t="s">
        <v>241</v>
      </c>
      <c r="C656" s="62" t="s">
        <v>34</v>
      </c>
      <c r="D656" s="63">
        <v>242.64</v>
      </c>
      <c r="E656" s="64"/>
      <c r="F656" s="65"/>
      <c r="G656" s="46">
        <f t="shared" ref="G656:G659" si="61">ROUND(PRODUCT(D656,E656),2)</f>
        <v>242.64</v>
      </c>
    </row>
    <row r="657" spans="1:7" s="59" customFormat="1" ht="45" x14ac:dyDescent="0.2">
      <c r="A657" s="52" t="s">
        <v>859</v>
      </c>
      <c r="B657" s="102" t="s">
        <v>242</v>
      </c>
      <c r="C657" s="62" t="s">
        <v>34</v>
      </c>
      <c r="D657" s="63">
        <v>37.33</v>
      </c>
      <c r="E657" s="64"/>
      <c r="F657" s="65"/>
      <c r="G657" s="46">
        <f t="shared" si="61"/>
        <v>37.33</v>
      </c>
    </row>
    <row r="658" spans="1:7" s="59" customFormat="1" ht="33.75" x14ac:dyDescent="0.2">
      <c r="A658" s="52" t="s">
        <v>860</v>
      </c>
      <c r="B658" s="102" t="s">
        <v>38</v>
      </c>
      <c r="C658" s="62" t="s">
        <v>33</v>
      </c>
      <c r="D658" s="63">
        <v>271.61</v>
      </c>
      <c r="E658" s="64"/>
      <c r="F658" s="65"/>
      <c r="G658" s="46">
        <f t="shared" si="61"/>
        <v>271.61</v>
      </c>
    </row>
    <row r="659" spans="1:7" s="59" customFormat="1" ht="33.75" x14ac:dyDescent="0.2">
      <c r="A659" s="52" t="s">
        <v>861</v>
      </c>
      <c r="B659" s="102" t="s">
        <v>36</v>
      </c>
      <c r="C659" s="62" t="s">
        <v>37</v>
      </c>
      <c r="D659" s="63">
        <v>5160.59</v>
      </c>
      <c r="E659" s="64"/>
      <c r="F659" s="65"/>
      <c r="G659" s="46">
        <f t="shared" si="61"/>
        <v>5160.59</v>
      </c>
    </row>
    <row r="660" spans="1:7" s="89" customFormat="1" x14ac:dyDescent="0.2">
      <c r="A660" s="83" t="s">
        <v>976</v>
      </c>
      <c r="B660" s="84" t="s">
        <v>244</v>
      </c>
      <c r="C660" s="85"/>
      <c r="D660" s="86"/>
      <c r="E660" s="87"/>
      <c r="F660" s="88"/>
      <c r="G660" s="87">
        <f>ROUND(SUM(G661:G677),2)</f>
        <v>17145.84</v>
      </c>
    </row>
    <row r="661" spans="1:7" s="59" customFormat="1" ht="22.5" x14ac:dyDescent="0.2">
      <c r="A661" s="52" t="s">
        <v>862</v>
      </c>
      <c r="B661" s="102" t="s">
        <v>223</v>
      </c>
      <c r="C661" s="62" t="s">
        <v>40</v>
      </c>
      <c r="D661" s="63">
        <v>1051.6500000000001</v>
      </c>
      <c r="E661" s="64"/>
      <c r="F661" s="65"/>
      <c r="G661" s="46">
        <f t="shared" ref="G661:G677" si="62">ROUND(PRODUCT(D661,E661),2)</f>
        <v>1051.6500000000001</v>
      </c>
    </row>
    <row r="662" spans="1:7" s="59" customFormat="1" ht="45" x14ac:dyDescent="0.2">
      <c r="A662" s="52" t="s">
        <v>863</v>
      </c>
      <c r="B662" s="102" t="s">
        <v>224</v>
      </c>
      <c r="C662" s="62" t="s">
        <v>33</v>
      </c>
      <c r="D662" s="63">
        <v>927.56</v>
      </c>
      <c r="E662" s="64"/>
      <c r="F662" s="65"/>
      <c r="G662" s="46">
        <f t="shared" si="62"/>
        <v>927.56</v>
      </c>
    </row>
    <row r="663" spans="1:7" s="59" customFormat="1" ht="90" x14ac:dyDescent="0.2">
      <c r="A663" s="52" t="s">
        <v>864</v>
      </c>
      <c r="B663" s="102" t="s">
        <v>245</v>
      </c>
      <c r="C663" s="62" t="s">
        <v>34</v>
      </c>
      <c r="D663" s="63">
        <v>26</v>
      </c>
      <c r="E663" s="64"/>
      <c r="F663" s="65"/>
      <c r="G663" s="46">
        <f t="shared" si="62"/>
        <v>26</v>
      </c>
    </row>
    <row r="664" spans="1:7" s="59" customFormat="1" ht="90" x14ac:dyDescent="0.2">
      <c r="A664" s="52" t="s">
        <v>865</v>
      </c>
      <c r="B664" s="102" t="s">
        <v>246</v>
      </c>
      <c r="C664" s="62" t="s">
        <v>34</v>
      </c>
      <c r="D664" s="63">
        <v>132</v>
      </c>
      <c r="E664" s="64"/>
      <c r="F664" s="65"/>
      <c r="G664" s="46">
        <f t="shared" si="62"/>
        <v>132</v>
      </c>
    </row>
    <row r="665" spans="1:7" s="59" customFormat="1" ht="90" x14ac:dyDescent="0.2">
      <c r="A665" s="52" t="s">
        <v>866</v>
      </c>
      <c r="B665" s="102" t="s">
        <v>247</v>
      </c>
      <c r="C665" s="62" t="s">
        <v>34</v>
      </c>
      <c r="D665" s="63">
        <v>13</v>
      </c>
      <c r="E665" s="64"/>
      <c r="F665" s="65"/>
      <c r="G665" s="46">
        <f t="shared" si="62"/>
        <v>13</v>
      </c>
    </row>
    <row r="666" spans="1:7" s="59" customFormat="1" ht="22.5" x14ac:dyDescent="0.2">
      <c r="A666" s="52" t="s">
        <v>867</v>
      </c>
      <c r="B666" s="102" t="s">
        <v>248</v>
      </c>
      <c r="C666" s="62" t="s">
        <v>40</v>
      </c>
      <c r="D666" s="63">
        <v>1051.6500000000001</v>
      </c>
      <c r="E666" s="64"/>
      <c r="F666" s="65"/>
      <c r="G666" s="46">
        <f t="shared" si="62"/>
        <v>1051.6500000000001</v>
      </c>
    </row>
    <row r="667" spans="1:7" s="59" customFormat="1" ht="22.5" x14ac:dyDescent="0.2">
      <c r="A667" s="52" t="s">
        <v>868</v>
      </c>
      <c r="B667" s="102" t="s">
        <v>1641</v>
      </c>
      <c r="C667" s="62" t="s">
        <v>34</v>
      </c>
      <c r="D667" s="63">
        <v>171</v>
      </c>
      <c r="E667" s="64"/>
      <c r="F667" s="65"/>
      <c r="G667" s="46">
        <f t="shared" si="62"/>
        <v>171</v>
      </c>
    </row>
    <row r="668" spans="1:7" s="59" customFormat="1" ht="22.5" x14ac:dyDescent="0.2">
      <c r="A668" s="52" t="s">
        <v>869</v>
      </c>
      <c r="B668" s="102" t="s">
        <v>1640</v>
      </c>
      <c r="C668" s="62" t="s">
        <v>34</v>
      </c>
      <c r="D668" s="63">
        <v>32</v>
      </c>
      <c r="E668" s="64"/>
      <c r="F668" s="65"/>
      <c r="G668" s="46">
        <f t="shared" si="62"/>
        <v>32</v>
      </c>
    </row>
    <row r="669" spans="1:7" s="59" customFormat="1" ht="22.5" x14ac:dyDescent="0.2">
      <c r="A669" s="52" t="s">
        <v>870</v>
      </c>
      <c r="B669" s="102" t="s">
        <v>249</v>
      </c>
      <c r="C669" s="62" t="s">
        <v>34</v>
      </c>
      <c r="D669" s="63">
        <v>106</v>
      </c>
      <c r="E669" s="64"/>
      <c r="F669" s="65"/>
      <c r="G669" s="46">
        <f t="shared" si="62"/>
        <v>106</v>
      </c>
    </row>
    <row r="670" spans="1:7" s="59" customFormat="1" ht="22.5" x14ac:dyDescent="0.2">
      <c r="A670" s="52" t="s">
        <v>871</v>
      </c>
      <c r="B670" s="102" t="s">
        <v>449</v>
      </c>
      <c r="C670" s="62" t="s">
        <v>34</v>
      </c>
      <c r="D670" s="63">
        <v>33</v>
      </c>
      <c r="E670" s="64"/>
      <c r="F670" s="65"/>
      <c r="G670" s="46">
        <f t="shared" si="62"/>
        <v>33</v>
      </c>
    </row>
    <row r="671" spans="1:7" s="59" customFormat="1" ht="22.5" x14ac:dyDescent="0.2">
      <c r="A671" s="52" t="s">
        <v>872</v>
      </c>
      <c r="B671" s="102" t="s">
        <v>1643</v>
      </c>
      <c r="C671" s="62" t="s">
        <v>34</v>
      </c>
      <c r="D671" s="63">
        <v>171</v>
      </c>
      <c r="E671" s="64"/>
      <c r="F671" s="65"/>
      <c r="G671" s="46">
        <f t="shared" si="62"/>
        <v>171</v>
      </c>
    </row>
    <row r="672" spans="1:7" s="59" customFormat="1" ht="22.5" x14ac:dyDescent="0.2">
      <c r="A672" s="52" t="s">
        <v>873</v>
      </c>
      <c r="B672" s="102" t="s">
        <v>226</v>
      </c>
      <c r="C672" s="62" t="s">
        <v>33</v>
      </c>
      <c r="D672" s="63">
        <v>77.3</v>
      </c>
      <c r="E672" s="64"/>
      <c r="F672" s="65"/>
      <c r="G672" s="46">
        <f t="shared" si="62"/>
        <v>77.3</v>
      </c>
    </row>
    <row r="673" spans="1:7" s="59" customFormat="1" ht="33.75" x14ac:dyDescent="0.2">
      <c r="A673" s="52" t="s">
        <v>874</v>
      </c>
      <c r="B673" s="102" t="s">
        <v>229</v>
      </c>
      <c r="C673" s="62" t="s">
        <v>33</v>
      </c>
      <c r="D673" s="63">
        <v>329.25</v>
      </c>
      <c r="E673" s="64"/>
      <c r="F673" s="65"/>
      <c r="G673" s="46">
        <f t="shared" si="62"/>
        <v>329.25</v>
      </c>
    </row>
    <row r="674" spans="1:7" s="59" customFormat="1" ht="45" x14ac:dyDescent="0.2">
      <c r="A674" s="52" t="s">
        <v>875</v>
      </c>
      <c r="B674" s="102" t="s">
        <v>120</v>
      </c>
      <c r="C674" s="62" t="s">
        <v>33</v>
      </c>
      <c r="D674" s="63">
        <v>301.45999999999998</v>
      </c>
      <c r="E674" s="64"/>
      <c r="F674" s="68"/>
      <c r="G674" s="46">
        <f t="shared" si="62"/>
        <v>301.45999999999998</v>
      </c>
    </row>
    <row r="675" spans="1:7" s="59" customFormat="1" ht="45" x14ac:dyDescent="0.2">
      <c r="A675" s="52" t="s">
        <v>876</v>
      </c>
      <c r="B675" s="102" t="s">
        <v>230</v>
      </c>
      <c r="C675" s="62" t="s">
        <v>33</v>
      </c>
      <c r="D675" s="63">
        <v>200.97</v>
      </c>
      <c r="E675" s="64"/>
      <c r="F675" s="65"/>
      <c r="G675" s="46">
        <f t="shared" si="62"/>
        <v>200.97</v>
      </c>
    </row>
    <row r="676" spans="1:7" s="59" customFormat="1" ht="33.75" x14ac:dyDescent="0.2">
      <c r="A676" s="52" t="s">
        <v>877</v>
      </c>
      <c r="B676" s="102" t="s">
        <v>38</v>
      </c>
      <c r="C676" s="62" t="s">
        <v>33</v>
      </c>
      <c r="D676" s="63">
        <v>626.09999999999991</v>
      </c>
      <c r="E676" s="64"/>
      <c r="F676" s="65"/>
      <c r="G676" s="46">
        <f t="shared" si="62"/>
        <v>626.1</v>
      </c>
    </row>
    <row r="677" spans="1:7" s="59" customFormat="1" ht="33.75" x14ac:dyDescent="0.2">
      <c r="A677" s="52" t="s">
        <v>878</v>
      </c>
      <c r="B677" s="102" t="s">
        <v>36</v>
      </c>
      <c r="C677" s="62" t="s">
        <v>37</v>
      </c>
      <c r="D677" s="63">
        <v>11895.899999999998</v>
      </c>
      <c r="E677" s="64"/>
      <c r="F677" s="65"/>
      <c r="G677" s="46">
        <f t="shared" si="62"/>
        <v>11895.9</v>
      </c>
    </row>
    <row r="678" spans="1:7" s="89" customFormat="1" x14ac:dyDescent="0.2">
      <c r="A678" s="83" t="s">
        <v>977</v>
      </c>
      <c r="B678" s="84" t="s">
        <v>251</v>
      </c>
      <c r="C678" s="85"/>
      <c r="D678" s="86"/>
      <c r="E678" s="87"/>
      <c r="F678" s="88"/>
      <c r="G678" s="87">
        <f>ROUND(SUM(G679:G694),2)</f>
        <v>27739.95</v>
      </c>
    </row>
    <row r="679" spans="1:7" s="59" customFormat="1" ht="45" x14ac:dyDescent="0.2">
      <c r="A679" s="52" t="s">
        <v>879</v>
      </c>
      <c r="B679" s="102" t="s">
        <v>224</v>
      </c>
      <c r="C679" s="62" t="s">
        <v>33</v>
      </c>
      <c r="D679" s="63">
        <v>283.32</v>
      </c>
      <c r="E679" s="64"/>
      <c r="F679" s="65"/>
      <c r="G679" s="46">
        <f t="shared" ref="G679:G688" si="63">ROUND(PRODUCT(D679,E679),2)</f>
        <v>283.32</v>
      </c>
    </row>
    <row r="680" spans="1:7" s="59" customFormat="1" ht="45" x14ac:dyDescent="0.2">
      <c r="A680" s="52" t="s">
        <v>880</v>
      </c>
      <c r="B680" s="102" t="s">
        <v>120</v>
      </c>
      <c r="C680" s="62" t="s">
        <v>33</v>
      </c>
      <c r="D680" s="63">
        <v>52.47</v>
      </c>
      <c r="E680" s="64"/>
      <c r="F680" s="65"/>
      <c r="G680" s="46">
        <f t="shared" si="63"/>
        <v>52.47</v>
      </c>
    </row>
    <row r="681" spans="1:7" s="59" customFormat="1" ht="33.75" x14ac:dyDescent="0.2">
      <c r="A681" s="52" t="s">
        <v>881</v>
      </c>
      <c r="B681" s="102" t="s">
        <v>252</v>
      </c>
      <c r="C681" s="62" t="s">
        <v>32</v>
      </c>
      <c r="D681" s="63">
        <v>154.31</v>
      </c>
      <c r="E681" s="64"/>
      <c r="F681" s="65"/>
      <c r="G681" s="46">
        <f t="shared" si="63"/>
        <v>154.31</v>
      </c>
    </row>
    <row r="682" spans="1:7" s="59" customFormat="1" ht="33.75" x14ac:dyDescent="0.2">
      <c r="A682" s="52" t="s">
        <v>882</v>
      </c>
      <c r="B682" s="102" t="s">
        <v>253</v>
      </c>
      <c r="C682" s="62" t="s">
        <v>33</v>
      </c>
      <c r="D682" s="63">
        <v>46.29</v>
      </c>
      <c r="E682" s="64"/>
      <c r="F682" s="65"/>
      <c r="G682" s="46">
        <f t="shared" si="63"/>
        <v>46.29</v>
      </c>
    </row>
    <row r="683" spans="1:7" s="59" customFormat="1" ht="45" x14ac:dyDescent="0.2">
      <c r="A683" s="52" t="s">
        <v>883</v>
      </c>
      <c r="B683" s="102" t="s">
        <v>254</v>
      </c>
      <c r="C683" s="62" t="s">
        <v>32</v>
      </c>
      <c r="D683" s="63">
        <v>85.28</v>
      </c>
      <c r="E683" s="64"/>
      <c r="F683" s="65"/>
      <c r="G683" s="46">
        <f t="shared" si="63"/>
        <v>85.28</v>
      </c>
    </row>
    <row r="684" spans="1:7" s="59" customFormat="1" ht="33.75" x14ac:dyDescent="0.2">
      <c r="A684" s="52" t="s">
        <v>884</v>
      </c>
      <c r="B684" s="102" t="s">
        <v>235</v>
      </c>
      <c r="C684" s="62" t="s">
        <v>32</v>
      </c>
      <c r="D684" s="63">
        <v>190.05</v>
      </c>
      <c r="E684" s="64"/>
      <c r="F684" s="65"/>
      <c r="G684" s="46">
        <f t="shared" si="63"/>
        <v>190.05</v>
      </c>
    </row>
    <row r="685" spans="1:7" s="59" customFormat="1" ht="33.75" x14ac:dyDescent="0.2">
      <c r="A685" s="52" t="s">
        <v>885</v>
      </c>
      <c r="B685" s="102" t="s">
        <v>236</v>
      </c>
      <c r="C685" s="62" t="s">
        <v>54</v>
      </c>
      <c r="D685" s="63">
        <v>2692.94</v>
      </c>
      <c r="E685" s="64"/>
      <c r="F685" s="65"/>
      <c r="G685" s="46">
        <f t="shared" si="63"/>
        <v>2692.94</v>
      </c>
    </row>
    <row r="686" spans="1:7" s="59" customFormat="1" ht="22.5" x14ac:dyDescent="0.2">
      <c r="A686" s="52" t="s">
        <v>886</v>
      </c>
      <c r="B686" s="102" t="s">
        <v>1637</v>
      </c>
      <c r="C686" s="62" t="s">
        <v>33</v>
      </c>
      <c r="D686" s="63">
        <v>29.48</v>
      </c>
      <c r="E686" s="64"/>
      <c r="F686" s="65"/>
      <c r="G686" s="46">
        <f t="shared" si="63"/>
        <v>29.48</v>
      </c>
    </row>
    <row r="687" spans="1:7" s="59" customFormat="1" ht="22.5" x14ac:dyDescent="0.2">
      <c r="A687" s="52" t="s">
        <v>887</v>
      </c>
      <c r="B687" s="102" t="s">
        <v>238</v>
      </c>
      <c r="C687" s="62" t="s">
        <v>32</v>
      </c>
      <c r="D687" s="63">
        <v>278.02999999999997</v>
      </c>
      <c r="E687" s="64"/>
      <c r="F687" s="65"/>
      <c r="G687" s="46">
        <f t="shared" si="63"/>
        <v>278.02999999999997</v>
      </c>
    </row>
    <row r="688" spans="1:7" s="59" customFormat="1" ht="45" x14ac:dyDescent="0.2">
      <c r="A688" s="52" t="s">
        <v>888</v>
      </c>
      <c r="B688" s="102" t="s">
        <v>239</v>
      </c>
      <c r="C688" s="62" t="s">
        <v>32</v>
      </c>
      <c r="D688" s="63">
        <v>556.05999999999995</v>
      </c>
      <c r="E688" s="64"/>
      <c r="F688" s="65"/>
      <c r="G688" s="46">
        <f t="shared" si="63"/>
        <v>556.05999999999995</v>
      </c>
    </row>
    <row r="689" spans="1:7" s="59" customFormat="1" ht="33.75" x14ac:dyDescent="0.2">
      <c r="A689" s="52" t="s">
        <v>889</v>
      </c>
      <c r="B689" s="102" t="s">
        <v>255</v>
      </c>
      <c r="C689" s="62" t="s">
        <v>54</v>
      </c>
      <c r="D689" s="63">
        <v>11561.24</v>
      </c>
      <c r="E689" s="64"/>
      <c r="F689" s="65"/>
      <c r="G689" s="46">
        <f>ROUND(PRODUCT(D689,E689),2)</f>
        <v>11561.24</v>
      </c>
    </row>
    <row r="690" spans="1:7" s="59" customFormat="1" ht="33.75" x14ac:dyDescent="0.2">
      <c r="A690" s="52" t="s">
        <v>890</v>
      </c>
      <c r="B690" s="102" t="s">
        <v>256</v>
      </c>
      <c r="C690" s="62" t="s">
        <v>54</v>
      </c>
      <c r="D690" s="63">
        <v>1107.9100000000001</v>
      </c>
      <c r="E690" s="64"/>
      <c r="F690" s="65"/>
      <c r="G690" s="46">
        <f>ROUND(PRODUCT(D690,E690),2)</f>
        <v>1107.9100000000001</v>
      </c>
    </row>
    <row r="691" spans="1:7" s="59" customFormat="1" ht="33.75" x14ac:dyDescent="0.2">
      <c r="A691" s="52" t="s">
        <v>891</v>
      </c>
      <c r="B691" s="102" t="s">
        <v>257</v>
      </c>
      <c r="C691" s="62" t="s">
        <v>54</v>
      </c>
      <c r="D691" s="63">
        <v>5240.71</v>
      </c>
      <c r="E691" s="64"/>
      <c r="F691" s="65"/>
      <c r="G691" s="46">
        <f>ROUND(PRODUCT(D691,E691),2)</f>
        <v>5240.71</v>
      </c>
    </row>
    <row r="692" spans="1:7" s="59" customFormat="1" ht="45" x14ac:dyDescent="0.2">
      <c r="A692" s="52" t="s">
        <v>892</v>
      </c>
      <c r="B692" s="102" t="s">
        <v>258</v>
      </c>
      <c r="C692" s="62" t="s">
        <v>54</v>
      </c>
      <c r="D692" s="63">
        <v>844.86</v>
      </c>
      <c r="E692" s="64"/>
      <c r="F692" s="65"/>
      <c r="G692" s="46">
        <f t="shared" ref="G692:G694" si="64">ROUND(PRODUCT(D692,E692),2)</f>
        <v>844.86</v>
      </c>
    </row>
    <row r="693" spans="1:7" s="59" customFormat="1" ht="33.75" x14ac:dyDescent="0.2">
      <c r="A693" s="52" t="s">
        <v>893</v>
      </c>
      <c r="B693" s="102" t="s">
        <v>38</v>
      </c>
      <c r="C693" s="62" t="s">
        <v>33</v>
      </c>
      <c r="D693" s="63">
        <v>230.85</v>
      </c>
      <c r="E693" s="64"/>
      <c r="F693" s="65"/>
      <c r="G693" s="46">
        <f t="shared" si="64"/>
        <v>230.85</v>
      </c>
    </row>
    <row r="694" spans="1:7" s="59" customFormat="1" ht="33.75" x14ac:dyDescent="0.2">
      <c r="A694" s="52" t="s">
        <v>894</v>
      </c>
      <c r="B694" s="102" t="s">
        <v>36</v>
      </c>
      <c r="C694" s="62" t="s">
        <v>37</v>
      </c>
      <c r="D694" s="63">
        <v>4386.1499999999996</v>
      </c>
      <c r="E694" s="64"/>
      <c r="F694" s="65"/>
      <c r="G694" s="46">
        <f t="shared" si="64"/>
        <v>4386.1499999999996</v>
      </c>
    </row>
    <row r="695" spans="1:7" s="89" customFormat="1" x14ac:dyDescent="0.2">
      <c r="A695" s="83" t="s">
        <v>978</v>
      </c>
      <c r="B695" s="84" t="s">
        <v>728</v>
      </c>
      <c r="C695" s="85"/>
      <c r="D695" s="86"/>
      <c r="E695" s="87"/>
      <c r="F695" s="88"/>
      <c r="G695" s="87">
        <f>ROUND(SUM(G696:G703),2)</f>
        <v>722.78</v>
      </c>
    </row>
    <row r="696" spans="1:7" s="59" customFormat="1" ht="22.5" x14ac:dyDescent="0.2">
      <c r="A696" s="52" t="s">
        <v>895</v>
      </c>
      <c r="B696" s="102" t="s">
        <v>223</v>
      </c>
      <c r="C696" s="62" t="s">
        <v>40</v>
      </c>
      <c r="D696" s="63">
        <v>160</v>
      </c>
      <c r="E696" s="64"/>
      <c r="F696" s="65"/>
      <c r="G696" s="46">
        <f t="shared" ref="G696:G703" si="65">ROUND(PRODUCT(D696,E696),2)</f>
        <v>160</v>
      </c>
    </row>
    <row r="697" spans="1:7" s="59" customFormat="1" ht="45" x14ac:dyDescent="0.2">
      <c r="A697" s="52" t="s">
        <v>896</v>
      </c>
      <c r="B697" s="102" t="s">
        <v>224</v>
      </c>
      <c r="C697" s="62" t="s">
        <v>33</v>
      </c>
      <c r="D697" s="63">
        <v>190.08</v>
      </c>
      <c r="E697" s="64"/>
      <c r="F697" s="65"/>
      <c r="G697" s="46">
        <f t="shared" si="65"/>
        <v>190.08</v>
      </c>
    </row>
    <row r="698" spans="1:7" s="59" customFormat="1" ht="22.5" x14ac:dyDescent="0.2">
      <c r="A698" s="52" t="s">
        <v>897</v>
      </c>
      <c r="B698" s="102" t="s">
        <v>226</v>
      </c>
      <c r="C698" s="62" t="s">
        <v>33</v>
      </c>
      <c r="D698" s="63">
        <v>12.67</v>
      </c>
      <c r="E698" s="64"/>
      <c r="F698" s="65"/>
      <c r="G698" s="46">
        <f t="shared" si="65"/>
        <v>12.67</v>
      </c>
    </row>
    <row r="699" spans="1:7" s="59" customFormat="1" ht="22.5" x14ac:dyDescent="0.2">
      <c r="A699" s="52" t="s">
        <v>898</v>
      </c>
      <c r="B699" s="102" t="s">
        <v>227</v>
      </c>
      <c r="C699" s="62" t="s">
        <v>40</v>
      </c>
      <c r="D699" s="63">
        <v>158.4</v>
      </c>
      <c r="E699" s="64"/>
      <c r="F699" s="65"/>
      <c r="G699" s="46">
        <f t="shared" si="65"/>
        <v>158.4</v>
      </c>
    </row>
    <row r="700" spans="1:7" s="59" customFormat="1" ht="33.75" x14ac:dyDescent="0.2">
      <c r="A700" s="52" t="s">
        <v>899</v>
      </c>
      <c r="B700" s="102" t="s">
        <v>229</v>
      </c>
      <c r="C700" s="62" t="s">
        <v>33</v>
      </c>
      <c r="D700" s="63">
        <v>61.92</v>
      </c>
      <c r="E700" s="64"/>
      <c r="F700" s="68"/>
      <c r="G700" s="46">
        <f t="shared" si="65"/>
        <v>61.92</v>
      </c>
    </row>
    <row r="701" spans="1:7" s="59" customFormat="1" ht="45" x14ac:dyDescent="0.2">
      <c r="A701" s="52" t="s">
        <v>900</v>
      </c>
      <c r="B701" s="102" t="s">
        <v>120</v>
      </c>
      <c r="C701" s="62" t="s">
        <v>33</v>
      </c>
      <c r="D701" s="63">
        <v>64.63</v>
      </c>
      <c r="E701" s="64"/>
      <c r="F701" s="68"/>
      <c r="G701" s="46">
        <f t="shared" si="65"/>
        <v>64.63</v>
      </c>
    </row>
    <row r="702" spans="1:7" s="59" customFormat="1" ht="45" x14ac:dyDescent="0.2">
      <c r="A702" s="52" t="s">
        <v>901</v>
      </c>
      <c r="B702" s="102" t="s">
        <v>230</v>
      </c>
      <c r="C702" s="62" t="s">
        <v>33</v>
      </c>
      <c r="D702" s="63">
        <v>43.08</v>
      </c>
      <c r="E702" s="64"/>
      <c r="F702" s="65"/>
      <c r="G702" s="46">
        <f t="shared" si="65"/>
        <v>43.08</v>
      </c>
    </row>
    <row r="703" spans="1:7" s="59" customFormat="1" ht="112.5" x14ac:dyDescent="0.2">
      <c r="A703" s="52" t="s">
        <v>902</v>
      </c>
      <c r="B703" s="102" t="s">
        <v>1605</v>
      </c>
      <c r="C703" s="62" t="s">
        <v>34</v>
      </c>
      <c r="D703" s="63">
        <v>32</v>
      </c>
      <c r="E703" s="64"/>
      <c r="F703" s="65"/>
      <c r="G703" s="46">
        <f t="shared" si="65"/>
        <v>32</v>
      </c>
    </row>
    <row r="704" spans="1:7" s="61" customFormat="1" x14ac:dyDescent="0.2">
      <c r="A704" s="60" t="s">
        <v>979</v>
      </c>
      <c r="B704" s="66" t="s">
        <v>259</v>
      </c>
      <c r="C704" s="66"/>
      <c r="D704" s="66"/>
      <c r="E704" s="66"/>
      <c r="F704" s="66"/>
      <c r="G704" s="49">
        <f>ROUND(SUM(G705,G718,G734,G746),2)</f>
        <v>55261.68</v>
      </c>
    </row>
    <row r="705" spans="1:7" s="89" customFormat="1" x14ac:dyDescent="0.2">
      <c r="A705" s="83" t="s">
        <v>980</v>
      </c>
      <c r="B705" s="84" t="s">
        <v>222</v>
      </c>
      <c r="C705" s="85"/>
      <c r="D705" s="86"/>
      <c r="E705" s="87"/>
      <c r="F705" s="88"/>
      <c r="G705" s="87">
        <f>ROUND(SUM(G706:G717),2)</f>
        <v>36507.65</v>
      </c>
    </row>
    <row r="706" spans="1:7" s="59" customFormat="1" ht="22.5" x14ac:dyDescent="0.2">
      <c r="A706" s="52" t="s">
        <v>903</v>
      </c>
      <c r="B706" s="102" t="s">
        <v>223</v>
      </c>
      <c r="C706" s="62" t="s">
        <v>40</v>
      </c>
      <c r="D706" s="63">
        <v>2445.34</v>
      </c>
      <c r="E706" s="64"/>
      <c r="F706" s="65"/>
      <c r="G706" s="46">
        <f t="shared" ref="G706:G717" si="66">ROUND(PRODUCT(D706,E706),2)</f>
        <v>2445.34</v>
      </c>
    </row>
    <row r="707" spans="1:7" s="59" customFormat="1" ht="45" x14ac:dyDescent="0.2">
      <c r="A707" s="52" t="s">
        <v>904</v>
      </c>
      <c r="B707" s="102" t="s">
        <v>224</v>
      </c>
      <c r="C707" s="62" t="s">
        <v>33</v>
      </c>
      <c r="D707" s="63">
        <v>1969.72</v>
      </c>
      <c r="E707" s="64"/>
      <c r="F707" s="65"/>
      <c r="G707" s="46">
        <f t="shared" si="66"/>
        <v>1969.72</v>
      </c>
    </row>
    <row r="708" spans="1:7" s="59" customFormat="1" ht="33.75" x14ac:dyDescent="0.2">
      <c r="A708" s="52" t="s">
        <v>905</v>
      </c>
      <c r="B708" s="102" t="s">
        <v>260</v>
      </c>
      <c r="C708" s="62" t="s">
        <v>40</v>
      </c>
      <c r="D708" s="63">
        <v>386.21</v>
      </c>
      <c r="E708" s="64"/>
      <c r="F708" s="65"/>
      <c r="G708" s="46">
        <f t="shared" si="66"/>
        <v>386.21</v>
      </c>
    </row>
    <row r="709" spans="1:7" s="59" customFormat="1" ht="33.75" x14ac:dyDescent="0.2">
      <c r="A709" s="52" t="s">
        <v>906</v>
      </c>
      <c r="B709" s="102" t="s">
        <v>729</v>
      </c>
      <c r="C709" s="62" t="s">
        <v>40</v>
      </c>
      <c r="D709" s="63">
        <v>1745.42</v>
      </c>
      <c r="E709" s="64"/>
      <c r="F709" s="65"/>
      <c r="G709" s="46">
        <f t="shared" si="66"/>
        <v>1745.42</v>
      </c>
    </row>
    <row r="710" spans="1:7" s="59" customFormat="1" ht="33.75" x14ac:dyDescent="0.2">
      <c r="A710" s="52" t="s">
        <v>907</v>
      </c>
      <c r="B710" s="102" t="s">
        <v>451</v>
      </c>
      <c r="C710" s="62" t="s">
        <v>40</v>
      </c>
      <c r="D710" s="63">
        <v>9.5</v>
      </c>
      <c r="E710" s="64"/>
      <c r="F710" s="65"/>
      <c r="G710" s="46">
        <f t="shared" si="66"/>
        <v>9.5</v>
      </c>
    </row>
    <row r="711" spans="1:7" s="59" customFormat="1" ht="33.75" x14ac:dyDescent="0.2">
      <c r="A711" s="52" t="s">
        <v>908</v>
      </c>
      <c r="B711" s="102" t="s">
        <v>1458</v>
      </c>
      <c r="C711" s="62" t="s">
        <v>40</v>
      </c>
      <c r="D711" s="63">
        <v>304.20999999999998</v>
      </c>
      <c r="E711" s="64"/>
      <c r="F711" s="65"/>
      <c r="G711" s="46">
        <f t="shared" si="66"/>
        <v>304.20999999999998</v>
      </c>
    </row>
    <row r="712" spans="1:7" s="59" customFormat="1" ht="22.5" x14ac:dyDescent="0.2">
      <c r="A712" s="52" t="s">
        <v>909</v>
      </c>
      <c r="B712" s="102" t="s">
        <v>226</v>
      </c>
      <c r="C712" s="62" t="s">
        <v>33</v>
      </c>
      <c r="D712" s="63">
        <v>178.92</v>
      </c>
      <c r="E712" s="64"/>
      <c r="F712" s="65"/>
      <c r="G712" s="46">
        <f t="shared" si="66"/>
        <v>178.92</v>
      </c>
    </row>
    <row r="713" spans="1:7" s="59" customFormat="1" ht="33.75" x14ac:dyDescent="0.2">
      <c r="A713" s="52" t="s">
        <v>910</v>
      </c>
      <c r="B713" s="102" t="s">
        <v>229</v>
      </c>
      <c r="C713" s="62" t="s">
        <v>33</v>
      </c>
      <c r="D713" s="63">
        <v>764.64</v>
      </c>
      <c r="E713" s="64"/>
      <c r="F713" s="65"/>
      <c r="G713" s="46">
        <f t="shared" si="66"/>
        <v>764.64</v>
      </c>
    </row>
    <row r="714" spans="1:7" s="59" customFormat="1" ht="45" x14ac:dyDescent="0.2">
      <c r="A714" s="52" t="s">
        <v>911</v>
      </c>
      <c r="B714" s="102" t="s">
        <v>120</v>
      </c>
      <c r="C714" s="62" t="s">
        <v>33</v>
      </c>
      <c r="D714" s="63">
        <v>583.13</v>
      </c>
      <c r="E714" s="64"/>
      <c r="F714" s="68"/>
      <c r="G714" s="46">
        <f t="shared" si="66"/>
        <v>583.13</v>
      </c>
    </row>
    <row r="715" spans="1:7" s="59" customFormat="1" ht="45" x14ac:dyDescent="0.2">
      <c r="A715" s="52" t="s">
        <v>912</v>
      </c>
      <c r="B715" s="102" t="s">
        <v>230</v>
      </c>
      <c r="C715" s="62" t="s">
        <v>33</v>
      </c>
      <c r="D715" s="63">
        <v>388.76</v>
      </c>
      <c r="E715" s="64"/>
      <c r="F715" s="65"/>
      <c r="G715" s="46">
        <f t="shared" si="66"/>
        <v>388.76</v>
      </c>
    </row>
    <row r="716" spans="1:7" s="59" customFormat="1" ht="33.75" x14ac:dyDescent="0.2">
      <c r="A716" s="52" t="s">
        <v>913</v>
      </c>
      <c r="B716" s="102" t="s">
        <v>38</v>
      </c>
      <c r="C716" s="62" t="s">
        <v>33</v>
      </c>
      <c r="D716" s="63">
        <v>1386.5900000000001</v>
      </c>
      <c r="E716" s="64"/>
      <c r="F716" s="65"/>
      <c r="G716" s="46">
        <f t="shared" si="66"/>
        <v>1386.59</v>
      </c>
    </row>
    <row r="717" spans="1:7" s="59" customFormat="1" ht="33.75" x14ac:dyDescent="0.2">
      <c r="A717" s="52" t="s">
        <v>914</v>
      </c>
      <c r="B717" s="102" t="s">
        <v>36</v>
      </c>
      <c r="C717" s="62" t="s">
        <v>37</v>
      </c>
      <c r="D717" s="63">
        <v>26345.210000000003</v>
      </c>
      <c r="E717" s="64"/>
      <c r="F717" s="65"/>
      <c r="G717" s="46">
        <f t="shared" si="66"/>
        <v>26345.21</v>
      </c>
    </row>
    <row r="718" spans="1:7" s="89" customFormat="1" x14ac:dyDescent="0.2">
      <c r="A718" s="83" t="s">
        <v>981</v>
      </c>
      <c r="B718" s="84" t="s">
        <v>261</v>
      </c>
      <c r="C718" s="85"/>
      <c r="D718" s="86"/>
      <c r="E718" s="87"/>
      <c r="F718" s="88"/>
      <c r="G718" s="87">
        <f>ROUND(SUM(G719:G733),2)</f>
        <v>4480.88</v>
      </c>
    </row>
    <row r="719" spans="1:7" s="59" customFormat="1" ht="22.5" x14ac:dyDescent="0.2">
      <c r="A719" s="52" t="s">
        <v>915</v>
      </c>
      <c r="B719" s="102" t="s">
        <v>223</v>
      </c>
      <c r="C719" s="62" t="s">
        <v>40</v>
      </c>
      <c r="D719" s="63">
        <v>1051.6500000000001</v>
      </c>
      <c r="E719" s="64"/>
      <c r="F719" s="65"/>
      <c r="G719" s="46">
        <f>ROUND(PRODUCT(D719,E719),2)</f>
        <v>1051.6500000000001</v>
      </c>
    </row>
    <row r="720" spans="1:7" s="59" customFormat="1" ht="45" x14ac:dyDescent="0.2">
      <c r="A720" s="52" t="s">
        <v>916</v>
      </c>
      <c r="B720" s="102" t="s">
        <v>224</v>
      </c>
      <c r="C720" s="62" t="s">
        <v>33</v>
      </c>
      <c r="D720" s="63">
        <v>504.79</v>
      </c>
      <c r="E720" s="64"/>
      <c r="F720" s="65"/>
      <c r="G720" s="46">
        <f t="shared" ref="G720:G733" si="67">ROUND(PRODUCT(D720,E720),2)</f>
        <v>504.79</v>
      </c>
    </row>
    <row r="721" spans="1:7" s="59" customFormat="1" ht="45" x14ac:dyDescent="0.2">
      <c r="A721" s="52" t="s">
        <v>917</v>
      </c>
      <c r="B721" s="102" t="s">
        <v>120</v>
      </c>
      <c r="C721" s="62" t="s">
        <v>33</v>
      </c>
      <c r="D721" s="63">
        <v>504.79</v>
      </c>
      <c r="E721" s="64"/>
      <c r="F721" s="65"/>
      <c r="G721" s="46">
        <f t="shared" si="67"/>
        <v>504.79</v>
      </c>
    </row>
    <row r="722" spans="1:7" s="59" customFormat="1" ht="22.5" x14ac:dyDescent="0.2">
      <c r="A722" s="52" t="s">
        <v>918</v>
      </c>
      <c r="B722" s="102" t="s">
        <v>262</v>
      </c>
      <c r="C722" s="62" t="s">
        <v>34</v>
      </c>
      <c r="D722" s="63">
        <v>19</v>
      </c>
      <c r="E722" s="64"/>
      <c r="F722" s="65"/>
      <c r="G722" s="46">
        <f t="shared" si="67"/>
        <v>19</v>
      </c>
    </row>
    <row r="723" spans="1:7" s="59" customFormat="1" ht="22.5" x14ac:dyDescent="0.2">
      <c r="A723" s="52" t="s">
        <v>919</v>
      </c>
      <c r="B723" s="102" t="s">
        <v>988</v>
      </c>
      <c r="C723" s="62" t="s">
        <v>34</v>
      </c>
      <c r="D723" s="63">
        <v>115</v>
      </c>
      <c r="E723" s="64"/>
      <c r="F723" s="65"/>
      <c r="G723" s="46">
        <f t="shared" si="67"/>
        <v>115</v>
      </c>
    </row>
    <row r="724" spans="1:7" s="59" customFormat="1" ht="22.5" x14ac:dyDescent="0.2">
      <c r="A724" s="52" t="s">
        <v>920</v>
      </c>
      <c r="B724" s="102" t="s">
        <v>452</v>
      </c>
      <c r="C724" s="62" t="s">
        <v>34</v>
      </c>
      <c r="D724" s="63">
        <v>5</v>
      </c>
      <c r="E724" s="64"/>
      <c r="F724" s="65"/>
      <c r="G724" s="46">
        <f t="shared" si="67"/>
        <v>5</v>
      </c>
    </row>
    <row r="725" spans="1:7" s="59" customFormat="1" ht="22.5" x14ac:dyDescent="0.2">
      <c r="A725" s="52" t="s">
        <v>921</v>
      </c>
      <c r="B725" s="102" t="s">
        <v>1541</v>
      </c>
      <c r="C725" s="62" t="s">
        <v>34</v>
      </c>
      <c r="D725" s="63">
        <v>32</v>
      </c>
      <c r="E725" s="64"/>
      <c r="F725" s="65"/>
      <c r="G725" s="46">
        <f t="shared" si="67"/>
        <v>32</v>
      </c>
    </row>
    <row r="726" spans="1:7" s="59" customFormat="1" ht="22.5" x14ac:dyDescent="0.2">
      <c r="A726" s="52" t="s">
        <v>922</v>
      </c>
      <c r="B726" s="102" t="s">
        <v>263</v>
      </c>
      <c r="C726" s="62" t="s">
        <v>34</v>
      </c>
      <c r="D726" s="63">
        <v>171</v>
      </c>
      <c r="E726" s="64"/>
      <c r="F726" s="65"/>
      <c r="G726" s="46">
        <f t="shared" si="67"/>
        <v>171</v>
      </c>
    </row>
    <row r="727" spans="1:7" s="59" customFormat="1" ht="22.5" x14ac:dyDescent="0.2">
      <c r="A727" s="52" t="s">
        <v>923</v>
      </c>
      <c r="B727" s="102" t="s">
        <v>264</v>
      </c>
      <c r="C727" s="62" t="s">
        <v>34</v>
      </c>
      <c r="D727" s="63">
        <v>171</v>
      </c>
      <c r="E727" s="64"/>
      <c r="F727" s="65"/>
      <c r="G727" s="46">
        <f t="shared" si="67"/>
        <v>171</v>
      </c>
    </row>
    <row r="728" spans="1:7" s="59" customFormat="1" ht="22.5" x14ac:dyDescent="0.2">
      <c r="A728" s="52" t="s">
        <v>924</v>
      </c>
      <c r="B728" s="102" t="s">
        <v>265</v>
      </c>
      <c r="C728" s="62" t="s">
        <v>34</v>
      </c>
      <c r="D728" s="63">
        <v>171</v>
      </c>
      <c r="E728" s="64"/>
      <c r="F728" s="65"/>
      <c r="G728" s="46">
        <f t="shared" si="67"/>
        <v>171</v>
      </c>
    </row>
    <row r="729" spans="1:7" s="59" customFormat="1" ht="22.5" x14ac:dyDescent="0.2">
      <c r="A729" s="52" t="s">
        <v>925</v>
      </c>
      <c r="B729" s="102" t="s">
        <v>266</v>
      </c>
      <c r="C729" s="62" t="s">
        <v>40</v>
      </c>
      <c r="D729" s="63">
        <v>1051.6500000000001</v>
      </c>
      <c r="E729" s="64"/>
      <c r="F729" s="65"/>
      <c r="G729" s="46">
        <f t="shared" si="67"/>
        <v>1051.6500000000001</v>
      </c>
    </row>
    <row r="730" spans="1:7" s="59" customFormat="1" ht="22.5" x14ac:dyDescent="0.2">
      <c r="A730" s="52" t="s">
        <v>926</v>
      </c>
      <c r="B730" s="102" t="s">
        <v>1642</v>
      </c>
      <c r="C730" s="62" t="s">
        <v>34</v>
      </c>
      <c r="D730" s="63">
        <v>171</v>
      </c>
      <c r="E730" s="64"/>
      <c r="F730" s="65"/>
      <c r="G730" s="46">
        <f t="shared" si="67"/>
        <v>171</v>
      </c>
    </row>
    <row r="731" spans="1:7" s="59" customFormat="1" ht="22.5" x14ac:dyDescent="0.2">
      <c r="A731" s="52" t="s">
        <v>927</v>
      </c>
      <c r="B731" s="102" t="s">
        <v>267</v>
      </c>
      <c r="C731" s="62" t="s">
        <v>34</v>
      </c>
      <c r="D731" s="63">
        <v>171</v>
      </c>
      <c r="E731" s="64"/>
      <c r="F731" s="65"/>
      <c r="G731" s="46">
        <f t="shared" si="67"/>
        <v>171</v>
      </c>
    </row>
    <row r="732" spans="1:7" s="59" customFormat="1" ht="22.5" x14ac:dyDescent="0.2">
      <c r="A732" s="52" t="s">
        <v>928</v>
      </c>
      <c r="B732" s="102" t="s">
        <v>268</v>
      </c>
      <c r="C732" s="62" t="s">
        <v>34</v>
      </c>
      <c r="D732" s="63">
        <v>171</v>
      </c>
      <c r="E732" s="64"/>
      <c r="F732" s="65"/>
      <c r="G732" s="46">
        <f t="shared" si="67"/>
        <v>171</v>
      </c>
    </row>
    <row r="733" spans="1:7" s="59" customFormat="1" ht="90" x14ac:dyDescent="0.2">
      <c r="A733" s="52" t="s">
        <v>929</v>
      </c>
      <c r="B733" s="102" t="s">
        <v>269</v>
      </c>
      <c r="C733" s="62" t="s">
        <v>34</v>
      </c>
      <c r="D733" s="63">
        <v>171</v>
      </c>
      <c r="E733" s="64"/>
      <c r="F733" s="65"/>
      <c r="G733" s="46">
        <f t="shared" si="67"/>
        <v>171</v>
      </c>
    </row>
    <row r="734" spans="1:7" s="89" customFormat="1" x14ac:dyDescent="0.2">
      <c r="A734" s="83" t="s">
        <v>982</v>
      </c>
      <c r="B734" s="84" t="s">
        <v>270</v>
      </c>
      <c r="C734" s="85"/>
      <c r="D734" s="86"/>
      <c r="E734" s="87"/>
      <c r="F734" s="88"/>
      <c r="G734" s="87">
        <f>ROUND(SUM(G735:G745),2)</f>
        <v>13692.83</v>
      </c>
    </row>
    <row r="735" spans="1:7" s="59" customFormat="1" ht="45" x14ac:dyDescent="0.2">
      <c r="A735" s="52" t="s">
        <v>930</v>
      </c>
      <c r="B735" s="102" t="s">
        <v>224</v>
      </c>
      <c r="C735" s="62" t="s">
        <v>33</v>
      </c>
      <c r="D735" s="63">
        <v>423.43</v>
      </c>
      <c r="E735" s="64"/>
      <c r="F735" s="65"/>
      <c r="G735" s="46">
        <f t="shared" ref="G735:G745" si="68">ROUND(PRODUCT(D735,E735),2)</f>
        <v>423.43</v>
      </c>
    </row>
    <row r="736" spans="1:7" s="59" customFormat="1" ht="45" x14ac:dyDescent="0.2">
      <c r="A736" s="52" t="s">
        <v>931</v>
      </c>
      <c r="B736" s="102" t="s">
        <v>120</v>
      </c>
      <c r="C736" s="62" t="s">
        <v>33</v>
      </c>
      <c r="D736" s="63">
        <v>57.59</v>
      </c>
      <c r="E736" s="64"/>
      <c r="F736" s="65"/>
      <c r="G736" s="46">
        <f t="shared" si="68"/>
        <v>57.59</v>
      </c>
    </row>
    <row r="737" spans="1:7" s="59" customFormat="1" ht="33.75" x14ac:dyDescent="0.2">
      <c r="A737" s="52" t="s">
        <v>932</v>
      </c>
      <c r="B737" s="102" t="s">
        <v>271</v>
      </c>
      <c r="C737" s="62" t="s">
        <v>32</v>
      </c>
      <c r="D737" s="63">
        <v>214.24</v>
      </c>
      <c r="E737" s="64"/>
      <c r="F737" s="65"/>
      <c r="G737" s="46">
        <f t="shared" si="68"/>
        <v>214.24</v>
      </c>
    </row>
    <row r="738" spans="1:7" s="59" customFormat="1" ht="33.75" x14ac:dyDescent="0.2">
      <c r="A738" s="52" t="s">
        <v>933</v>
      </c>
      <c r="B738" s="102" t="s">
        <v>235</v>
      </c>
      <c r="C738" s="62" t="s">
        <v>32</v>
      </c>
      <c r="D738" s="63">
        <v>269.14</v>
      </c>
      <c r="E738" s="64"/>
      <c r="F738" s="65"/>
      <c r="G738" s="46">
        <f t="shared" si="68"/>
        <v>269.14</v>
      </c>
    </row>
    <row r="739" spans="1:7" s="59" customFormat="1" ht="33.75" x14ac:dyDescent="0.2">
      <c r="A739" s="52" t="s">
        <v>934</v>
      </c>
      <c r="B739" s="102" t="s">
        <v>272</v>
      </c>
      <c r="C739" s="62" t="s">
        <v>32</v>
      </c>
      <c r="D739" s="63">
        <v>112.49</v>
      </c>
      <c r="E739" s="64"/>
      <c r="F739" s="65"/>
      <c r="G739" s="46">
        <f t="shared" si="68"/>
        <v>112.49</v>
      </c>
    </row>
    <row r="740" spans="1:7" s="59" customFormat="1" ht="33.75" x14ac:dyDescent="0.2">
      <c r="A740" s="52" t="s">
        <v>935</v>
      </c>
      <c r="B740" s="102" t="s">
        <v>236</v>
      </c>
      <c r="C740" s="62" t="s">
        <v>54</v>
      </c>
      <c r="D740" s="63">
        <v>4455.32</v>
      </c>
      <c r="E740" s="64"/>
      <c r="F740" s="65"/>
      <c r="G740" s="46">
        <f t="shared" si="68"/>
        <v>4455.32</v>
      </c>
    </row>
    <row r="741" spans="1:7" s="59" customFormat="1" ht="22.5" x14ac:dyDescent="0.2">
      <c r="A741" s="52" t="s">
        <v>936</v>
      </c>
      <c r="B741" s="102" t="s">
        <v>1637</v>
      </c>
      <c r="C741" s="62" t="s">
        <v>33</v>
      </c>
      <c r="D741" s="63">
        <v>36.42</v>
      </c>
      <c r="E741" s="64"/>
      <c r="F741" s="65"/>
      <c r="G741" s="46">
        <f t="shared" si="68"/>
        <v>36.42</v>
      </c>
    </row>
    <row r="742" spans="1:7" s="59" customFormat="1" ht="22.5" x14ac:dyDescent="0.2">
      <c r="A742" s="52" t="s">
        <v>937</v>
      </c>
      <c r="B742" s="102" t="s">
        <v>238</v>
      </c>
      <c r="C742" s="62" t="s">
        <v>32</v>
      </c>
      <c r="D742" s="63">
        <v>403.6</v>
      </c>
      <c r="E742" s="64"/>
      <c r="F742" s="65"/>
      <c r="G742" s="46">
        <f t="shared" si="68"/>
        <v>403.6</v>
      </c>
    </row>
    <row r="743" spans="1:7" s="59" customFormat="1" ht="33.75" x14ac:dyDescent="0.2">
      <c r="A743" s="52" t="s">
        <v>938</v>
      </c>
      <c r="B743" s="102" t="s">
        <v>273</v>
      </c>
      <c r="C743" s="62" t="s">
        <v>32</v>
      </c>
      <c r="D743" s="63">
        <v>403.6</v>
      </c>
      <c r="E743" s="64"/>
      <c r="F743" s="65"/>
      <c r="G743" s="46">
        <f t="shared" si="68"/>
        <v>403.6</v>
      </c>
    </row>
    <row r="744" spans="1:7" s="59" customFormat="1" ht="33.75" x14ac:dyDescent="0.2">
      <c r="A744" s="52" t="s">
        <v>939</v>
      </c>
      <c r="B744" s="102" t="s">
        <v>38</v>
      </c>
      <c r="C744" s="62" t="s">
        <v>33</v>
      </c>
      <c r="D744" s="63">
        <v>365.85</v>
      </c>
      <c r="E744" s="64"/>
      <c r="F744" s="65"/>
      <c r="G744" s="46">
        <f t="shared" si="68"/>
        <v>365.85</v>
      </c>
    </row>
    <row r="745" spans="1:7" s="59" customFormat="1" ht="33.75" x14ac:dyDescent="0.2">
      <c r="A745" s="52" t="s">
        <v>940</v>
      </c>
      <c r="B745" s="102" t="s">
        <v>36</v>
      </c>
      <c r="C745" s="62" t="s">
        <v>37</v>
      </c>
      <c r="D745" s="63">
        <v>6951.1500000000005</v>
      </c>
      <c r="E745" s="64"/>
      <c r="F745" s="65"/>
      <c r="G745" s="46">
        <f t="shared" si="68"/>
        <v>6951.15</v>
      </c>
    </row>
    <row r="746" spans="1:7" s="89" customFormat="1" x14ac:dyDescent="0.2">
      <c r="A746" s="83" t="s">
        <v>983</v>
      </c>
      <c r="B746" s="84" t="s">
        <v>274</v>
      </c>
      <c r="C746" s="85"/>
      <c r="D746" s="86"/>
      <c r="E746" s="87"/>
      <c r="F746" s="88"/>
      <c r="G746" s="87">
        <f>ROUND(SUM(G747:G779),2)</f>
        <v>580.32000000000005</v>
      </c>
    </row>
    <row r="747" spans="1:7" s="59" customFormat="1" ht="22.5" x14ac:dyDescent="0.2">
      <c r="A747" s="52" t="s">
        <v>941</v>
      </c>
      <c r="B747" s="102" t="s">
        <v>275</v>
      </c>
      <c r="C747" s="62" t="s">
        <v>34</v>
      </c>
      <c r="D747" s="63">
        <v>41</v>
      </c>
      <c r="E747" s="64"/>
      <c r="F747" s="65"/>
      <c r="G747" s="46">
        <f t="shared" ref="G747:G779" si="69">ROUND(PRODUCT(D747,E747),2)</f>
        <v>41</v>
      </c>
    </row>
    <row r="748" spans="1:7" s="59" customFormat="1" ht="22.5" x14ac:dyDescent="0.2">
      <c r="A748" s="52" t="s">
        <v>942</v>
      </c>
      <c r="B748" s="102" t="s">
        <v>277</v>
      </c>
      <c r="C748" s="62" t="s">
        <v>34</v>
      </c>
      <c r="D748" s="63">
        <v>41</v>
      </c>
      <c r="E748" s="64"/>
      <c r="F748" s="65"/>
      <c r="G748" s="46">
        <f>ROUND(PRODUCT(D748,E748),2)</f>
        <v>41</v>
      </c>
    </row>
    <row r="749" spans="1:7" s="59" customFormat="1" ht="22.5" x14ac:dyDescent="0.2">
      <c r="A749" s="52" t="s">
        <v>943</v>
      </c>
      <c r="B749" s="102" t="s">
        <v>276</v>
      </c>
      <c r="C749" s="62" t="s">
        <v>34</v>
      </c>
      <c r="D749" s="63">
        <v>104</v>
      </c>
      <c r="E749" s="64"/>
      <c r="F749" s="65"/>
      <c r="G749" s="46">
        <f t="shared" si="69"/>
        <v>104</v>
      </c>
    </row>
    <row r="750" spans="1:7" s="59" customFormat="1" ht="22.5" x14ac:dyDescent="0.2">
      <c r="A750" s="52" t="s">
        <v>944</v>
      </c>
      <c r="B750" s="102" t="s">
        <v>278</v>
      </c>
      <c r="C750" s="62" t="s">
        <v>34</v>
      </c>
      <c r="D750" s="63">
        <v>104</v>
      </c>
      <c r="E750" s="64"/>
      <c r="F750" s="65"/>
      <c r="G750" s="46">
        <f t="shared" si="69"/>
        <v>104</v>
      </c>
    </row>
    <row r="751" spans="1:7" s="59" customFormat="1" ht="22.5" x14ac:dyDescent="0.2">
      <c r="A751" s="52" t="s">
        <v>945</v>
      </c>
      <c r="B751" s="102" t="s">
        <v>453</v>
      </c>
      <c r="C751" s="62" t="s">
        <v>34</v>
      </c>
      <c r="D751" s="63">
        <v>1</v>
      </c>
      <c r="E751" s="64"/>
      <c r="F751" s="65"/>
      <c r="G751" s="46">
        <f>ROUND(PRODUCT(D751,E751),2)</f>
        <v>1</v>
      </c>
    </row>
    <row r="752" spans="1:7" s="59" customFormat="1" ht="22.5" x14ac:dyDescent="0.2">
      <c r="A752" s="52" t="s">
        <v>946</v>
      </c>
      <c r="B752" s="102" t="s">
        <v>288</v>
      </c>
      <c r="C752" s="62" t="s">
        <v>34</v>
      </c>
      <c r="D752" s="63">
        <v>1</v>
      </c>
      <c r="E752" s="64"/>
      <c r="F752" s="65"/>
      <c r="G752" s="46">
        <f>ROUND(PRODUCT(D752,E752),2)</f>
        <v>1</v>
      </c>
    </row>
    <row r="753" spans="1:7" s="59" customFormat="1" ht="22.5" x14ac:dyDescent="0.2">
      <c r="A753" s="52" t="s">
        <v>947</v>
      </c>
      <c r="B753" s="102" t="s">
        <v>1459</v>
      </c>
      <c r="C753" s="62" t="s">
        <v>34</v>
      </c>
      <c r="D753" s="63">
        <v>19</v>
      </c>
      <c r="E753" s="64"/>
      <c r="F753" s="65"/>
      <c r="G753" s="46">
        <f>ROUND(PRODUCT(D753,E753),2)</f>
        <v>19</v>
      </c>
    </row>
    <row r="754" spans="1:7" s="59" customFormat="1" ht="22.5" x14ac:dyDescent="0.2">
      <c r="A754" s="52" t="s">
        <v>948</v>
      </c>
      <c r="B754" s="102" t="s">
        <v>1460</v>
      </c>
      <c r="C754" s="62" t="s">
        <v>34</v>
      </c>
      <c r="D754" s="63">
        <v>19</v>
      </c>
      <c r="E754" s="64"/>
      <c r="F754" s="65"/>
      <c r="G754" s="46">
        <f>ROUND(PRODUCT(D754,E754),2)</f>
        <v>19</v>
      </c>
    </row>
    <row r="755" spans="1:7" s="59" customFormat="1" ht="33.75" x14ac:dyDescent="0.2">
      <c r="A755" s="52" t="s">
        <v>949</v>
      </c>
      <c r="B755" s="102" t="s">
        <v>1461</v>
      </c>
      <c r="C755" s="62" t="s">
        <v>34</v>
      </c>
      <c r="D755" s="63">
        <v>2</v>
      </c>
      <c r="E755" s="64"/>
      <c r="F755" s="65"/>
      <c r="G755" s="46">
        <f t="shared" ref="G755" si="70">ROUND(PRODUCT(D755,E755),2)</f>
        <v>2</v>
      </c>
    </row>
    <row r="756" spans="1:7" s="59" customFormat="1" ht="22.5" x14ac:dyDescent="0.2">
      <c r="A756" s="52" t="s">
        <v>950</v>
      </c>
      <c r="B756" s="102" t="s">
        <v>989</v>
      </c>
      <c r="C756" s="62" t="s">
        <v>34</v>
      </c>
      <c r="D756" s="63">
        <v>13</v>
      </c>
      <c r="E756" s="64"/>
      <c r="F756" s="65"/>
      <c r="G756" s="46">
        <f>ROUND(PRODUCT(D756,E756),2)</f>
        <v>13</v>
      </c>
    </row>
    <row r="757" spans="1:7" s="59" customFormat="1" ht="22.5" x14ac:dyDescent="0.2">
      <c r="A757" s="52" t="s">
        <v>951</v>
      </c>
      <c r="B757" s="102" t="s">
        <v>1606</v>
      </c>
      <c r="C757" s="62" t="s">
        <v>34</v>
      </c>
      <c r="D757" s="63">
        <v>1</v>
      </c>
      <c r="E757" s="64"/>
      <c r="F757" s="65"/>
      <c r="G757" s="46">
        <f t="shared" ref="G757:G774" si="71">ROUND(PRODUCT(D757,E757),2)</f>
        <v>1</v>
      </c>
    </row>
    <row r="758" spans="1:7" s="59" customFormat="1" ht="22.5" x14ac:dyDescent="0.2">
      <c r="A758" s="52" t="s">
        <v>952</v>
      </c>
      <c r="B758" s="102" t="s">
        <v>1545</v>
      </c>
      <c r="C758" s="62" t="s">
        <v>34</v>
      </c>
      <c r="D758" s="63">
        <v>4</v>
      </c>
      <c r="E758" s="64"/>
      <c r="F758" s="65"/>
      <c r="G758" s="46">
        <f t="shared" si="71"/>
        <v>4</v>
      </c>
    </row>
    <row r="759" spans="1:7" s="59" customFormat="1" ht="22.5" x14ac:dyDescent="0.2">
      <c r="A759" s="52" t="s">
        <v>953</v>
      </c>
      <c r="B759" s="102" t="s">
        <v>1607</v>
      </c>
      <c r="C759" s="62" t="s">
        <v>34</v>
      </c>
      <c r="D759" s="63">
        <v>1</v>
      </c>
      <c r="E759" s="64"/>
      <c r="F759" s="65"/>
      <c r="G759" s="46">
        <f t="shared" si="71"/>
        <v>1</v>
      </c>
    </row>
    <row r="760" spans="1:7" s="59" customFormat="1" ht="22.5" x14ac:dyDescent="0.2">
      <c r="A760" s="52" t="s">
        <v>954</v>
      </c>
      <c r="B760" s="102" t="s">
        <v>1608</v>
      </c>
      <c r="C760" s="62" t="s">
        <v>34</v>
      </c>
      <c r="D760" s="63">
        <v>1</v>
      </c>
      <c r="E760" s="64"/>
      <c r="F760" s="65"/>
      <c r="G760" s="46">
        <f t="shared" si="71"/>
        <v>1</v>
      </c>
    </row>
    <row r="761" spans="1:7" s="59" customFormat="1" ht="22.5" x14ac:dyDescent="0.2">
      <c r="A761" s="52" t="s">
        <v>955</v>
      </c>
      <c r="B761" s="102" t="s">
        <v>1609</v>
      </c>
      <c r="C761" s="62" t="s">
        <v>34</v>
      </c>
      <c r="D761" s="63">
        <v>12</v>
      </c>
      <c r="E761" s="64"/>
      <c r="F761" s="65"/>
      <c r="G761" s="46">
        <f t="shared" si="71"/>
        <v>12</v>
      </c>
    </row>
    <row r="762" spans="1:7" s="59" customFormat="1" ht="22.5" x14ac:dyDescent="0.2">
      <c r="A762" s="52" t="s">
        <v>956</v>
      </c>
      <c r="B762" s="102" t="s">
        <v>1546</v>
      </c>
      <c r="C762" s="62" t="s">
        <v>34</v>
      </c>
      <c r="D762" s="63">
        <v>6</v>
      </c>
      <c r="E762" s="64"/>
      <c r="F762" s="65"/>
      <c r="G762" s="46">
        <f t="shared" si="71"/>
        <v>6</v>
      </c>
    </row>
    <row r="763" spans="1:7" s="59" customFormat="1" ht="22.5" x14ac:dyDescent="0.2">
      <c r="A763" s="52" t="s">
        <v>957</v>
      </c>
      <c r="B763" s="102" t="s">
        <v>1610</v>
      </c>
      <c r="C763" s="62" t="s">
        <v>34</v>
      </c>
      <c r="D763" s="63">
        <v>2</v>
      </c>
      <c r="E763" s="64"/>
      <c r="F763" s="65"/>
      <c r="G763" s="46">
        <f t="shared" si="71"/>
        <v>2</v>
      </c>
    </row>
    <row r="764" spans="1:7" s="59" customFormat="1" ht="22.5" x14ac:dyDescent="0.2">
      <c r="A764" s="52" t="s">
        <v>958</v>
      </c>
      <c r="B764" s="102" t="s">
        <v>1611</v>
      </c>
      <c r="C764" s="62" t="s">
        <v>34</v>
      </c>
      <c r="D764" s="63">
        <v>4</v>
      </c>
      <c r="E764" s="64"/>
      <c r="F764" s="65"/>
      <c r="G764" s="46">
        <f t="shared" si="71"/>
        <v>4</v>
      </c>
    </row>
    <row r="765" spans="1:7" s="59" customFormat="1" ht="22.5" x14ac:dyDescent="0.2">
      <c r="A765" s="52" t="s">
        <v>959</v>
      </c>
      <c r="B765" s="102" t="s">
        <v>1612</v>
      </c>
      <c r="C765" s="62" t="s">
        <v>34</v>
      </c>
      <c r="D765" s="63">
        <v>1</v>
      </c>
      <c r="E765" s="64"/>
      <c r="F765" s="65"/>
      <c r="G765" s="46">
        <f t="shared" si="71"/>
        <v>1</v>
      </c>
    </row>
    <row r="766" spans="1:7" s="59" customFormat="1" ht="22.5" x14ac:dyDescent="0.2">
      <c r="A766" s="52" t="s">
        <v>960</v>
      </c>
      <c r="B766" s="102" t="s">
        <v>1613</v>
      </c>
      <c r="C766" s="62" t="s">
        <v>34</v>
      </c>
      <c r="D766" s="63">
        <v>1</v>
      </c>
      <c r="E766" s="64"/>
      <c r="F766" s="65"/>
      <c r="G766" s="46">
        <f t="shared" si="71"/>
        <v>1</v>
      </c>
    </row>
    <row r="767" spans="1:7" s="59" customFormat="1" ht="33.75" x14ac:dyDescent="0.2">
      <c r="A767" s="52" t="s">
        <v>961</v>
      </c>
      <c r="B767" s="102" t="s">
        <v>454</v>
      </c>
      <c r="C767" s="62" t="s">
        <v>34</v>
      </c>
      <c r="D767" s="63">
        <v>1</v>
      </c>
      <c r="E767" s="64"/>
      <c r="F767" s="65"/>
      <c r="G767" s="46">
        <f t="shared" si="71"/>
        <v>1</v>
      </c>
    </row>
    <row r="768" spans="1:7" s="59" customFormat="1" ht="33.75" x14ac:dyDescent="0.2">
      <c r="A768" s="52" t="s">
        <v>962</v>
      </c>
      <c r="B768" s="102" t="s">
        <v>281</v>
      </c>
      <c r="C768" s="62" t="s">
        <v>34</v>
      </c>
      <c r="D768" s="63">
        <v>35</v>
      </c>
      <c r="E768" s="64"/>
      <c r="F768" s="65"/>
      <c r="G768" s="46">
        <f t="shared" si="71"/>
        <v>35</v>
      </c>
    </row>
    <row r="769" spans="1:7" s="59" customFormat="1" ht="33.75" x14ac:dyDescent="0.2">
      <c r="A769" s="52" t="s">
        <v>963</v>
      </c>
      <c r="B769" s="102" t="s">
        <v>282</v>
      </c>
      <c r="C769" s="62" t="s">
        <v>34</v>
      </c>
      <c r="D769" s="63">
        <v>15</v>
      </c>
      <c r="E769" s="64"/>
      <c r="F769" s="65"/>
      <c r="G769" s="46">
        <f t="shared" si="71"/>
        <v>15</v>
      </c>
    </row>
    <row r="770" spans="1:7" s="59" customFormat="1" ht="33.75" x14ac:dyDescent="0.2">
      <c r="A770" s="52" t="s">
        <v>964</v>
      </c>
      <c r="B770" s="102" t="s">
        <v>455</v>
      </c>
      <c r="C770" s="62" t="s">
        <v>34</v>
      </c>
      <c r="D770" s="63">
        <v>1</v>
      </c>
      <c r="E770" s="64"/>
      <c r="F770" s="65"/>
      <c r="G770" s="46">
        <f t="shared" si="71"/>
        <v>1</v>
      </c>
    </row>
    <row r="771" spans="1:7" s="59" customFormat="1" ht="33.75" x14ac:dyDescent="0.2">
      <c r="A771" s="52" t="s">
        <v>965</v>
      </c>
      <c r="B771" s="102" t="s">
        <v>1462</v>
      </c>
      <c r="C771" s="62" t="s">
        <v>34</v>
      </c>
      <c r="D771" s="63">
        <v>11</v>
      </c>
      <c r="E771" s="64"/>
      <c r="F771" s="65"/>
      <c r="G771" s="46">
        <f t="shared" si="71"/>
        <v>11</v>
      </c>
    </row>
    <row r="772" spans="1:7" s="59" customFormat="1" ht="45" x14ac:dyDescent="0.2">
      <c r="A772" s="52" t="s">
        <v>1012</v>
      </c>
      <c r="B772" s="102" t="s">
        <v>457</v>
      </c>
      <c r="C772" s="62" t="s">
        <v>34</v>
      </c>
      <c r="D772" s="63">
        <v>3</v>
      </c>
      <c r="E772" s="64"/>
      <c r="F772" s="65"/>
      <c r="G772" s="46">
        <f t="shared" si="71"/>
        <v>3</v>
      </c>
    </row>
    <row r="773" spans="1:7" s="59" customFormat="1" ht="33.75" x14ac:dyDescent="0.2">
      <c r="A773" s="52" t="s">
        <v>1013</v>
      </c>
      <c r="B773" s="102" t="s">
        <v>458</v>
      </c>
      <c r="C773" s="62" t="s">
        <v>34</v>
      </c>
      <c r="D773" s="63">
        <v>3</v>
      </c>
      <c r="E773" s="64"/>
      <c r="F773" s="65"/>
      <c r="G773" s="46">
        <f t="shared" si="71"/>
        <v>3</v>
      </c>
    </row>
    <row r="774" spans="1:7" s="59" customFormat="1" ht="22.5" x14ac:dyDescent="0.2">
      <c r="A774" s="52" t="s">
        <v>1014</v>
      </c>
      <c r="B774" s="102" t="s">
        <v>456</v>
      </c>
      <c r="C774" s="62" t="s">
        <v>34</v>
      </c>
      <c r="D774" s="63">
        <v>1</v>
      </c>
      <c r="E774" s="64"/>
      <c r="F774" s="65"/>
      <c r="G774" s="46">
        <f t="shared" si="71"/>
        <v>1</v>
      </c>
    </row>
    <row r="775" spans="1:7" s="59" customFormat="1" ht="33.75" x14ac:dyDescent="0.2">
      <c r="A775" s="52" t="s">
        <v>1015</v>
      </c>
      <c r="B775" s="102" t="s">
        <v>284</v>
      </c>
      <c r="C775" s="62" t="s">
        <v>33</v>
      </c>
      <c r="D775" s="63">
        <v>6.32</v>
      </c>
      <c r="E775" s="64"/>
      <c r="F775" s="65"/>
      <c r="G775" s="46">
        <f t="shared" si="69"/>
        <v>6.32</v>
      </c>
    </row>
    <row r="776" spans="1:7" s="59" customFormat="1" ht="33.75" x14ac:dyDescent="0.2">
      <c r="A776" s="52" t="s">
        <v>1016</v>
      </c>
      <c r="B776" s="102" t="s">
        <v>285</v>
      </c>
      <c r="C776" s="62" t="s">
        <v>34</v>
      </c>
      <c r="D776" s="63">
        <v>63</v>
      </c>
      <c r="E776" s="64"/>
      <c r="F776" s="65"/>
      <c r="G776" s="46">
        <f t="shared" si="69"/>
        <v>63</v>
      </c>
    </row>
    <row r="777" spans="1:7" s="59" customFormat="1" ht="22.5" x14ac:dyDescent="0.2">
      <c r="A777" s="52" t="s">
        <v>1017</v>
      </c>
      <c r="B777" s="102" t="s">
        <v>286</v>
      </c>
      <c r="C777" s="62" t="s">
        <v>34</v>
      </c>
      <c r="D777" s="63">
        <v>34</v>
      </c>
      <c r="E777" s="64"/>
      <c r="F777" s="65"/>
      <c r="G777" s="46">
        <f t="shared" si="69"/>
        <v>34</v>
      </c>
    </row>
    <row r="778" spans="1:7" s="59" customFormat="1" ht="22.5" x14ac:dyDescent="0.2">
      <c r="A778" s="52" t="s">
        <v>1018</v>
      </c>
      <c r="B778" s="102" t="s">
        <v>459</v>
      </c>
      <c r="C778" s="62" t="s">
        <v>34</v>
      </c>
      <c r="D778" s="63">
        <v>6</v>
      </c>
      <c r="E778" s="64"/>
      <c r="F778" s="65"/>
      <c r="G778" s="46">
        <f t="shared" si="69"/>
        <v>6</v>
      </c>
    </row>
    <row r="779" spans="1:7" s="59" customFormat="1" ht="22.5" x14ac:dyDescent="0.2">
      <c r="A779" s="52" t="s">
        <v>1019</v>
      </c>
      <c r="B779" s="102" t="s">
        <v>460</v>
      </c>
      <c r="C779" s="62" t="s">
        <v>34</v>
      </c>
      <c r="D779" s="63">
        <v>23</v>
      </c>
      <c r="E779" s="64"/>
      <c r="F779" s="65"/>
      <c r="G779" s="46">
        <f t="shared" si="69"/>
        <v>23</v>
      </c>
    </row>
    <row r="780" spans="1:7" s="61" customFormat="1" x14ac:dyDescent="0.2">
      <c r="A780" s="60" t="s">
        <v>984</v>
      </c>
      <c r="B780" s="66" t="s">
        <v>63</v>
      </c>
      <c r="C780" s="66"/>
      <c r="D780" s="66"/>
      <c r="E780" s="66"/>
      <c r="F780" s="66"/>
      <c r="G780" s="49">
        <f>ROUND(SUM(G781,G792),2)</f>
        <v>4123.5</v>
      </c>
    </row>
    <row r="781" spans="1:7" s="89" customFormat="1" x14ac:dyDescent="0.2">
      <c r="A781" s="83" t="s">
        <v>985</v>
      </c>
      <c r="B781" s="84" t="s">
        <v>64</v>
      </c>
      <c r="C781" s="85"/>
      <c r="D781" s="86"/>
      <c r="E781" s="87"/>
      <c r="F781" s="88"/>
      <c r="G781" s="87">
        <f>ROUND(SUM(G782:G791),2)</f>
        <v>1484.84</v>
      </c>
    </row>
    <row r="782" spans="1:7" s="59" customFormat="1" ht="45" x14ac:dyDescent="0.2">
      <c r="A782" s="52" t="s">
        <v>1020</v>
      </c>
      <c r="B782" s="102" t="s">
        <v>58</v>
      </c>
      <c r="C782" s="62" t="s">
        <v>34</v>
      </c>
      <c r="D782" s="63">
        <v>25</v>
      </c>
      <c r="E782" s="64"/>
      <c r="F782" s="65"/>
      <c r="G782" s="46">
        <f t="shared" ref="G782:G808" si="72">ROUND(PRODUCT(D782,E782),2)</f>
        <v>25</v>
      </c>
    </row>
    <row r="783" spans="1:7" s="59" customFormat="1" ht="45" x14ac:dyDescent="0.2">
      <c r="A783" s="52" t="s">
        <v>1021</v>
      </c>
      <c r="B783" s="102" t="s">
        <v>59</v>
      </c>
      <c r="C783" s="62" t="s">
        <v>34</v>
      </c>
      <c r="D783" s="63">
        <v>18</v>
      </c>
      <c r="E783" s="64"/>
      <c r="F783" s="65"/>
      <c r="G783" s="46">
        <f t="shared" si="72"/>
        <v>18</v>
      </c>
    </row>
    <row r="784" spans="1:7" s="59" customFormat="1" ht="22.5" x14ac:dyDescent="0.2">
      <c r="A784" s="52" t="s">
        <v>1022</v>
      </c>
      <c r="B784" s="102" t="s">
        <v>92</v>
      </c>
      <c r="C784" s="62" t="s">
        <v>33</v>
      </c>
      <c r="D784" s="63">
        <v>1.2</v>
      </c>
      <c r="E784" s="64"/>
      <c r="F784" s="65"/>
      <c r="G784" s="46">
        <f t="shared" si="72"/>
        <v>1.2</v>
      </c>
    </row>
    <row r="785" spans="1:7" s="59" customFormat="1" ht="67.5" x14ac:dyDescent="0.2">
      <c r="A785" s="52" t="s">
        <v>1023</v>
      </c>
      <c r="B785" s="102" t="s">
        <v>1646</v>
      </c>
      <c r="C785" s="62" t="s">
        <v>34</v>
      </c>
      <c r="D785" s="63">
        <v>25</v>
      </c>
      <c r="E785" s="64"/>
      <c r="F785" s="65"/>
      <c r="G785" s="46">
        <f t="shared" si="72"/>
        <v>25</v>
      </c>
    </row>
    <row r="786" spans="1:7" s="59" customFormat="1" ht="45" x14ac:dyDescent="0.2">
      <c r="A786" s="52" t="s">
        <v>1024</v>
      </c>
      <c r="B786" s="102" t="s">
        <v>108</v>
      </c>
      <c r="C786" s="62" t="s">
        <v>33</v>
      </c>
      <c r="D786" s="63">
        <v>164.32</v>
      </c>
      <c r="E786" s="64"/>
      <c r="F786" s="65"/>
      <c r="G786" s="46">
        <f t="shared" si="72"/>
        <v>164.32</v>
      </c>
    </row>
    <row r="787" spans="1:7" s="59" customFormat="1" ht="22.5" x14ac:dyDescent="0.2">
      <c r="A787" s="52" t="s">
        <v>1025</v>
      </c>
      <c r="B787" s="102" t="s">
        <v>60</v>
      </c>
      <c r="C787" s="62" t="s">
        <v>40</v>
      </c>
      <c r="D787" s="63">
        <v>1027</v>
      </c>
      <c r="E787" s="64"/>
      <c r="F787" s="65"/>
      <c r="G787" s="46">
        <f t="shared" si="72"/>
        <v>1027</v>
      </c>
    </row>
    <row r="788" spans="1:7" s="59" customFormat="1" ht="22.5" x14ac:dyDescent="0.2">
      <c r="A788" s="52" t="s">
        <v>1026</v>
      </c>
      <c r="B788" s="102" t="s">
        <v>61</v>
      </c>
      <c r="C788" s="62" t="s">
        <v>40</v>
      </c>
      <c r="D788" s="63">
        <v>22.5</v>
      </c>
      <c r="E788" s="64"/>
      <c r="F788" s="65"/>
      <c r="G788" s="46">
        <f t="shared" si="72"/>
        <v>22.5</v>
      </c>
    </row>
    <row r="789" spans="1:7" s="59" customFormat="1" ht="22.5" x14ac:dyDescent="0.2">
      <c r="A789" s="52" t="s">
        <v>1027</v>
      </c>
      <c r="B789" s="102" t="s">
        <v>462</v>
      </c>
      <c r="C789" s="62" t="s">
        <v>40</v>
      </c>
      <c r="D789" s="63">
        <v>12.5</v>
      </c>
      <c r="E789" s="64"/>
      <c r="F789" s="65"/>
      <c r="G789" s="46">
        <f t="shared" si="72"/>
        <v>12.5</v>
      </c>
    </row>
    <row r="790" spans="1:7" s="59" customFormat="1" ht="22.5" x14ac:dyDescent="0.2">
      <c r="A790" s="52" t="s">
        <v>1028</v>
      </c>
      <c r="B790" s="102" t="s">
        <v>62</v>
      </c>
      <c r="C790" s="62" t="s">
        <v>34</v>
      </c>
      <c r="D790" s="63">
        <v>25</v>
      </c>
      <c r="E790" s="64"/>
      <c r="F790" s="65"/>
      <c r="G790" s="46">
        <f t="shared" si="72"/>
        <v>25</v>
      </c>
    </row>
    <row r="791" spans="1:7" s="59" customFormat="1" ht="45" x14ac:dyDescent="0.2">
      <c r="A791" s="52" t="s">
        <v>1029</v>
      </c>
      <c r="B791" s="102" t="s">
        <v>120</v>
      </c>
      <c r="C791" s="62" t="s">
        <v>33</v>
      </c>
      <c r="D791" s="63">
        <v>164.32</v>
      </c>
      <c r="E791" s="64"/>
      <c r="F791" s="65"/>
      <c r="G791" s="46">
        <f t="shared" si="72"/>
        <v>164.32</v>
      </c>
    </row>
    <row r="792" spans="1:7" s="89" customFormat="1" x14ac:dyDescent="0.2">
      <c r="A792" s="83" t="s">
        <v>986</v>
      </c>
      <c r="B792" s="84" t="s">
        <v>84</v>
      </c>
      <c r="C792" s="85"/>
      <c r="D792" s="86"/>
      <c r="E792" s="87"/>
      <c r="F792" s="88"/>
      <c r="G792" s="87">
        <f>ROUND(SUM(G793:G812),2)</f>
        <v>2638.66</v>
      </c>
    </row>
    <row r="793" spans="1:7" s="59" customFormat="1" ht="135" x14ac:dyDescent="0.2">
      <c r="A793" s="52" t="s">
        <v>1030</v>
      </c>
      <c r="B793" s="102" t="s">
        <v>1614</v>
      </c>
      <c r="C793" s="62" t="s">
        <v>34</v>
      </c>
      <c r="D793" s="63">
        <v>50</v>
      </c>
      <c r="E793" s="64"/>
      <c r="F793" s="65"/>
      <c r="G793" s="46">
        <f t="shared" si="72"/>
        <v>50</v>
      </c>
    </row>
    <row r="794" spans="1:7" s="59" customFormat="1" ht="135" x14ac:dyDescent="0.2">
      <c r="A794" s="52" t="s">
        <v>1031</v>
      </c>
      <c r="B794" s="102" t="s">
        <v>1615</v>
      </c>
      <c r="C794" s="62" t="s">
        <v>34</v>
      </c>
      <c r="D794" s="63">
        <v>25</v>
      </c>
      <c r="E794" s="64"/>
      <c r="F794" s="65"/>
      <c r="G794" s="46">
        <f t="shared" si="72"/>
        <v>25</v>
      </c>
    </row>
    <row r="795" spans="1:7" s="59" customFormat="1" ht="56.25" x14ac:dyDescent="0.2">
      <c r="A795" s="52" t="s">
        <v>1032</v>
      </c>
      <c r="B795" s="102" t="s">
        <v>121</v>
      </c>
      <c r="C795" s="62" t="s">
        <v>34</v>
      </c>
      <c r="D795" s="63">
        <v>50</v>
      </c>
      <c r="E795" s="64"/>
      <c r="F795" s="65"/>
      <c r="G795" s="46">
        <f t="shared" si="72"/>
        <v>50</v>
      </c>
    </row>
    <row r="796" spans="1:7" s="59" customFormat="1" ht="33.75" x14ac:dyDescent="0.2">
      <c r="A796" s="52" t="s">
        <v>1033</v>
      </c>
      <c r="B796" s="102" t="s">
        <v>66</v>
      </c>
      <c r="C796" s="62" t="s">
        <v>40</v>
      </c>
      <c r="D796" s="63">
        <v>1027</v>
      </c>
      <c r="E796" s="64"/>
      <c r="F796" s="65"/>
      <c r="G796" s="46">
        <f t="shared" si="72"/>
        <v>1027</v>
      </c>
    </row>
    <row r="797" spans="1:7" s="59" customFormat="1" ht="33.75" x14ac:dyDescent="0.2">
      <c r="A797" s="52" t="s">
        <v>1034</v>
      </c>
      <c r="B797" s="102" t="s">
        <v>67</v>
      </c>
      <c r="C797" s="62" t="s">
        <v>40</v>
      </c>
      <c r="D797" s="63">
        <v>1141</v>
      </c>
      <c r="E797" s="64"/>
      <c r="F797" s="65"/>
      <c r="G797" s="46">
        <f t="shared" si="72"/>
        <v>1141</v>
      </c>
    </row>
    <row r="798" spans="1:7" s="59" customFormat="1" ht="56.25" x14ac:dyDescent="0.2">
      <c r="A798" s="52" t="s">
        <v>1035</v>
      </c>
      <c r="B798" s="102" t="s">
        <v>98</v>
      </c>
      <c r="C798" s="62" t="s">
        <v>40</v>
      </c>
      <c r="D798" s="63">
        <v>34.86</v>
      </c>
      <c r="E798" s="64"/>
      <c r="F798" s="65"/>
      <c r="G798" s="46">
        <f t="shared" si="72"/>
        <v>34.86</v>
      </c>
    </row>
    <row r="799" spans="1:7" s="59" customFormat="1" ht="22.5" x14ac:dyDescent="0.2">
      <c r="A799" s="52" t="s">
        <v>1036</v>
      </c>
      <c r="B799" s="102" t="s">
        <v>68</v>
      </c>
      <c r="C799" s="62" t="s">
        <v>34</v>
      </c>
      <c r="D799" s="63">
        <v>25</v>
      </c>
      <c r="E799" s="64"/>
      <c r="F799" s="65"/>
      <c r="G799" s="46">
        <f t="shared" si="72"/>
        <v>25</v>
      </c>
    </row>
    <row r="800" spans="1:7" s="59" customFormat="1" ht="22.5" x14ac:dyDescent="0.2">
      <c r="A800" s="52" t="s">
        <v>1037</v>
      </c>
      <c r="B800" s="102" t="s">
        <v>69</v>
      </c>
      <c r="C800" s="62" t="s">
        <v>34</v>
      </c>
      <c r="D800" s="63">
        <v>16</v>
      </c>
      <c r="E800" s="64"/>
      <c r="F800" s="65"/>
      <c r="G800" s="46">
        <f t="shared" si="72"/>
        <v>16</v>
      </c>
    </row>
    <row r="801" spans="1:7" s="59" customFormat="1" ht="45" x14ac:dyDescent="0.2">
      <c r="A801" s="52" t="s">
        <v>1038</v>
      </c>
      <c r="B801" s="102" t="s">
        <v>70</v>
      </c>
      <c r="C801" s="62" t="s">
        <v>34</v>
      </c>
      <c r="D801" s="63">
        <v>75</v>
      </c>
      <c r="E801" s="64"/>
      <c r="F801" s="65"/>
      <c r="G801" s="46">
        <f t="shared" si="72"/>
        <v>75</v>
      </c>
    </row>
    <row r="802" spans="1:7" s="59" customFormat="1" ht="33.75" x14ac:dyDescent="0.2">
      <c r="A802" s="52" t="s">
        <v>1039</v>
      </c>
      <c r="B802" s="102" t="s">
        <v>99</v>
      </c>
      <c r="C802" s="62" t="s">
        <v>34</v>
      </c>
      <c r="D802" s="63">
        <v>25</v>
      </c>
      <c r="E802" s="64"/>
      <c r="F802" s="65"/>
      <c r="G802" s="46">
        <f t="shared" si="72"/>
        <v>25</v>
      </c>
    </row>
    <row r="803" spans="1:7" s="59" customFormat="1" ht="33.75" x14ac:dyDescent="0.2">
      <c r="A803" s="52" t="s">
        <v>1040</v>
      </c>
      <c r="B803" s="102" t="s">
        <v>71</v>
      </c>
      <c r="C803" s="62" t="s">
        <v>72</v>
      </c>
      <c r="D803" s="63">
        <v>12</v>
      </c>
      <c r="E803" s="64"/>
      <c r="F803" s="65"/>
      <c r="G803" s="46">
        <f t="shared" si="72"/>
        <v>12</v>
      </c>
    </row>
    <row r="804" spans="1:7" s="59" customFormat="1" ht="33.75" x14ac:dyDescent="0.2">
      <c r="A804" s="52" t="s">
        <v>1041</v>
      </c>
      <c r="B804" s="102" t="s">
        <v>75</v>
      </c>
      <c r="C804" s="62" t="s">
        <v>72</v>
      </c>
      <c r="D804" s="63">
        <v>6</v>
      </c>
      <c r="E804" s="64"/>
      <c r="F804" s="65"/>
      <c r="G804" s="46">
        <f t="shared" si="72"/>
        <v>6</v>
      </c>
    </row>
    <row r="805" spans="1:7" s="59" customFormat="1" ht="33.75" x14ac:dyDescent="0.2">
      <c r="A805" s="52" t="s">
        <v>1042</v>
      </c>
      <c r="B805" s="102" t="s">
        <v>1635</v>
      </c>
      <c r="C805" s="62" t="s">
        <v>34</v>
      </c>
      <c r="D805" s="63">
        <v>4</v>
      </c>
      <c r="E805" s="64"/>
      <c r="F805" s="65"/>
      <c r="G805" s="46">
        <f t="shared" si="72"/>
        <v>4</v>
      </c>
    </row>
    <row r="806" spans="1:7" s="59" customFormat="1" ht="33.75" x14ac:dyDescent="0.2">
      <c r="A806" s="52" t="s">
        <v>1043</v>
      </c>
      <c r="B806" s="102" t="s">
        <v>95</v>
      </c>
      <c r="C806" s="62" t="s">
        <v>34</v>
      </c>
      <c r="D806" s="63">
        <v>75</v>
      </c>
      <c r="E806" s="64"/>
      <c r="F806" s="65"/>
      <c r="G806" s="46">
        <f t="shared" si="72"/>
        <v>75</v>
      </c>
    </row>
    <row r="807" spans="1:7" s="59" customFormat="1" ht="33.75" x14ac:dyDescent="0.2">
      <c r="A807" s="52" t="s">
        <v>1044</v>
      </c>
      <c r="B807" s="102" t="s">
        <v>96</v>
      </c>
      <c r="C807" s="62" t="s">
        <v>34</v>
      </c>
      <c r="D807" s="63">
        <v>12</v>
      </c>
      <c r="E807" s="64"/>
      <c r="F807" s="65"/>
      <c r="G807" s="46">
        <f t="shared" si="72"/>
        <v>12</v>
      </c>
    </row>
    <row r="808" spans="1:7" s="59" customFormat="1" ht="56.25" x14ac:dyDescent="0.2">
      <c r="A808" s="52" t="s">
        <v>1045</v>
      </c>
      <c r="B808" s="102" t="s">
        <v>74</v>
      </c>
      <c r="C808" s="62" t="s">
        <v>34</v>
      </c>
      <c r="D808" s="63">
        <v>3</v>
      </c>
      <c r="E808" s="64"/>
      <c r="F808" s="65"/>
      <c r="G808" s="46">
        <f t="shared" si="72"/>
        <v>3</v>
      </c>
    </row>
    <row r="809" spans="1:7" s="59" customFormat="1" ht="33.75" x14ac:dyDescent="0.2">
      <c r="A809" s="52" t="s">
        <v>1046</v>
      </c>
      <c r="B809" s="102" t="s">
        <v>73</v>
      </c>
      <c r="C809" s="62" t="s">
        <v>40</v>
      </c>
      <c r="D809" s="63">
        <v>26.8</v>
      </c>
      <c r="E809" s="64"/>
      <c r="F809" s="65"/>
      <c r="G809" s="46">
        <f>ROUND(PRODUCT(D809,E809),2)</f>
        <v>26.8</v>
      </c>
    </row>
    <row r="810" spans="1:7" s="59" customFormat="1" ht="45" x14ac:dyDescent="0.2">
      <c r="A810" s="52" t="s">
        <v>1047</v>
      </c>
      <c r="B810" s="102" t="s">
        <v>1633</v>
      </c>
      <c r="C810" s="62" t="s">
        <v>34</v>
      </c>
      <c r="D810" s="63">
        <v>25</v>
      </c>
      <c r="E810" s="64"/>
      <c r="F810" s="65"/>
      <c r="G810" s="46">
        <f>ROUND(PRODUCT(D810,E810),2)</f>
        <v>25</v>
      </c>
    </row>
    <row r="811" spans="1:7" s="59" customFormat="1" ht="270" x14ac:dyDescent="0.2">
      <c r="A811" s="52" t="s">
        <v>1048</v>
      </c>
      <c r="B811" s="102" t="s">
        <v>1647</v>
      </c>
      <c r="C811" s="62" t="s">
        <v>34</v>
      </c>
      <c r="D811" s="63">
        <v>3</v>
      </c>
      <c r="E811" s="64"/>
      <c r="F811" s="65"/>
      <c r="G811" s="46">
        <f>ROUND(PRODUCT(D811,E811),2)</f>
        <v>3</v>
      </c>
    </row>
    <row r="812" spans="1:7" s="59" customFormat="1" ht="78.75" x14ac:dyDescent="0.2">
      <c r="A812" s="52" t="s">
        <v>1049</v>
      </c>
      <c r="B812" s="102" t="s">
        <v>1644</v>
      </c>
      <c r="C812" s="62" t="s">
        <v>34</v>
      </c>
      <c r="D812" s="63">
        <v>3</v>
      </c>
      <c r="E812" s="64"/>
      <c r="F812" s="65"/>
      <c r="G812" s="46">
        <f>ROUND(PRODUCT(D812,E812),2)</f>
        <v>3</v>
      </c>
    </row>
    <row r="813" spans="1:7" s="57" customFormat="1" x14ac:dyDescent="0.2">
      <c r="A813" s="60" t="s">
        <v>987</v>
      </c>
      <c r="B813" s="66" t="s">
        <v>30</v>
      </c>
      <c r="C813" s="66"/>
      <c r="D813" s="66"/>
      <c r="E813" s="66"/>
      <c r="F813" s="66"/>
      <c r="G813" s="49">
        <f>ROUND(SUM(G814),2)</f>
        <v>24221.99</v>
      </c>
    </row>
    <row r="814" spans="1:7" s="67" customFormat="1" ht="22.5" x14ac:dyDescent="0.2">
      <c r="A814" s="52" t="s">
        <v>1050</v>
      </c>
      <c r="B814" s="102" t="s">
        <v>48</v>
      </c>
      <c r="C814" s="62" t="s">
        <v>32</v>
      </c>
      <c r="D814" s="63">
        <v>24221.989999999998</v>
      </c>
      <c r="E814" s="64"/>
      <c r="F814" s="65"/>
      <c r="G814" s="46">
        <f t="shared" ref="G814" si="73">ROUND(PRODUCT(D814,E814),2)</f>
        <v>24221.99</v>
      </c>
    </row>
    <row r="815" spans="1:7" s="81" customFormat="1" x14ac:dyDescent="0.2">
      <c r="A815" s="79" t="s">
        <v>28</v>
      </c>
      <c r="B815" s="114" t="s">
        <v>1625</v>
      </c>
      <c r="C815" s="114"/>
      <c r="D815" s="114"/>
      <c r="E815" s="114"/>
      <c r="F815" s="114"/>
      <c r="G815" s="80">
        <f>+G816+G844+G866+G874+G975+G1034+G1065+G891</f>
        <v>417174.52</v>
      </c>
    </row>
    <row r="816" spans="1:7" s="61" customFormat="1" x14ac:dyDescent="0.2">
      <c r="A816" s="60" t="s">
        <v>45</v>
      </c>
      <c r="B816" s="66" t="s">
        <v>77</v>
      </c>
      <c r="C816" s="66"/>
      <c r="D816" s="66"/>
      <c r="E816" s="66"/>
      <c r="F816" s="66"/>
      <c r="G816" s="49">
        <f>ROUND(SUM(G817,G826,G835),2)</f>
        <v>256118.76</v>
      </c>
    </row>
    <row r="817" spans="1:7" s="89" customFormat="1" x14ac:dyDescent="0.2">
      <c r="A817" s="83" t="s">
        <v>990</v>
      </c>
      <c r="B817" s="84" t="s">
        <v>26</v>
      </c>
      <c r="C817" s="85"/>
      <c r="D817" s="86"/>
      <c r="E817" s="87"/>
      <c r="F817" s="88"/>
      <c r="G817" s="87">
        <f>ROUND(SUM(G818:G825),2)</f>
        <v>148180.01</v>
      </c>
    </row>
    <row r="818" spans="1:7" s="59" customFormat="1" ht="22.5" x14ac:dyDescent="0.2">
      <c r="A818" s="52" t="s">
        <v>1051</v>
      </c>
      <c r="B818" s="102" t="s">
        <v>216</v>
      </c>
      <c r="C818" s="62" t="s">
        <v>33</v>
      </c>
      <c r="D818" s="63">
        <v>7658.79</v>
      </c>
      <c r="E818" s="64"/>
      <c r="F818" s="65"/>
      <c r="G818" s="46">
        <f>ROUND(PRODUCT(D818,E818),2)</f>
        <v>7658.79</v>
      </c>
    </row>
    <row r="819" spans="1:7" s="59" customFormat="1" ht="45" x14ac:dyDescent="0.2">
      <c r="A819" s="52" t="s">
        <v>1052</v>
      </c>
      <c r="B819" s="102" t="s">
        <v>91</v>
      </c>
      <c r="C819" s="62" t="s">
        <v>33</v>
      </c>
      <c r="D819" s="63">
        <v>75</v>
      </c>
      <c r="E819" s="64"/>
      <c r="F819" s="65"/>
      <c r="G819" s="46">
        <f>ROUND(PRODUCT(D819,E819),2)</f>
        <v>75</v>
      </c>
    </row>
    <row r="820" spans="1:7" s="59" customFormat="1" ht="33.75" x14ac:dyDescent="0.2">
      <c r="A820" s="52" t="s">
        <v>1053</v>
      </c>
      <c r="B820" s="102" t="s">
        <v>107</v>
      </c>
      <c r="C820" s="62" t="s">
        <v>33</v>
      </c>
      <c r="D820" s="63">
        <v>12</v>
      </c>
      <c r="E820" s="64"/>
      <c r="F820" s="65"/>
      <c r="G820" s="46">
        <f t="shared" ref="G820:G822" si="74">ROUND(PRODUCT(D820,E820),2)</f>
        <v>12</v>
      </c>
    </row>
    <row r="821" spans="1:7" s="59" customFormat="1" ht="33.75" x14ac:dyDescent="0.2">
      <c r="A821" s="52" t="s">
        <v>1054</v>
      </c>
      <c r="B821" s="102" t="s">
        <v>56</v>
      </c>
      <c r="C821" s="62" t="s">
        <v>33</v>
      </c>
      <c r="D821" s="63">
        <v>252.32</v>
      </c>
      <c r="E821" s="64"/>
      <c r="F821" s="65"/>
      <c r="G821" s="46">
        <f t="shared" si="74"/>
        <v>252.32</v>
      </c>
    </row>
    <row r="822" spans="1:7" s="59" customFormat="1" ht="33.75" x14ac:dyDescent="0.2">
      <c r="A822" s="52" t="s">
        <v>1055</v>
      </c>
      <c r="B822" s="102" t="s">
        <v>35</v>
      </c>
      <c r="C822" s="62" t="s">
        <v>33</v>
      </c>
      <c r="D822" s="63">
        <v>231.76</v>
      </c>
      <c r="E822" s="64"/>
      <c r="F822" s="65"/>
      <c r="G822" s="46">
        <f t="shared" si="74"/>
        <v>231.76</v>
      </c>
    </row>
    <row r="823" spans="1:7" s="59" customFormat="1" ht="78.75" x14ac:dyDescent="0.2">
      <c r="A823" s="52" t="s">
        <v>1056</v>
      </c>
      <c r="B823" s="102" t="s">
        <v>720</v>
      </c>
      <c r="C823" s="62" t="s">
        <v>32</v>
      </c>
      <c r="D823" s="63">
        <v>42.35</v>
      </c>
      <c r="E823" s="64"/>
      <c r="F823" s="109"/>
      <c r="G823" s="46">
        <f>ROUND(PRODUCT(D823,E823),2)</f>
        <v>42.35</v>
      </c>
    </row>
    <row r="824" spans="1:7" s="59" customFormat="1" ht="33.75" x14ac:dyDescent="0.2">
      <c r="A824" s="52" t="s">
        <v>1057</v>
      </c>
      <c r="B824" s="102" t="s">
        <v>38</v>
      </c>
      <c r="C824" s="62" t="s">
        <v>33</v>
      </c>
      <c r="D824" s="63">
        <v>8229.8700000000008</v>
      </c>
      <c r="E824" s="64"/>
      <c r="F824" s="65"/>
      <c r="G824" s="46">
        <f t="shared" ref="G824:G825" si="75">ROUND(PRODUCT(D824,E824),2)</f>
        <v>8229.8700000000008</v>
      </c>
    </row>
    <row r="825" spans="1:7" s="59" customFormat="1" ht="33.75" x14ac:dyDescent="0.2">
      <c r="A825" s="52" t="s">
        <v>1058</v>
      </c>
      <c r="B825" s="102" t="s">
        <v>36</v>
      </c>
      <c r="C825" s="62" t="s">
        <v>37</v>
      </c>
      <c r="D825" s="63">
        <v>131677.92000000001</v>
      </c>
      <c r="E825" s="64"/>
      <c r="F825" s="65"/>
      <c r="G825" s="46">
        <f t="shared" si="75"/>
        <v>131677.92000000001</v>
      </c>
    </row>
    <row r="826" spans="1:7" s="89" customFormat="1" x14ac:dyDescent="0.2">
      <c r="A826" s="83" t="s">
        <v>991</v>
      </c>
      <c r="B826" s="84" t="s">
        <v>51</v>
      </c>
      <c r="C826" s="85"/>
      <c r="D826" s="86">
        <v>0</v>
      </c>
      <c r="E826" s="87"/>
      <c r="F826" s="88"/>
      <c r="G826" s="87">
        <f>ROUND(SUM(G827:G834),2)</f>
        <v>87234.44</v>
      </c>
    </row>
    <row r="827" spans="1:7" s="59" customFormat="1" ht="33.75" x14ac:dyDescent="0.2">
      <c r="A827" s="52" t="s">
        <v>1059</v>
      </c>
      <c r="B827" s="102" t="s">
        <v>31</v>
      </c>
      <c r="C827" s="62" t="s">
        <v>32</v>
      </c>
      <c r="D827" s="63">
        <v>8387.93</v>
      </c>
      <c r="E827" s="64"/>
      <c r="F827" s="65"/>
      <c r="G827" s="46">
        <f>ROUND(PRODUCT(D827,E827),2)</f>
        <v>8387.93</v>
      </c>
    </row>
    <row r="828" spans="1:7" s="59" customFormat="1" ht="45" x14ac:dyDescent="0.2">
      <c r="A828" s="52" t="s">
        <v>1060</v>
      </c>
      <c r="B828" s="102" t="s">
        <v>106</v>
      </c>
      <c r="C828" s="62" t="s">
        <v>33</v>
      </c>
      <c r="D828" s="63">
        <v>3355.17</v>
      </c>
      <c r="E828" s="64"/>
      <c r="F828" s="65"/>
      <c r="G828" s="46">
        <f t="shared" ref="G828:G833" si="76">ROUND(PRODUCT(D828,E828),2)</f>
        <v>3355.17</v>
      </c>
    </row>
    <row r="829" spans="1:7" s="59" customFormat="1" ht="45" x14ac:dyDescent="0.2">
      <c r="A829" s="52" t="s">
        <v>1061</v>
      </c>
      <c r="B829" s="102" t="s">
        <v>122</v>
      </c>
      <c r="C829" s="62" t="s">
        <v>32</v>
      </c>
      <c r="D829" s="63">
        <v>5334.72</v>
      </c>
      <c r="E829" s="64"/>
      <c r="F829" s="65"/>
      <c r="G829" s="46">
        <f t="shared" si="76"/>
        <v>5334.72</v>
      </c>
    </row>
    <row r="830" spans="1:7" s="59" customFormat="1" ht="56.25" x14ac:dyDescent="0.2">
      <c r="A830" s="52" t="s">
        <v>1062</v>
      </c>
      <c r="B830" s="102" t="s">
        <v>721</v>
      </c>
      <c r="C830" s="62" t="s">
        <v>32</v>
      </c>
      <c r="D830" s="63">
        <v>3053.21</v>
      </c>
      <c r="E830" s="64"/>
      <c r="F830" s="65"/>
      <c r="G830" s="46">
        <f t="shared" si="76"/>
        <v>3053.21</v>
      </c>
    </row>
    <row r="831" spans="1:7" s="59" customFormat="1" ht="45" x14ac:dyDescent="0.2">
      <c r="A831" s="52" t="s">
        <v>1063</v>
      </c>
      <c r="B831" s="102" t="s">
        <v>1636</v>
      </c>
      <c r="C831" s="62" t="s">
        <v>33</v>
      </c>
      <c r="D831" s="63">
        <v>1677.59</v>
      </c>
      <c r="E831" s="64"/>
      <c r="F831" s="65"/>
      <c r="G831" s="46">
        <f t="shared" si="76"/>
        <v>1677.59</v>
      </c>
    </row>
    <row r="832" spans="1:7" s="59" customFormat="1" ht="33.75" x14ac:dyDescent="0.2">
      <c r="A832" s="52" t="s">
        <v>1064</v>
      </c>
      <c r="B832" s="102" t="s">
        <v>93</v>
      </c>
      <c r="C832" s="62" t="s">
        <v>32</v>
      </c>
      <c r="D832" s="63">
        <v>8387.93</v>
      </c>
      <c r="E832" s="64"/>
      <c r="F832" s="65"/>
      <c r="G832" s="46">
        <f t="shared" si="76"/>
        <v>8387.93</v>
      </c>
    </row>
    <row r="833" spans="1:7" s="59" customFormat="1" ht="33.75" x14ac:dyDescent="0.2">
      <c r="A833" s="52" t="s">
        <v>1065</v>
      </c>
      <c r="B833" s="102" t="s">
        <v>38</v>
      </c>
      <c r="C833" s="62" t="s">
        <v>33</v>
      </c>
      <c r="D833" s="63">
        <v>3355.17</v>
      </c>
      <c r="E833" s="64"/>
      <c r="F833" s="65"/>
      <c r="G833" s="46">
        <f t="shared" si="76"/>
        <v>3355.17</v>
      </c>
    </row>
    <row r="834" spans="1:7" s="59" customFormat="1" ht="33.75" x14ac:dyDescent="0.2">
      <c r="A834" s="52" t="s">
        <v>1066</v>
      </c>
      <c r="B834" s="102" t="s">
        <v>36</v>
      </c>
      <c r="C834" s="62" t="s">
        <v>37</v>
      </c>
      <c r="D834" s="63">
        <v>53682.720000000001</v>
      </c>
      <c r="E834" s="64"/>
      <c r="F834" s="65"/>
      <c r="G834" s="46">
        <f>ROUND(PRODUCT(D834,E834),2)</f>
        <v>53682.720000000001</v>
      </c>
    </row>
    <row r="835" spans="1:7" s="89" customFormat="1" x14ac:dyDescent="0.2">
      <c r="A835" s="83" t="s">
        <v>992</v>
      </c>
      <c r="B835" s="84" t="s">
        <v>52</v>
      </c>
      <c r="C835" s="85"/>
      <c r="D835" s="86">
        <v>0</v>
      </c>
      <c r="E835" s="87"/>
      <c r="F835" s="88"/>
      <c r="G835" s="87">
        <f>ROUND(SUM(G836:G843),2)</f>
        <v>20704.310000000001</v>
      </c>
    </row>
    <row r="836" spans="1:7" s="59" customFormat="1" ht="45" x14ac:dyDescent="0.2">
      <c r="A836" s="52" t="s">
        <v>1067</v>
      </c>
      <c r="B836" s="102" t="s">
        <v>87</v>
      </c>
      <c r="C836" s="62" t="s">
        <v>32</v>
      </c>
      <c r="D836" s="63">
        <v>1046.02</v>
      </c>
      <c r="E836" s="64"/>
      <c r="F836" s="65"/>
      <c r="G836" s="46">
        <f>ROUND(PRODUCT(D836,E836),2)</f>
        <v>1046.02</v>
      </c>
    </row>
    <row r="837" spans="1:7" s="59" customFormat="1" ht="45" x14ac:dyDescent="0.2">
      <c r="A837" s="52" t="s">
        <v>1068</v>
      </c>
      <c r="B837" s="102" t="s">
        <v>88</v>
      </c>
      <c r="C837" s="62" t="s">
        <v>32</v>
      </c>
      <c r="D837" s="63">
        <v>1394.7</v>
      </c>
      <c r="E837" s="64"/>
      <c r="F837" s="65"/>
      <c r="G837" s="46">
        <f t="shared" ref="G837:G843" si="77">ROUND(PRODUCT(D837,E837),2)</f>
        <v>1394.7</v>
      </c>
    </row>
    <row r="838" spans="1:7" s="59" customFormat="1" ht="45" x14ac:dyDescent="0.2">
      <c r="A838" s="52" t="s">
        <v>1069</v>
      </c>
      <c r="B838" s="102" t="s">
        <v>89</v>
      </c>
      <c r="C838" s="62" t="s">
        <v>32</v>
      </c>
      <c r="D838" s="63">
        <v>4184.1000000000004</v>
      </c>
      <c r="E838" s="64"/>
      <c r="F838" s="65"/>
      <c r="G838" s="46">
        <f t="shared" si="77"/>
        <v>4184.1000000000004</v>
      </c>
    </row>
    <row r="839" spans="1:7" s="59" customFormat="1" ht="45" x14ac:dyDescent="0.2">
      <c r="A839" s="52" t="s">
        <v>1070</v>
      </c>
      <c r="B839" s="102" t="s">
        <v>90</v>
      </c>
      <c r="C839" s="62" t="s">
        <v>32</v>
      </c>
      <c r="D839" s="63">
        <v>348.67</v>
      </c>
      <c r="E839" s="64"/>
      <c r="F839" s="65"/>
      <c r="G839" s="46">
        <f t="shared" si="77"/>
        <v>348.67</v>
      </c>
    </row>
    <row r="840" spans="1:7" s="59" customFormat="1" ht="22.5" x14ac:dyDescent="0.2">
      <c r="A840" s="52" t="s">
        <v>1071</v>
      </c>
      <c r="B840" s="102" t="s">
        <v>39</v>
      </c>
      <c r="C840" s="62" t="s">
        <v>40</v>
      </c>
      <c r="D840" s="63">
        <v>4694.17</v>
      </c>
      <c r="E840" s="64"/>
      <c r="F840" s="65"/>
      <c r="G840" s="46">
        <f t="shared" si="77"/>
        <v>4694.17</v>
      </c>
    </row>
    <row r="841" spans="1:7" s="59" customFormat="1" ht="45" x14ac:dyDescent="0.2">
      <c r="A841" s="52" t="s">
        <v>1072</v>
      </c>
      <c r="B841" s="102" t="s">
        <v>53</v>
      </c>
      <c r="C841" s="62" t="s">
        <v>40</v>
      </c>
      <c r="D841" s="63">
        <v>4694.17</v>
      </c>
      <c r="E841" s="64"/>
      <c r="F841" s="65"/>
      <c r="G841" s="46">
        <f t="shared" si="77"/>
        <v>4694.17</v>
      </c>
    </row>
    <row r="842" spans="1:7" s="59" customFormat="1" ht="33.75" x14ac:dyDescent="0.2">
      <c r="A842" s="52" t="s">
        <v>1073</v>
      </c>
      <c r="B842" s="102" t="s">
        <v>82</v>
      </c>
      <c r="C842" s="62" t="s">
        <v>54</v>
      </c>
      <c r="D842" s="63">
        <v>2923.48</v>
      </c>
      <c r="E842" s="64"/>
      <c r="F842" s="65"/>
      <c r="G842" s="46">
        <f t="shared" si="77"/>
        <v>2923.48</v>
      </c>
    </row>
    <row r="843" spans="1:7" s="59" customFormat="1" ht="78.75" x14ac:dyDescent="0.2">
      <c r="A843" s="52" t="s">
        <v>1074</v>
      </c>
      <c r="B843" s="102" t="s">
        <v>81</v>
      </c>
      <c r="C843" s="62" t="s">
        <v>34</v>
      </c>
      <c r="D843" s="63">
        <v>1419</v>
      </c>
      <c r="E843" s="64"/>
      <c r="F843" s="65"/>
      <c r="G843" s="46">
        <f t="shared" si="77"/>
        <v>1419</v>
      </c>
    </row>
    <row r="844" spans="1:7" s="59" customFormat="1" x14ac:dyDescent="0.2">
      <c r="A844" s="60" t="s">
        <v>47</v>
      </c>
      <c r="B844" s="66" t="s">
        <v>86</v>
      </c>
      <c r="C844" s="66"/>
      <c r="D844" s="66">
        <v>0</v>
      </c>
      <c r="E844" s="66"/>
      <c r="F844" s="66"/>
      <c r="G844" s="49">
        <f>ROUND(SUM(G845:G865),2)</f>
        <v>15676.67</v>
      </c>
    </row>
    <row r="845" spans="1:7" s="59" customFormat="1" ht="33.75" x14ac:dyDescent="0.2">
      <c r="A845" s="52" t="s">
        <v>1075</v>
      </c>
      <c r="B845" s="102" t="s">
        <v>31</v>
      </c>
      <c r="C845" s="62" t="s">
        <v>32</v>
      </c>
      <c r="D845" s="63">
        <v>2872.65</v>
      </c>
      <c r="E845" s="64"/>
      <c r="F845" s="65"/>
      <c r="G845" s="46">
        <f>ROUND(PRODUCT(D845,E845),2)</f>
        <v>2872.65</v>
      </c>
    </row>
    <row r="846" spans="1:7" s="59" customFormat="1" ht="45" x14ac:dyDescent="0.2">
      <c r="A846" s="52" t="s">
        <v>1076</v>
      </c>
      <c r="B846" s="102" t="s">
        <v>108</v>
      </c>
      <c r="C846" s="62" t="s">
        <v>33</v>
      </c>
      <c r="D846" s="63">
        <v>129.27000000000001</v>
      </c>
      <c r="E846" s="64"/>
      <c r="F846" s="65"/>
      <c r="G846" s="46">
        <f t="shared" ref="G846:G865" si="78">ROUND(PRODUCT(D846,E846),2)</f>
        <v>129.27000000000001</v>
      </c>
    </row>
    <row r="847" spans="1:7" s="59" customFormat="1" ht="45" x14ac:dyDescent="0.2">
      <c r="A847" s="52" t="s">
        <v>1077</v>
      </c>
      <c r="B847" s="102" t="s">
        <v>85</v>
      </c>
      <c r="C847" s="62" t="s">
        <v>32</v>
      </c>
      <c r="D847" s="63">
        <v>861.8</v>
      </c>
      <c r="E847" s="64"/>
      <c r="F847" s="65"/>
      <c r="G847" s="46">
        <f t="shared" si="78"/>
        <v>861.8</v>
      </c>
    </row>
    <row r="848" spans="1:7" s="59" customFormat="1" ht="45" x14ac:dyDescent="0.2">
      <c r="A848" s="52" t="s">
        <v>1078</v>
      </c>
      <c r="B848" s="102" t="s">
        <v>113</v>
      </c>
      <c r="C848" s="62" t="s">
        <v>32</v>
      </c>
      <c r="D848" s="63">
        <v>2010.85</v>
      </c>
      <c r="E848" s="64"/>
      <c r="F848" s="65"/>
      <c r="G848" s="46">
        <f t="shared" si="78"/>
        <v>2010.85</v>
      </c>
    </row>
    <row r="849" spans="1:7" s="59" customFormat="1" ht="45" x14ac:dyDescent="0.2">
      <c r="A849" s="52" t="s">
        <v>1079</v>
      </c>
      <c r="B849" s="102" t="s">
        <v>97</v>
      </c>
      <c r="C849" s="62" t="s">
        <v>33</v>
      </c>
      <c r="D849" s="63">
        <v>51.71</v>
      </c>
      <c r="E849" s="64"/>
      <c r="F849" s="65"/>
      <c r="G849" s="46">
        <f t="shared" si="78"/>
        <v>51.71</v>
      </c>
    </row>
    <row r="850" spans="1:7" s="59" customFormat="1" ht="45" x14ac:dyDescent="0.2">
      <c r="A850" s="52" t="s">
        <v>1080</v>
      </c>
      <c r="B850" s="102" t="s">
        <v>109</v>
      </c>
      <c r="C850" s="62" t="s">
        <v>33</v>
      </c>
      <c r="D850" s="63">
        <v>77.56</v>
      </c>
      <c r="E850" s="64"/>
      <c r="F850" s="65"/>
      <c r="G850" s="46">
        <f t="shared" si="78"/>
        <v>77.56</v>
      </c>
    </row>
    <row r="851" spans="1:7" s="59" customFormat="1" ht="33.75" x14ac:dyDescent="0.2">
      <c r="A851" s="52" t="s">
        <v>1081</v>
      </c>
      <c r="B851" s="102" t="s">
        <v>115</v>
      </c>
      <c r="C851" s="62" t="s">
        <v>40</v>
      </c>
      <c r="D851" s="63">
        <v>1835.1</v>
      </c>
      <c r="E851" s="64"/>
      <c r="F851" s="68"/>
      <c r="G851" s="46">
        <f t="shared" si="78"/>
        <v>1835.1</v>
      </c>
    </row>
    <row r="852" spans="1:7" s="59" customFormat="1" ht="33.75" x14ac:dyDescent="0.2">
      <c r="A852" s="52" t="s">
        <v>1082</v>
      </c>
      <c r="B852" s="102" t="s">
        <v>116</v>
      </c>
      <c r="C852" s="62" t="s">
        <v>40</v>
      </c>
      <c r="D852" s="63">
        <v>458.78</v>
      </c>
      <c r="E852" s="64"/>
      <c r="F852" s="65"/>
      <c r="G852" s="46">
        <f t="shared" si="78"/>
        <v>458.78</v>
      </c>
    </row>
    <row r="853" spans="1:7" s="59" customFormat="1" ht="33.75" x14ac:dyDescent="0.2">
      <c r="A853" s="52" t="s">
        <v>1083</v>
      </c>
      <c r="B853" s="102" t="s">
        <v>117</v>
      </c>
      <c r="C853" s="62" t="s">
        <v>40</v>
      </c>
      <c r="D853" s="63">
        <v>114.69</v>
      </c>
      <c r="E853" s="64"/>
      <c r="F853" s="65"/>
      <c r="G853" s="46">
        <f t="shared" si="78"/>
        <v>114.69</v>
      </c>
    </row>
    <row r="854" spans="1:7" s="59" customFormat="1" ht="45" x14ac:dyDescent="0.2">
      <c r="A854" s="52" t="s">
        <v>1084</v>
      </c>
      <c r="B854" s="102" t="s">
        <v>42</v>
      </c>
      <c r="C854" s="62" t="s">
        <v>32</v>
      </c>
      <c r="D854" s="63">
        <v>555.03</v>
      </c>
      <c r="E854" s="64"/>
      <c r="F854" s="65"/>
      <c r="G854" s="46">
        <f t="shared" si="78"/>
        <v>555.03</v>
      </c>
    </row>
    <row r="855" spans="1:7" s="59" customFormat="1" ht="33.75" x14ac:dyDescent="0.2">
      <c r="A855" s="52" t="s">
        <v>1085</v>
      </c>
      <c r="B855" s="102" t="s">
        <v>41</v>
      </c>
      <c r="C855" s="62" t="s">
        <v>32</v>
      </c>
      <c r="D855" s="63">
        <v>2317.62</v>
      </c>
      <c r="E855" s="64"/>
      <c r="F855" s="65"/>
      <c r="G855" s="46">
        <f t="shared" si="78"/>
        <v>2317.62</v>
      </c>
    </row>
    <row r="856" spans="1:7" s="59" customFormat="1" ht="33.75" x14ac:dyDescent="0.2">
      <c r="A856" s="52" t="s">
        <v>1086</v>
      </c>
      <c r="B856" s="102" t="s">
        <v>43</v>
      </c>
      <c r="C856" s="62" t="s">
        <v>32</v>
      </c>
      <c r="D856" s="63">
        <v>802.86</v>
      </c>
      <c r="E856" s="64"/>
      <c r="F856" s="65"/>
      <c r="G856" s="46">
        <f t="shared" si="78"/>
        <v>802.86</v>
      </c>
    </row>
    <row r="857" spans="1:7" s="59" customFormat="1" ht="22.5" x14ac:dyDescent="0.2">
      <c r="A857" s="52" t="s">
        <v>1087</v>
      </c>
      <c r="B857" s="102" t="s">
        <v>39</v>
      </c>
      <c r="C857" s="62" t="s">
        <v>40</v>
      </c>
      <c r="D857" s="63">
        <v>1556.23</v>
      </c>
      <c r="E857" s="64"/>
      <c r="F857" s="65"/>
      <c r="G857" s="46">
        <f t="shared" si="78"/>
        <v>1556.23</v>
      </c>
    </row>
    <row r="858" spans="1:7" s="59" customFormat="1" ht="45" x14ac:dyDescent="0.2">
      <c r="A858" s="52" t="s">
        <v>1088</v>
      </c>
      <c r="B858" s="102" t="s">
        <v>49</v>
      </c>
      <c r="C858" s="62" t="s">
        <v>40</v>
      </c>
      <c r="D858" s="63">
        <v>35</v>
      </c>
      <c r="E858" s="64"/>
      <c r="F858" s="65"/>
      <c r="G858" s="46">
        <f>ROUND(PRODUCT(D858,E858),2)</f>
        <v>35</v>
      </c>
    </row>
    <row r="859" spans="1:7" s="59" customFormat="1" ht="33.75" x14ac:dyDescent="0.2">
      <c r="A859" s="52" t="s">
        <v>1089</v>
      </c>
      <c r="B859" s="102" t="s">
        <v>83</v>
      </c>
      <c r="C859" s="62" t="s">
        <v>40</v>
      </c>
      <c r="D859" s="63">
        <v>35</v>
      </c>
      <c r="E859" s="64"/>
      <c r="F859" s="65"/>
      <c r="G859" s="46">
        <f t="shared" ref="G859:G860" si="79">ROUND(PRODUCT(D859,E859),2)</f>
        <v>35</v>
      </c>
    </row>
    <row r="860" spans="1:7" s="59" customFormat="1" ht="33.75" x14ac:dyDescent="0.2">
      <c r="A860" s="52" t="s">
        <v>1090</v>
      </c>
      <c r="B860" s="102" t="s">
        <v>105</v>
      </c>
      <c r="C860" s="62" t="s">
        <v>32</v>
      </c>
      <c r="D860" s="63">
        <v>85</v>
      </c>
      <c r="E860" s="64"/>
      <c r="F860" s="65"/>
      <c r="G860" s="46">
        <f t="shared" si="79"/>
        <v>85</v>
      </c>
    </row>
    <row r="861" spans="1:7" s="59" customFormat="1" ht="33.75" x14ac:dyDescent="0.2">
      <c r="A861" s="52" t="s">
        <v>1091</v>
      </c>
      <c r="B861" s="102" t="s">
        <v>100</v>
      </c>
      <c r="C861" s="62" t="s">
        <v>32</v>
      </c>
      <c r="D861" s="63">
        <v>85</v>
      </c>
      <c r="E861" s="64"/>
      <c r="F861" s="65"/>
      <c r="G861" s="46">
        <f t="shared" si="78"/>
        <v>85</v>
      </c>
    </row>
    <row r="862" spans="1:7" s="59" customFormat="1" ht="67.5" x14ac:dyDescent="0.2">
      <c r="A862" s="52" t="s">
        <v>1092</v>
      </c>
      <c r="B862" s="102" t="s">
        <v>114</v>
      </c>
      <c r="C862" s="62" t="s">
        <v>34</v>
      </c>
      <c r="D862" s="63">
        <v>54</v>
      </c>
      <c r="E862" s="64"/>
      <c r="F862" s="65"/>
      <c r="G862" s="46">
        <f t="shared" si="78"/>
        <v>54</v>
      </c>
    </row>
    <row r="863" spans="1:7" s="59" customFormat="1" ht="90" x14ac:dyDescent="0.2">
      <c r="A863" s="52" t="s">
        <v>1093</v>
      </c>
      <c r="B863" s="102" t="s">
        <v>94</v>
      </c>
      <c r="C863" s="62" t="s">
        <v>34</v>
      </c>
      <c r="D863" s="63">
        <v>420</v>
      </c>
      <c r="E863" s="64"/>
      <c r="F863" s="65"/>
      <c r="G863" s="46">
        <f t="shared" si="78"/>
        <v>420</v>
      </c>
    </row>
    <row r="864" spans="1:7" s="59" customFormat="1" ht="33.75" x14ac:dyDescent="0.2">
      <c r="A864" s="52" t="s">
        <v>1094</v>
      </c>
      <c r="B864" s="102" t="s">
        <v>38</v>
      </c>
      <c r="C864" s="62" t="s">
        <v>33</v>
      </c>
      <c r="D864" s="63">
        <v>77.56</v>
      </c>
      <c r="E864" s="64"/>
      <c r="F864" s="65"/>
      <c r="G864" s="46">
        <f t="shared" si="78"/>
        <v>77.56</v>
      </c>
    </row>
    <row r="865" spans="1:7" s="59" customFormat="1" ht="33.75" x14ac:dyDescent="0.2">
      <c r="A865" s="52" t="s">
        <v>1095</v>
      </c>
      <c r="B865" s="102" t="s">
        <v>36</v>
      </c>
      <c r="C865" s="62" t="s">
        <v>37</v>
      </c>
      <c r="D865" s="63">
        <v>1240.96</v>
      </c>
      <c r="E865" s="64"/>
      <c r="F865" s="65"/>
      <c r="G865" s="46">
        <f t="shared" si="78"/>
        <v>1240.96</v>
      </c>
    </row>
    <row r="866" spans="1:7" s="61" customFormat="1" x14ac:dyDescent="0.2">
      <c r="A866" s="60" t="s">
        <v>993</v>
      </c>
      <c r="B866" s="66" t="s">
        <v>78</v>
      </c>
      <c r="C866" s="66"/>
      <c r="D866" s="66">
        <v>0</v>
      </c>
      <c r="E866" s="66"/>
      <c r="F866" s="66"/>
      <c r="G866" s="49">
        <f>ROUND(SUM(G867:G873),2)</f>
        <v>197.03</v>
      </c>
    </row>
    <row r="867" spans="1:7" s="59" customFormat="1" ht="33.75" x14ac:dyDescent="0.2">
      <c r="A867" s="52" t="s">
        <v>1096</v>
      </c>
      <c r="B867" s="102" t="s">
        <v>434</v>
      </c>
      <c r="C867" s="62" t="s">
        <v>34</v>
      </c>
      <c r="D867" s="63">
        <v>15</v>
      </c>
      <c r="E867" s="64"/>
      <c r="F867" s="65"/>
      <c r="G867" s="46">
        <f t="shared" ref="G867:G873" si="80">ROUND(PRODUCT(D867,E867),2)</f>
        <v>15</v>
      </c>
    </row>
    <row r="868" spans="1:7" s="59" customFormat="1" ht="33.75" x14ac:dyDescent="0.2">
      <c r="A868" s="52" t="s">
        <v>1097</v>
      </c>
      <c r="B868" s="102" t="s">
        <v>435</v>
      </c>
      <c r="C868" s="62" t="s">
        <v>34</v>
      </c>
      <c r="D868" s="63">
        <v>14</v>
      </c>
      <c r="E868" s="64"/>
      <c r="F868" s="65"/>
      <c r="G868" s="46">
        <f t="shared" si="80"/>
        <v>14</v>
      </c>
    </row>
    <row r="869" spans="1:7" s="59" customFormat="1" ht="33.75" x14ac:dyDescent="0.2">
      <c r="A869" s="52" t="s">
        <v>1098</v>
      </c>
      <c r="B869" s="102" t="s">
        <v>436</v>
      </c>
      <c r="C869" s="62" t="s">
        <v>34</v>
      </c>
      <c r="D869" s="63">
        <v>13</v>
      </c>
      <c r="E869" s="64"/>
      <c r="F869" s="65"/>
      <c r="G869" s="46">
        <f t="shared" si="80"/>
        <v>13</v>
      </c>
    </row>
    <row r="870" spans="1:7" s="59" customFormat="1" ht="33.75" x14ac:dyDescent="0.2">
      <c r="A870" s="52" t="s">
        <v>1099</v>
      </c>
      <c r="B870" s="102" t="s">
        <v>437</v>
      </c>
      <c r="C870" s="62" t="s">
        <v>34</v>
      </c>
      <c r="D870" s="63">
        <v>13</v>
      </c>
      <c r="E870" s="64"/>
      <c r="F870" s="65"/>
      <c r="G870" s="46">
        <f t="shared" si="80"/>
        <v>13</v>
      </c>
    </row>
    <row r="871" spans="1:7" s="59" customFormat="1" ht="33.75" x14ac:dyDescent="0.2">
      <c r="A871" s="52" t="s">
        <v>1100</v>
      </c>
      <c r="B871" s="102" t="s">
        <v>438</v>
      </c>
      <c r="C871" s="62" t="s">
        <v>34</v>
      </c>
      <c r="D871" s="63">
        <v>13</v>
      </c>
      <c r="E871" s="64"/>
      <c r="F871" s="65"/>
      <c r="G871" s="46">
        <f t="shared" si="80"/>
        <v>13</v>
      </c>
    </row>
    <row r="872" spans="1:7" s="59" customFormat="1" ht="33.75" x14ac:dyDescent="0.2">
      <c r="A872" s="52" t="s">
        <v>1101</v>
      </c>
      <c r="B872" s="102" t="s">
        <v>55</v>
      </c>
      <c r="C872" s="62" t="s">
        <v>32</v>
      </c>
      <c r="D872" s="63">
        <v>112.2</v>
      </c>
      <c r="E872" s="64"/>
      <c r="F872" s="65"/>
      <c r="G872" s="46">
        <f t="shared" si="80"/>
        <v>112.2</v>
      </c>
    </row>
    <row r="873" spans="1:7" s="59" customFormat="1" ht="22.5" x14ac:dyDescent="0.2">
      <c r="A873" s="52" t="s">
        <v>1102</v>
      </c>
      <c r="B873" s="102" t="s">
        <v>110</v>
      </c>
      <c r="C873" s="62" t="s">
        <v>33</v>
      </c>
      <c r="D873" s="63">
        <v>16.829999999999998</v>
      </c>
      <c r="E873" s="64"/>
      <c r="F873" s="65"/>
      <c r="G873" s="46">
        <f t="shared" si="80"/>
        <v>16.829999999999998</v>
      </c>
    </row>
    <row r="874" spans="1:7" s="59" customFormat="1" x14ac:dyDescent="0.2">
      <c r="A874" s="60" t="s">
        <v>994</v>
      </c>
      <c r="B874" s="66" t="s">
        <v>44</v>
      </c>
      <c r="C874" s="66"/>
      <c r="D874" s="66">
        <v>0</v>
      </c>
      <c r="E874" s="66"/>
      <c r="F874" s="66"/>
      <c r="G874" s="49">
        <f>ROUND(SUM(G875,G887),2)</f>
        <v>5373.19</v>
      </c>
    </row>
    <row r="875" spans="1:7" s="89" customFormat="1" x14ac:dyDescent="0.2">
      <c r="A875" s="83" t="s">
        <v>995</v>
      </c>
      <c r="B875" s="84" t="s">
        <v>46</v>
      </c>
      <c r="C875" s="85"/>
      <c r="D875" s="86">
        <v>0</v>
      </c>
      <c r="E875" s="87"/>
      <c r="F875" s="88"/>
      <c r="G875" s="87">
        <f>ROUND(SUM(G876:G886),2)</f>
        <v>5349.19</v>
      </c>
    </row>
    <row r="876" spans="1:7" s="59" customFormat="1" ht="56.25" x14ac:dyDescent="0.2">
      <c r="A876" s="52" t="s">
        <v>1103</v>
      </c>
      <c r="B876" s="102" t="s">
        <v>1616</v>
      </c>
      <c r="C876" s="62" t="s">
        <v>32</v>
      </c>
      <c r="D876" s="63">
        <v>11.32</v>
      </c>
      <c r="E876" s="64"/>
      <c r="F876" s="65"/>
      <c r="G876" s="46">
        <f t="shared" ref="G876:G886" si="81">ROUND(PRODUCT(D876,E876),2)</f>
        <v>11.32</v>
      </c>
    </row>
    <row r="877" spans="1:7" s="59" customFormat="1" ht="67.5" x14ac:dyDescent="0.2">
      <c r="A877" s="52" t="s">
        <v>1104</v>
      </c>
      <c r="B877" s="102" t="s">
        <v>112</v>
      </c>
      <c r="C877" s="62" t="s">
        <v>32</v>
      </c>
      <c r="D877" s="63">
        <v>179.89</v>
      </c>
      <c r="E877" s="64"/>
      <c r="F877" s="65"/>
      <c r="G877" s="46">
        <f t="shared" si="81"/>
        <v>179.89</v>
      </c>
    </row>
    <row r="878" spans="1:7" s="59" customFormat="1" ht="56.25" x14ac:dyDescent="0.2">
      <c r="A878" s="52" t="s">
        <v>1105</v>
      </c>
      <c r="B878" s="102" t="s">
        <v>101</v>
      </c>
      <c r="C878" s="62" t="s">
        <v>40</v>
      </c>
      <c r="D878" s="63">
        <v>4958.46</v>
      </c>
      <c r="E878" s="64"/>
      <c r="F878" s="65"/>
      <c r="G878" s="46">
        <f t="shared" si="81"/>
        <v>4958.46</v>
      </c>
    </row>
    <row r="879" spans="1:7" s="59" customFormat="1" ht="56.25" x14ac:dyDescent="0.2">
      <c r="A879" s="52" t="s">
        <v>1106</v>
      </c>
      <c r="B879" s="102" t="s">
        <v>439</v>
      </c>
      <c r="C879" s="62" t="s">
        <v>40</v>
      </c>
      <c r="D879" s="63">
        <v>80</v>
      </c>
      <c r="E879" s="64"/>
      <c r="F879" s="65"/>
      <c r="G879" s="46">
        <f t="shared" si="81"/>
        <v>80</v>
      </c>
    </row>
    <row r="880" spans="1:7" s="59" customFormat="1" ht="56.25" x14ac:dyDescent="0.2">
      <c r="A880" s="52" t="s">
        <v>1107</v>
      </c>
      <c r="B880" s="102" t="s">
        <v>440</v>
      </c>
      <c r="C880" s="62" t="s">
        <v>40</v>
      </c>
      <c r="D880" s="63">
        <v>38.520000000000003</v>
      </c>
      <c r="E880" s="64"/>
      <c r="F880" s="65"/>
      <c r="G880" s="46">
        <f t="shared" si="81"/>
        <v>38.520000000000003</v>
      </c>
    </row>
    <row r="881" spans="1:7" s="59" customFormat="1" ht="56.25" x14ac:dyDescent="0.2">
      <c r="A881" s="52" t="s">
        <v>1108</v>
      </c>
      <c r="B881" s="102" t="s">
        <v>102</v>
      </c>
      <c r="C881" s="62" t="s">
        <v>34</v>
      </c>
      <c r="D881" s="63">
        <v>13</v>
      </c>
      <c r="E881" s="64"/>
      <c r="F881" s="65"/>
      <c r="G881" s="46">
        <f t="shared" si="81"/>
        <v>13</v>
      </c>
    </row>
    <row r="882" spans="1:7" s="59" customFormat="1" ht="56.25" x14ac:dyDescent="0.2">
      <c r="A882" s="52" t="s">
        <v>1109</v>
      </c>
      <c r="B882" s="102" t="s">
        <v>103</v>
      </c>
      <c r="C882" s="62" t="s">
        <v>34</v>
      </c>
      <c r="D882" s="63">
        <v>7</v>
      </c>
      <c r="E882" s="64"/>
      <c r="F882" s="65"/>
      <c r="G882" s="46">
        <f t="shared" si="81"/>
        <v>7</v>
      </c>
    </row>
    <row r="883" spans="1:7" s="59" customFormat="1" ht="56.25" x14ac:dyDescent="0.2">
      <c r="A883" s="52" t="s">
        <v>1110</v>
      </c>
      <c r="B883" s="102" t="s">
        <v>104</v>
      </c>
      <c r="C883" s="62" t="s">
        <v>34</v>
      </c>
      <c r="D883" s="63">
        <v>2</v>
      </c>
      <c r="E883" s="64"/>
      <c r="F883" s="65"/>
      <c r="G883" s="46">
        <f t="shared" si="81"/>
        <v>2</v>
      </c>
    </row>
    <row r="884" spans="1:7" s="59" customFormat="1" ht="56.25" x14ac:dyDescent="0.2">
      <c r="A884" s="52" t="s">
        <v>1111</v>
      </c>
      <c r="B884" s="102" t="s">
        <v>442</v>
      </c>
      <c r="C884" s="62" t="s">
        <v>32</v>
      </c>
      <c r="D884" s="63">
        <v>2</v>
      </c>
      <c r="E884" s="64"/>
      <c r="F884" s="65"/>
      <c r="G884" s="46">
        <f t="shared" si="81"/>
        <v>2</v>
      </c>
    </row>
    <row r="885" spans="1:7" s="59" customFormat="1" ht="78.75" x14ac:dyDescent="0.2">
      <c r="A885" s="52" t="s">
        <v>1112</v>
      </c>
      <c r="B885" s="102" t="s">
        <v>1601</v>
      </c>
      <c r="C885" s="62" t="s">
        <v>34</v>
      </c>
      <c r="D885" s="63">
        <v>7</v>
      </c>
      <c r="E885" s="64"/>
      <c r="F885" s="65"/>
      <c r="G885" s="46">
        <f t="shared" si="81"/>
        <v>7</v>
      </c>
    </row>
    <row r="886" spans="1:7" s="59" customFormat="1" ht="22.5" x14ac:dyDescent="0.2">
      <c r="A886" s="52" t="s">
        <v>1113</v>
      </c>
      <c r="B886" s="102" t="s">
        <v>443</v>
      </c>
      <c r="C886" s="62" t="s">
        <v>34</v>
      </c>
      <c r="D886" s="63">
        <v>50</v>
      </c>
      <c r="E886" s="64"/>
      <c r="F886" s="65"/>
      <c r="G886" s="46">
        <f t="shared" si="81"/>
        <v>50</v>
      </c>
    </row>
    <row r="887" spans="1:7" s="89" customFormat="1" x14ac:dyDescent="0.2">
      <c r="A887" s="83" t="s">
        <v>996</v>
      </c>
      <c r="B887" s="84" t="s">
        <v>79</v>
      </c>
      <c r="C887" s="85"/>
      <c r="D887" s="86">
        <v>0</v>
      </c>
      <c r="E887" s="117"/>
      <c r="F887" s="88"/>
      <c r="G887" s="87">
        <f>ROUND(SUM(G888:G890),2)</f>
        <v>24</v>
      </c>
    </row>
    <row r="888" spans="1:7" s="59" customFormat="1" ht="67.5" x14ac:dyDescent="0.2">
      <c r="A888" s="52" t="s">
        <v>1114</v>
      </c>
      <c r="B888" s="102" t="s">
        <v>118</v>
      </c>
      <c r="C888" s="62" t="s">
        <v>34</v>
      </c>
      <c r="D888" s="63">
        <v>16</v>
      </c>
      <c r="E888" s="64"/>
      <c r="F888" s="65"/>
      <c r="G888" s="46">
        <f t="shared" ref="G888:G890" si="82">ROUND(PRODUCT(D888,E888),2)</f>
        <v>16</v>
      </c>
    </row>
    <row r="889" spans="1:7" s="59" customFormat="1" ht="90" x14ac:dyDescent="0.2">
      <c r="A889" s="52" t="s">
        <v>1115</v>
      </c>
      <c r="B889" s="102" t="s">
        <v>220</v>
      </c>
      <c r="C889" s="62" t="s">
        <v>34</v>
      </c>
      <c r="D889" s="63">
        <v>6</v>
      </c>
      <c r="E889" s="64"/>
      <c r="F889" s="65"/>
      <c r="G889" s="46">
        <f t="shared" si="82"/>
        <v>6</v>
      </c>
    </row>
    <row r="890" spans="1:7" s="59" customFormat="1" ht="45" x14ac:dyDescent="0.2">
      <c r="A890" s="52" t="s">
        <v>1116</v>
      </c>
      <c r="B890" s="102" t="s">
        <v>119</v>
      </c>
      <c r="C890" s="62" t="s">
        <v>34</v>
      </c>
      <c r="D890" s="63">
        <v>2</v>
      </c>
      <c r="E890" s="64"/>
      <c r="F890" s="65"/>
      <c r="G890" s="46">
        <f t="shared" si="82"/>
        <v>2</v>
      </c>
    </row>
    <row r="891" spans="1:7" s="61" customFormat="1" x14ac:dyDescent="0.2">
      <c r="A891" s="60" t="s">
        <v>997</v>
      </c>
      <c r="B891" s="66" t="s">
        <v>221</v>
      </c>
      <c r="C891" s="66"/>
      <c r="D891" s="66">
        <v>0</v>
      </c>
      <c r="E891" s="66"/>
      <c r="F891" s="66"/>
      <c r="G891" s="49">
        <f>ROUND(SUM(G892,G913,G929,G947,G964),2)</f>
        <v>101210.43</v>
      </c>
    </row>
    <row r="892" spans="1:7" s="89" customFormat="1" x14ac:dyDescent="0.2">
      <c r="A892" s="83" t="s">
        <v>999</v>
      </c>
      <c r="B892" s="84" t="s">
        <v>222</v>
      </c>
      <c r="C892" s="85"/>
      <c r="D892" s="86">
        <v>0</v>
      </c>
      <c r="E892" s="117"/>
      <c r="F892" s="88"/>
      <c r="G892" s="87">
        <f>ROUND(SUM(G893:G912),2)</f>
        <v>59765.760000000002</v>
      </c>
    </row>
    <row r="893" spans="1:7" s="59" customFormat="1" ht="22.5" x14ac:dyDescent="0.2">
      <c r="A893" s="52" t="s">
        <v>1117</v>
      </c>
      <c r="B893" s="102" t="s">
        <v>223</v>
      </c>
      <c r="C893" s="62" t="s">
        <v>40</v>
      </c>
      <c r="D893" s="63">
        <v>1654.39</v>
      </c>
      <c r="E893" s="64"/>
      <c r="F893" s="65"/>
      <c r="G893" s="46">
        <f t="shared" ref="G893:G912" si="83">ROUND(PRODUCT(D893,E893),2)</f>
        <v>1654.39</v>
      </c>
    </row>
    <row r="894" spans="1:7" s="59" customFormat="1" ht="45" x14ac:dyDescent="0.2">
      <c r="A894" s="52" t="s">
        <v>1118</v>
      </c>
      <c r="B894" s="102" t="s">
        <v>224</v>
      </c>
      <c r="C894" s="62" t="s">
        <v>33</v>
      </c>
      <c r="D894" s="63">
        <v>3280.42</v>
      </c>
      <c r="E894" s="64"/>
      <c r="F894" s="65"/>
      <c r="G894" s="46">
        <f t="shared" si="83"/>
        <v>3280.42</v>
      </c>
    </row>
    <row r="895" spans="1:7" s="59" customFormat="1" ht="45" x14ac:dyDescent="0.2">
      <c r="A895" s="52" t="s">
        <v>1119</v>
      </c>
      <c r="B895" s="102" t="s">
        <v>225</v>
      </c>
      <c r="C895" s="62" t="s">
        <v>33</v>
      </c>
      <c r="D895" s="63">
        <v>332.8</v>
      </c>
      <c r="E895" s="64"/>
      <c r="F895" s="65"/>
      <c r="G895" s="46">
        <f t="shared" si="83"/>
        <v>332.8</v>
      </c>
    </row>
    <row r="896" spans="1:7" s="59" customFormat="1" ht="22.5" x14ac:dyDescent="0.2">
      <c r="A896" s="52" t="s">
        <v>1120</v>
      </c>
      <c r="B896" s="102" t="s">
        <v>226</v>
      </c>
      <c r="C896" s="62" t="s">
        <v>33</v>
      </c>
      <c r="D896" s="63">
        <v>184.09</v>
      </c>
      <c r="E896" s="64"/>
      <c r="F896" s="65"/>
      <c r="G896" s="46">
        <f t="shared" si="83"/>
        <v>184.09</v>
      </c>
    </row>
    <row r="897" spans="1:7" s="59" customFormat="1" ht="22.5" x14ac:dyDescent="0.2">
      <c r="A897" s="52" t="s">
        <v>1121</v>
      </c>
      <c r="B897" s="102" t="s">
        <v>227</v>
      </c>
      <c r="C897" s="62" t="s">
        <v>40</v>
      </c>
      <c r="D897" s="63">
        <v>950.51</v>
      </c>
      <c r="E897" s="64"/>
      <c r="F897" s="65"/>
      <c r="G897" s="46">
        <f t="shared" si="83"/>
        <v>950.51</v>
      </c>
    </row>
    <row r="898" spans="1:7" s="59" customFormat="1" ht="22.5" x14ac:dyDescent="0.2">
      <c r="A898" s="52" t="s">
        <v>1122</v>
      </c>
      <c r="B898" s="102" t="s">
        <v>446</v>
      </c>
      <c r="C898" s="62" t="s">
        <v>40</v>
      </c>
      <c r="D898" s="63">
        <v>19.04</v>
      </c>
      <c r="E898" s="64"/>
      <c r="F898" s="65"/>
      <c r="G898" s="46">
        <f>ROUND(PRODUCT(D898,E898),2)</f>
        <v>19.04</v>
      </c>
    </row>
    <row r="899" spans="1:7" s="59" customFormat="1" ht="22.5" x14ac:dyDescent="0.2">
      <c r="A899" s="52" t="s">
        <v>1123</v>
      </c>
      <c r="B899" s="102" t="s">
        <v>727</v>
      </c>
      <c r="C899" s="62" t="s">
        <v>40</v>
      </c>
      <c r="D899" s="63">
        <v>661.49</v>
      </c>
      <c r="E899" s="64"/>
      <c r="F899" s="65"/>
      <c r="G899" s="46">
        <f t="shared" ref="G899:G900" si="84">ROUND(PRODUCT(D899,E899),2)</f>
        <v>661.49</v>
      </c>
    </row>
    <row r="900" spans="1:7" s="59" customFormat="1" ht="22.5" x14ac:dyDescent="0.2">
      <c r="A900" s="52" t="s">
        <v>1124</v>
      </c>
      <c r="B900" s="102" t="s">
        <v>1603</v>
      </c>
      <c r="C900" s="62" t="s">
        <v>40</v>
      </c>
      <c r="D900" s="63">
        <v>23.35</v>
      </c>
      <c r="E900" s="64"/>
      <c r="F900" s="65"/>
      <c r="G900" s="46">
        <f t="shared" si="84"/>
        <v>23.35</v>
      </c>
    </row>
    <row r="901" spans="1:7" s="59" customFormat="1" ht="33.75" x14ac:dyDescent="0.2">
      <c r="A901" s="52" t="s">
        <v>1125</v>
      </c>
      <c r="B901" s="102" t="s">
        <v>229</v>
      </c>
      <c r="C901" s="62" t="s">
        <v>33</v>
      </c>
      <c r="D901" s="63">
        <v>1098.31</v>
      </c>
      <c r="E901" s="64"/>
      <c r="F901" s="65"/>
      <c r="G901" s="46">
        <f t="shared" si="83"/>
        <v>1098.31</v>
      </c>
    </row>
    <row r="902" spans="1:7" s="59" customFormat="1" ht="45" x14ac:dyDescent="0.2">
      <c r="A902" s="52" t="s">
        <v>1126</v>
      </c>
      <c r="B902" s="102" t="s">
        <v>120</v>
      </c>
      <c r="C902" s="62" t="s">
        <v>33</v>
      </c>
      <c r="D902" s="63">
        <v>687.82</v>
      </c>
      <c r="E902" s="64"/>
      <c r="F902" s="68"/>
      <c r="G902" s="46">
        <f t="shared" si="83"/>
        <v>687.82</v>
      </c>
    </row>
    <row r="903" spans="1:7" s="59" customFormat="1" ht="45" x14ac:dyDescent="0.2">
      <c r="A903" s="52" t="s">
        <v>1127</v>
      </c>
      <c r="B903" s="102" t="s">
        <v>230</v>
      </c>
      <c r="C903" s="62" t="s">
        <v>33</v>
      </c>
      <c r="D903" s="63">
        <v>1031.74</v>
      </c>
      <c r="E903" s="64"/>
      <c r="F903" s="65"/>
      <c r="G903" s="46">
        <f t="shared" si="83"/>
        <v>1031.74</v>
      </c>
    </row>
    <row r="904" spans="1:7" s="59" customFormat="1" ht="135" x14ac:dyDescent="0.2">
      <c r="A904" s="52" t="s">
        <v>1128</v>
      </c>
      <c r="B904" s="102" t="s">
        <v>231</v>
      </c>
      <c r="C904" s="62" t="s">
        <v>34</v>
      </c>
      <c r="D904" s="63">
        <v>4</v>
      </c>
      <c r="E904" s="64"/>
      <c r="F904" s="65"/>
      <c r="G904" s="46">
        <f t="shared" si="83"/>
        <v>4</v>
      </c>
    </row>
    <row r="905" spans="1:7" s="59" customFormat="1" ht="135" x14ac:dyDescent="0.2">
      <c r="A905" s="52" t="s">
        <v>1129</v>
      </c>
      <c r="B905" s="102" t="s">
        <v>1617</v>
      </c>
      <c r="C905" s="62" t="s">
        <v>34</v>
      </c>
      <c r="D905" s="63">
        <v>1</v>
      </c>
      <c r="E905" s="64"/>
      <c r="F905" s="65"/>
      <c r="G905" s="46">
        <f t="shared" si="83"/>
        <v>1</v>
      </c>
    </row>
    <row r="906" spans="1:7" s="59" customFormat="1" ht="135" x14ac:dyDescent="0.2">
      <c r="A906" s="52" t="s">
        <v>1130</v>
      </c>
      <c r="B906" s="102" t="s">
        <v>1212</v>
      </c>
      <c r="C906" s="62" t="s">
        <v>34</v>
      </c>
      <c r="D906" s="63">
        <v>1</v>
      </c>
      <c r="E906" s="64"/>
      <c r="F906" s="65"/>
      <c r="G906" s="46">
        <f t="shared" si="83"/>
        <v>1</v>
      </c>
    </row>
    <row r="907" spans="1:7" s="59" customFormat="1" ht="22.5" x14ac:dyDescent="0.2">
      <c r="A907" s="52" t="s">
        <v>1131</v>
      </c>
      <c r="B907" s="102" t="s">
        <v>1639</v>
      </c>
      <c r="C907" s="62" t="s">
        <v>34</v>
      </c>
      <c r="D907" s="63">
        <v>60</v>
      </c>
      <c r="E907" s="64"/>
      <c r="F907" s="65"/>
      <c r="G907" s="46">
        <f t="shared" si="83"/>
        <v>60</v>
      </c>
    </row>
    <row r="908" spans="1:7" s="59" customFormat="1" ht="22.5" x14ac:dyDescent="0.2">
      <c r="A908" s="52" t="s">
        <v>1132</v>
      </c>
      <c r="B908" s="102" t="s">
        <v>448</v>
      </c>
      <c r="C908" s="62" t="s">
        <v>34</v>
      </c>
      <c r="D908" s="63">
        <v>6</v>
      </c>
      <c r="E908" s="64"/>
      <c r="F908" s="65"/>
      <c r="G908" s="46">
        <f t="shared" si="83"/>
        <v>6</v>
      </c>
    </row>
    <row r="909" spans="1:7" s="59" customFormat="1" ht="22.5" x14ac:dyDescent="0.2">
      <c r="A909" s="52" t="s">
        <v>1133</v>
      </c>
      <c r="B909" s="102" t="s">
        <v>1213</v>
      </c>
      <c r="C909" s="62" t="s">
        <v>34</v>
      </c>
      <c r="D909" s="63">
        <v>32</v>
      </c>
      <c r="E909" s="64"/>
      <c r="F909" s="65"/>
      <c r="G909" s="46">
        <f t="shared" si="83"/>
        <v>32</v>
      </c>
    </row>
    <row r="910" spans="1:7" s="59" customFormat="1" ht="22.5" x14ac:dyDescent="0.2">
      <c r="A910" s="52" t="s">
        <v>1134</v>
      </c>
      <c r="B910" s="102" t="s">
        <v>1604</v>
      </c>
      <c r="C910" s="62" t="s">
        <v>34</v>
      </c>
      <c r="D910" s="63">
        <v>6</v>
      </c>
      <c r="E910" s="64"/>
      <c r="F910" s="65"/>
      <c r="G910" s="46">
        <f t="shared" si="83"/>
        <v>6</v>
      </c>
    </row>
    <row r="911" spans="1:7" s="59" customFormat="1" ht="33.75" x14ac:dyDescent="0.2">
      <c r="A911" s="52" t="s">
        <v>1135</v>
      </c>
      <c r="B911" s="102" t="s">
        <v>38</v>
      </c>
      <c r="C911" s="62" t="s">
        <v>33</v>
      </c>
      <c r="D911" s="63">
        <v>2925.4</v>
      </c>
      <c r="E911" s="64"/>
      <c r="F911" s="65"/>
      <c r="G911" s="46">
        <f t="shared" si="83"/>
        <v>2925.4</v>
      </c>
    </row>
    <row r="912" spans="1:7" s="59" customFormat="1" ht="33.75" x14ac:dyDescent="0.2">
      <c r="A912" s="52" t="s">
        <v>1136</v>
      </c>
      <c r="B912" s="102" t="s">
        <v>36</v>
      </c>
      <c r="C912" s="62" t="s">
        <v>37</v>
      </c>
      <c r="D912" s="63">
        <v>46806.400000000001</v>
      </c>
      <c r="E912" s="64"/>
      <c r="F912" s="65"/>
      <c r="G912" s="46">
        <f t="shared" si="83"/>
        <v>46806.400000000001</v>
      </c>
    </row>
    <row r="913" spans="1:7" s="89" customFormat="1" x14ac:dyDescent="0.2">
      <c r="A913" s="83" t="s">
        <v>1000</v>
      </c>
      <c r="B913" s="84" t="s">
        <v>233</v>
      </c>
      <c r="C913" s="85"/>
      <c r="D913" s="86">
        <v>0</v>
      </c>
      <c r="E913" s="117"/>
      <c r="F913" s="88"/>
      <c r="G913" s="87">
        <f>ROUND(SUM(G914:G928),2)</f>
        <v>10193.540000000001</v>
      </c>
    </row>
    <row r="914" spans="1:7" s="59" customFormat="1" ht="45" x14ac:dyDescent="0.2">
      <c r="A914" s="52" t="s">
        <v>1137</v>
      </c>
      <c r="B914" s="102" t="s">
        <v>224</v>
      </c>
      <c r="C914" s="62" t="s">
        <v>33</v>
      </c>
      <c r="D914" s="63">
        <v>307.23</v>
      </c>
      <c r="E914" s="64"/>
      <c r="F914" s="65"/>
      <c r="G914" s="46">
        <f t="shared" ref="G914:G920" si="85">ROUND(PRODUCT(D914,E914),2)</f>
        <v>307.23</v>
      </c>
    </row>
    <row r="915" spans="1:7" s="59" customFormat="1" ht="45" x14ac:dyDescent="0.2">
      <c r="A915" s="52" t="s">
        <v>1138</v>
      </c>
      <c r="B915" s="102" t="s">
        <v>225</v>
      </c>
      <c r="C915" s="62" t="s">
        <v>33</v>
      </c>
      <c r="D915" s="63">
        <v>52.49</v>
      </c>
      <c r="E915" s="64"/>
      <c r="F915" s="65"/>
      <c r="G915" s="46">
        <f t="shared" si="85"/>
        <v>52.49</v>
      </c>
    </row>
    <row r="916" spans="1:7" s="59" customFormat="1" ht="22.5" x14ac:dyDescent="0.2">
      <c r="A916" s="52" t="s">
        <v>1139</v>
      </c>
      <c r="B916" s="102" t="s">
        <v>234</v>
      </c>
      <c r="C916" s="62" t="s">
        <v>33</v>
      </c>
      <c r="D916" s="63">
        <v>61.55</v>
      </c>
      <c r="E916" s="64"/>
      <c r="F916" s="65"/>
      <c r="G916" s="46">
        <f t="shared" si="85"/>
        <v>61.55</v>
      </c>
    </row>
    <row r="917" spans="1:7" s="59" customFormat="1" ht="33.75" x14ac:dyDescent="0.2">
      <c r="A917" s="52" t="s">
        <v>1140</v>
      </c>
      <c r="B917" s="102" t="s">
        <v>235</v>
      </c>
      <c r="C917" s="62" t="s">
        <v>32</v>
      </c>
      <c r="D917" s="63">
        <v>127.17</v>
      </c>
      <c r="E917" s="64"/>
      <c r="F917" s="65"/>
      <c r="G917" s="46">
        <f t="shared" si="85"/>
        <v>127.17</v>
      </c>
    </row>
    <row r="918" spans="1:7" s="59" customFormat="1" ht="33.75" x14ac:dyDescent="0.2">
      <c r="A918" s="52" t="s">
        <v>1141</v>
      </c>
      <c r="B918" s="102" t="s">
        <v>236</v>
      </c>
      <c r="C918" s="62" t="s">
        <v>54</v>
      </c>
      <c r="D918" s="63">
        <v>3594.18</v>
      </c>
      <c r="E918" s="64"/>
      <c r="F918" s="65"/>
      <c r="G918" s="46">
        <f t="shared" si="85"/>
        <v>3594.18</v>
      </c>
    </row>
    <row r="919" spans="1:7" s="59" customFormat="1" ht="22.5" x14ac:dyDescent="0.2">
      <c r="A919" s="52" t="s">
        <v>1142</v>
      </c>
      <c r="B919" s="102" t="s">
        <v>1637</v>
      </c>
      <c r="C919" s="62" t="s">
        <v>33</v>
      </c>
      <c r="D919" s="63">
        <v>29.81</v>
      </c>
      <c r="E919" s="64"/>
      <c r="F919" s="65"/>
      <c r="G919" s="46">
        <f t="shared" si="85"/>
        <v>29.81</v>
      </c>
    </row>
    <row r="920" spans="1:7" s="59" customFormat="1" ht="33.75" x14ac:dyDescent="0.2">
      <c r="A920" s="52" t="s">
        <v>1143</v>
      </c>
      <c r="B920" s="102" t="s">
        <v>237</v>
      </c>
      <c r="C920" s="62" t="s">
        <v>32</v>
      </c>
      <c r="D920" s="63">
        <v>66.239999999999995</v>
      </c>
      <c r="E920" s="64"/>
      <c r="F920" s="65"/>
      <c r="G920" s="46">
        <f t="shared" si="85"/>
        <v>66.239999999999995</v>
      </c>
    </row>
    <row r="921" spans="1:7" s="59" customFormat="1" ht="22.5" x14ac:dyDescent="0.2">
      <c r="A921" s="52" t="s">
        <v>1144</v>
      </c>
      <c r="B921" s="102" t="s">
        <v>238</v>
      </c>
      <c r="C921" s="62" t="s">
        <v>32</v>
      </c>
      <c r="D921" s="63">
        <v>329.93</v>
      </c>
      <c r="E921" s="64"/>
      <c r="F921" s="65"/>
      <c r="G921" s="46">
        <f>ROUND(PRODUCT(D921,E921),2)</f>
        <v>329.93</v>
      </c>
    </row>
    <row r="922" spans="1:7" s="59" customFormat="1" ht="45" x14ac:dyDescent="0.2">
      <c r="A922" s="52" t="s">
        <v>1145</v>
      </c>
      <c r="B922" s="102" t="s">
        <v>239</v>
      </c>
      <c r="C922" s="62" t="s">
        <v>32</v>
      </c>
      <c r="D922" s="63">
        <v>251.64</v>
      </c>
      <c r="E922" s="64"/>
      <c r="F922" s="65"/>
      <c r="G922" s="46">
        <f>ROUND(PRODUCT(D922,E922),2)</f>
        <v>251.64</v>
      </c>
    </row>
    <row r="923" spans="1:7" s="59" customFormat="1" ht="45" x14ac:dyDescent="0.2">
      <c r="A923" s="52" t="s">
        <v>1146</v>
      </c>
      <c r="B923" s="102" t="s">
        <v>240</v>
      </c>
      <c r="C923" s="62" t="s">
        <v>32</v>
      </c>
      <c r="D923" s="63">
        <v>408.22</v>
      </c>
      <c r="E923" s="64"/>
      <c r="F923" s="65"/>
      <c r="G923" s="46">
        <f>ROUND(PRODUCT(D923,E923),2)</f>
        <v>408.22</v>
      </c>
    </row>
    <row r="924" spans="1:7" s="59" customFormat="1" ht="45" x14ac:dyDescent="0.2">
      <c r="A924" s="52" t="s">
        <v>1147</v>
      </c>
      <c r="B924" s="102" t="s">
        <v>120</v>
      </c>
      <c r="C924" s="62" t="s">
        <v>33</v>
      </c>
      <c r="D924" s="63">
        <v>86.51</v>
      </c>
      <c r="E924" s="64"/>
      <c r="F924" s="65"/>
      <c r="G924" s="46">
        <f>ROUND(PRODUCT(D924,E924),2)</f>
        <v>86.51</v>
      </c>
    </row>
    <row r="925" spans="1:7" s="59" customFormat="1" ht="45" x14ac:dyDescent="0.2">
      <c r="A925" s="52" t="s">
        <v>1148</v>
      </c>
      <c r="B925" s="102" t="s">
        <v>241</v>
      </c>
      <c r="C925" s="62" t="s">
        <v>34</v>
      </c>
      <c r="D925" s="63">
        <v>188</v>
      </c>
      <c r="E925" s="64"/>
      <c r="F925" s="65"/>
      <c r="G925" s="46">
        <f t="shared" ref="G925:G928" si="86">ROUND(PRODUCT(D925,E925),2)</f>
        <v>188</v>
      </c>
    </row>
    <row r="926" spans="1:7" s="59" customFormat="1" ht="45" x14ac:dyDescent="0.2">
      <c r="A926" s="52" t="s">
        <v>1149</v>
      </c>
      <c r="B926" s="102" t="s">
        <v>242</v>
      </c>
      <c r="C926" s="62" t="s">
        <v>34</v>
      </c>
      <c r="D926" s="63">
        <v>46</v>
      </c>
      <c r="E926" s="64"/>
      <c r="F926" s="65"/>
      <c r="G926" s="46">
        <f t="shared" si="86"/>
        <v>46</v>
      </c>
    </row>
    <row r="927" spans="1:7" s="59" customFormat="1" ht="33.75" x14ac:dyDescent="0.2">
      <c r="A927" s="52" t="s">
        <v>1150</v>
      </c>
      <c r="B927" s="102" t="s">
        <v>38</v>
      </c>
      <c r="C927" s="62" t="s">
        <v>33</v>
      </c>
      <c r="D927" s="63">
        <v>273.20999999999998</v>
      </c>
      <c r="E927" s="64"/>
      <c r="F927" s="65"/>
      <c r="G927" s="46">
        <f t="shared" si="86"/>
        <v>273.20999999999998</v>
      </c>
    </row>
    <row r="928" spans="1:7" s="59" customFormat="1" ht="33.75" x14ac:dyDescent="0.2">
      <c r="A928" s="52" t="s">
        <v>1151</v>
      </c>
      <c r="B928" s="102" t="s">
        <v>36</v>
      </c>
      <c r="C928" s="62" t="s">
        <v>37</v>
      </c>
      <c r="D928" s="63">
        <v>4371.3599999999997</v>
      </c>
      <c r="E928" s="64"/>
      <c r="F928" s="65"/>
      <c r="G928" s="46">
        <f t="shared" si="86"/>
        <v>4371.3599999999997</v>
      </c>
    </row>
    <row r="929" spans="1:7" s="89" customFormat="1" x14ac:dyDescent="0.2">
      <c r="A929" s="83" t="s">
        <v>1001</v>
      </c>
      <c r="B929" s="84" t="s">
        <v>244</v>
      </c>
      <c r="C929" s="85"/>
      <c r="D929" s="86">
        <v>0</v>
      </c>
      <c r="E929" s="117"/>
      <c r="F929" s="88"/>
      <c r="G929" s="87">
        <f>ROUND(SUM(G930:G946),2)</f>
        <v>14118.43</v>
      </c>
    </row>
    <row r="930" spans="1:7" s="59" customFormat="1" ht="22.5" x14ac:dyDescent="0.2">
      <c r="A930" s="52" t="s">
        <v>1152</v>
      </c>
      <c r="B930" s="102" t="s">
        <v>223</v>
      </c>
      <c r="C930" s="62" t="s">
        <v>40</v>
      </c>
      <c r="D930" s="63">
        <v>968.44</v>
      </c>
      <c r="E930" s="64"/>
      <c r="F930" s="65"/>
      <c r="G930" s="46">
        <f t="shared" ref="G930:G946" si="87">ROUND(PRODUCT(D930,E930),2)</f>
        <v>968.44</v>
      </c>
    </row>
    <row r="931" spans="1:7" s="59" customFormat="1" ht="45" x14ac:dyDescent="0.2">
      <c r="A931" s="52" t="s">
        <v>1153</v>
      </c>
      <c r="B931" s="102" t="s">
        <v>224</v>
      </c>
      <c r="C931" s="62" t="s">
        <v>33</v>
      </c>
      <c r="D931" s="63">
        <v>745.7</v>
      </c>
      <c r="E931" s="64"/>
      <c r="F931" s="65"/>
      <c r="G931" s="46">
        <f t="shared" si="87"/>
        <v>745.7</v>
      </c>
    </row>
    <row r="932" spans="1:7" s="59" customFormat="1" ht="90" x14ac:dyDescent="0.2">
      <c r="A932" s="52" t="s">
        <v>1154</v>
      </c>
      <c r="B932" s="102" t="s">
        <v>245</v>
      </c>
      <c r="C932" s="62" t="s">
        <v>34</v>
      </c>
      <c r="D932" s="63">
        <v>30</v>
      </c>
      <c r="E932" s="64"/>
      <c r="F932" s="65"/>
      <c r="G932" s="46">
        <f t="shared" si="87"/>
        <v>30</v>
      </c>
    </row>
    <row r="933" spans="1:7" s="59" customFormat="1" ht="90" x14ac:dyDescent="0.2">
      <c r="A933" s="52" t="s">
        <v>1155</v>
      </c>
      <c r="B933" s="102" t="s">
        <v>246</v>
      </c>
      <c r="C933" s="62" t="s">
        <v>34</v>
      </c>
      <c r="D933" s="63">
        <v>100</v>
      </c>
      <c r="E933" s="64"/>
      <c r="F933" s="65"/>
      <c r="G933" s="46">
        <f t="shared" si="87"/>
        <v>100</v>
      </c>
    </row>
    <row r="934" spans="1:7" s="59" customFormat="1" ht="90" x14ac:dyDescent="0.2">
      <c r="A934" s="52" t="s">
        <v>1156</v>
      </c>
      <c r="B934" s="102" t="s">
        <v>247</v>
      </c>
      <c r="C934" s="62" t="s">
        <v>34</v>
      </c>
      <c r="D934" s="63">
        <v>12</v>
      </c>
      <c r="E934" s="64"/>
      <c r="F934" s="65"/>
      <c r="G934" s="46">
        <f t="shared" si="87"/>
        <v>12</v>
      </c>
    </row>
    <row r="935" spans="1:7" s="59" customFormat="1" ht="22.5" x14ac:dyDescent="0.2">
      <c r="A935" s="52" t="s">
        <v>1157</v>
      </c>
      <c r="B935" s="102" t="s">
        <v>248</v>
      </c>
      <c r="C935" s="62" t="s">
        <v>40</v>
      </c>
      <c r="D935" s="63">
        <v>968.44</v>
      </c>
      <c r="E935" s="64"/>
      <c r="F935" s="65"/>
      <c r="G935" s="46">
        <f t="shared" si="87"/>
        <v>968.44</v>
      </c>
    </row>
    <row r="936" spans="1:7" s="59" customFormat="1" ht="22.5" x14ac:dyDescent="0.2">
      <c r="A936" s="52" t="s">
        <v>1158</v>
      </c>
      <c r="B936" s="102" t="s">
        <v>1641</v>
      </c>
      <c r="C936" s="62" t="s">
        <v>34</v>
      </c>
      <c r="D936" s="63">
        <v>142</v>
      </c>
      <c r="E936" s="64"/>
      <c r="F936" s="65"/>
      <c r="G936" s="46">
        <f t="shared" si="87"/>
        <v>142</v>
      </c>
    </row>
    <row r="937" spans="1:7" s="59" customFormat="1" ht="22.5" x14ac:dyDescent="0.2">
      <c r="A937" s="52" t="s">
        <v>1159</v>
      </c>
      <c r="B937" s="102" t="s">
        <v>1640</v>
      </c>
      <c r="C937" s="62" t="s">
        <v>34</v>
      </c>
      <c r="D937" s="63">
        <v>120</v>
      </c>
      <c r="E937" s="64"/>
      <c r="F937" s="65"/>
      <c r="G937" s="46">
        <f t="shared" si="87"/>
        <v>120</v>
      </c>
    </row>
    <row r="938" spans="1:7" s="59" customFormat="1" ht="22.5" x14ac:dyDescent="0.2">
      <c r="A938" s="52" t="s">
        <v>1160</v>
      </c>
      <c r="B938" s="102" t="s">
        <v>450</v>
      </c>
      <c r="C938" s="62" t="s">
        <v>34</v>
      </c>
      <c r="D938" s="63">
        <v>10</v>
      </c>
      <c r="E938" s="64"/>
      <c r="F938" s="65"/>
      <c r="G938" s="46">
        <f t="shared" si="87"/>
        <v>10</v>
      </c>
    </row>
    <row r="939" spans="1:7" s="59" customFormat="1" ht="22.5" x14ac:dyDescent="0.2">
      <c r="A939" s="52" t="s">
        <v>1161</v>
      </c>
      <c r="B939" s="102" t="s">
        <v>1618</v>
      </c>
      <c r="C939" s="62" t="s">
        <v>34</v>
      </c>
      <c r="D939" s="63">
        <v>12</v>
      </c>
      <c r="E939" s="64"/>
      <c r="F939" s="65"/>
      <c r="G939" s="46">
        <f t="shared" si="87"/>
        <v>12</v>
      </c>
    </row>
    <row r="940" spans="1:7" s="59" customFormat="1" ht="22.5" x14ac:dyDescent="0.2">
      <c r="A940" s="52" t="s">
        <v>1162</v>
      </c>
      <c r="B940" s="102" t="s">
        <v>1643</v>
      </c>
      <c r="C940" s="62" t="s">
        <v>34</v>
      </c>
      <c r="D940" s="63">
        <v>142</v>
      </c>
      <c r="E940" s="64"/>
      <c r="F940" s="65"/>
      <c r="G940" s="46">
        <f t="shared" si="87"/>
        <v>142</v>
      </c>
    </row>
    <row r="941" spans="1:7" s="59" customFormat="1" ht="22.5" x14ac:dyDescent="0.2">
      <c r="A941" s="52" t="s">
        <v>1163</v>
      </c>
      <c r="B941" s="102" t="s">
        <v>226</v>
      </c>
      <c r="C941" s="62" t="s">
        <v>33</v>
      </c>
      <c r="D941" s="63">
        <v>67.790000000000006</v>
      </c>
      <c r="E941" s="64"/>
      <c r="F941" s="65"/>
      <c r="G941" s="46">
        <f t="shared" si="87"/>
        <v>67.790000000000006</v>
      </c>
    </row>
    <row r="942" spans="1:7" s="59" customFormat="1" ht="33.75" x14ac:dyDescent="0.2">
      <c r="A942" s="52" t="s">
        <v>1164</v>
      </c>
      <c r="B942" s="102" t="s">
        <v>229</v>
      </c>
      <c r="C942" s="62" t="s">
        <v>33</v>
      </c>
      <c r="D942" s="63">
        <v>285.69</v>
      </c>
      <c r="E942" s="64"/>
      <c r="F942" s="65"/>
      <c r="G942" s="46">
        <f t="shared" si="87"/>
        <v>285.69</v>
      </c>
    </row>
    <row r="943" spans="1:7" s="59" customFormat="1" ht="45" x14ac:dyDescent="0.2">
      <c r="A943" s="52" t="s">
        <v>1165</v>
      </c>
      <c r="B943" s="102" t="s">
        <v>120</v>
      </c>
      <c r="C943" s="62" t="s">
        <v>33</v>
      </c>
      <c r="D943" s="63">
        <v>149.13999999999999</v>
      </c>
      <c r="E943" s="64"/>
      <c r="F943" s="65"/>
      <c r="G943" s="46">
        <f t="shared" si="87"/>
        <v>149.13999999999999</v>
      </c>
    </row>
    <row r="944" spans="1:7" s="59" customFormat="1" ht="45" x14ac:dyDescent="0.2">
      <c r="A944" s="52" t="s">
        <v>1166</v>
      </c>
      <c r="B944" s="102" t="s">
        <v>230</v>
      </c>
      <c r="C944" s="62" t="s">
        <v>33</v>
      </c>
      <c r="D944" s="63">
        <v>223.71</v>
      </c>
      <c r="E944" s="64"/>
      <c r="F944" s="65"/>
      <c r="G944" s="46">
        <f t="shared" si="87"/>
        <v>223.71</v>
      </c>
    </row>
    <row r="945" spans="1:7" s="59" customFormat="1" ht="33.75" x14ac:dyDescent="0.2">
      <c r="A945" s="52" t="s">
        <v>1167</v>
      </c>
      <c r="B945" s="102" t="s">
        <v>38</v>
      </c>
      <c r="C945" s="62" t="s">
        <v>33</v>
      </c>
      <c r="D945" s="63">
        <v>596.55999999999995</v>
      </c>
      <c r="E945" s="64"/>
      <c r="F945" s="65"/>
      <c r="G945" s="46">
        <f t="shared" si="87"/>
        <v>596.55999999999995</v>
      </c>
    </row>
    <row r="946" spans="1:7" s="59" customFormat="1" ht="33.75" x14ac:dyDescent="0.2">
      <c r="A946" s="52" t="s">
        <v>1168</v>
      </c>
      <c r="B946" s="102" t="s">
        <v>36</v>
      </c>
      <c r="C946" s="62" t="s">
        <v>37</v>
      </c>
      <c r="D946" s="63">
        <v>9544.9599999999991</v>
      </c>
      <c r="E946" s="64"/>
      <c r="F946" s="65"/>
      <c r="G946" s="46">
        <f t="shared" si="87"/>
        <v>9544.9599999999991</v>
      </c>
    </row>
    <row r="947" spans="1:7" s="89" customFormat="1" x14ac:dyDescent="0.2">
      <c r="A947" s="83" t="s">
        <v>998</v>
      </c>
      <c r="B947" s="84" t="s">
        <v>251</v>
      </c>
      <c r="C947" s="85"/>
      <c r="D947" s="86">
        <v>0</v>
      </c>
      <c r="E947" s="117"/>
      <c r="F947" s="88"/>
      <c r="G947" s="87">
        <f>ROUND(SUM(G948:G963),2)</f>
        <v>15280.52</v>
      </c>
    </row>
    <row r="948" spans="1:7" s="59" customFormat="1" ht="45" x14ac:dyDescent="0.2">
      <c r="A948" s="52" t="s">
        <v>1169</v>
      </c>
      <c r="B948" s="102" t="s">
        <v>224</v>
      </c>
      <c r="C948" s="62" t="s">
        <v>33</v>
      </c>
      <c r="D948" s="63">
        <v>176.31</v>
      </c>
      <c r="E948" s="64"/>
      <c r="F948" s="65"/>
      <c r="G948" s="46">
        <f t="shared" ref="G948:G957" si="88">ROUND(PRODUCT(D948,E948),2)</f>
        <v>176.31</v>
      </c>
    </row>
    <row r="949" spans="1:7" s="59" customFormat="1" ht="45" x14ac:dyDescent="0.2">
      <c r="A949" s="52" t="s">
        <v>1170</v>
      </c>
      <c r="B949" s="102" t="s">
        <v>120</v>
      </c>
      <c r="C949" s="62" t="s">
        <v>33</v>
      </c>
      <c r="D949" s="63">
        <v>32.65</v>
      </c>
      <c r="E949" s="64"/>
      <c r="F949" s="65"/>
      <c r="G949" s="46">
        <f t="shared" si="88"/>
        <v>32.65</v>
      </c>
    </row>
    <row r="950" spans="1:7" s="59" customFormat="1" ht="33.75" x14ac:dyDescent="0.2">
      <c r="A950" s="52" t="s">
        <v>1171</v>
      </c>
      <c r="B950" s="102" t="s">
        <v>252</v>
      </c>
      <c r="C950" s="62" t="s">
        <v>32</v>
      </c>
      <c r="D950" s="63">
        <v>85.92</v>
      </c>
      <c r="E950" s="64"/>
      <c r="F950" s="65"/>
      <c r="G950" s="46">
        <f t="shared" si="88"/>
        <v>85.92</v>
      </c>
    </row>
    <row r="951" spans="1:7" s="59" customFormat="1" ht="33.75" x14ac:dyDescent="0.2">
      <c r="A951" s="52" t="s">
        <v>1172</v>
      </c>
      <c r="B951" s="102" t="s">
        <v>253</v>
      </c>
      <c r="C951" s="62" t="s">
        <v>33</v>
      </c>
      <c r="D951" s="63">
        <v>25.78</v>
      </c>
      <c r="E951" s="64"/>
      <c r="F951" s="65"/>
      <c r="G951" s="46">
        <f t="shared" si="88"/>
        <v>25.78</v>
      </c>
    </row>
    <row r="952" spans="1:7" s="59" customFormat="1" ht="45" x14ac:dyDescent="0.2">
      <c r="A952" s="52" t="s">
        <v>1173</v>
      </c>
      <c r="B952" s="102" t="s">
        <v>254</v>
      </c>
      <c r="C952" s="62" t="s">
        <v>32</v>
      </c>
      <c r="D952" s="63">
        <v>48.36</v>
      </c>
      <c r="E952" s="64"/>
      <c r="F952" s="65"/>
      <c r="G952" s="46">
        <f t="shared" si="88"/>
        <v>48.36</v>
      </c>
    </row>
    <row r="953" spans="1:7" s="59" customFormat="1" ht="33.75" x14ac:dyDescent="0.2">
      <c r="A953" s="52" t="s">
        <v>1174</v>
      </c>
      <c r="B953" s="102" t="s">
        <v>235</v>
      </c>
      <c r="C953" s="62" t="s">
        <v>32</v>
      </c>
      <c r="D953" s="63">
        <v>109.68</v>
      </c>
      <c r="E953" s="64"/>
      <c r="F953" s="65"/>
      <c r="G953" s="46">
        <f t="shared" si="88"/>
        <v>109.68</v>
      </c>
    </row>
    <row r="954" spans="1:7" s="59" customFormat="1" ht="33.75" x14ac:dyDescent="0.2">
      <c r="A954" s="52" t="s">
        <v>1175</v>
      </c>
      <c r="B954" s="102" t="s">
        <v>236</v>
      </c>
      <c r="C954" s="62" t="s">
        <v>54</v>
      </c>
      <c r="D954" s="63">
        <v>1527.03</v>
      </c>
      <c r="E954" s="64"/>
      <c r="F954" s="65"/>
      <c r="G954" s="46">
        <f t="shared" si="88"/>
        <v>1527.03</v>
      </c>
    </row>
    <row r="955" spans="1:7" s="59" customFormat="1" ht="22.5" x14ac:dyDescent="0.2">
      <c r="A955" s="52" t="s">
        <v>1176</v>
      </c>
      <c r="B955" s="102" t="s">
        <v>1637</v>
      </c>
      <c r="C955" s="62" t="s">
        <v>33</v>
      </c>
      <c r="D955" s="63">
        <v>17.03</v>
      </c>
      <c r="E955" s="64"/>
      <c r="F955" s="65"/>
      <c r="G955" s="46">
        <f t="shared" si="88"/>
        <v>17.03</v>
      </c>
    </row>
    <row r="956" spans="1:7" s="59" customFormat="1" ht="22.5" x14ac:dyDescent="0.2">
      <c r="A956" s="52" t="s">
        <v>1177</v>
      </c>
      <c r="B956" s="102" t="s">
        <v>238</v>
      </c>
      <c r="C956" s="62" t="s">
        <v>32</v>
      </c>
      <c r="D956" s="63">
        <v>173.4</v>
      </c>
      <c r="E956" s="64"/>
      <c r="F956" s="65"/>
      <c r="G956" s="46">
        <f t="shared" si="88"/>
        <v>173.4</v>
      </c>
    </row>
    <row r="957" spans="1:7" s="59" customFormat="1" ht="45" x14ac:dyDescent="0.2">
      <c r="A957" s="52" t="s">
        <v>1178</v>
      </c>
      <c r="B957" s="102" t="s">
        <v>239</v>
      </c>
      <c r="C957" s="62" t="s">
        <v>32</v>
      </c>
      <c r="D957" s="63">
        <v>173.4</v>
      </c>
      <c r="E957" s="64"/>
      <c r="F957" s="65"/>
      <c r="G957" s="46">
        <f t="shared" si="88"/>
        <v>173.4</v>
      </c>
    </row>
    <row r="958" spans="1:7" s="59" customFormat="1" ht="33.75" x14ac:dyDescent="0.2">
      <c r="A958" s="52" t="s">
        <v>1179</v>
      </c>
      <c r="B958" s="102" t="s">
        <v>255</v>
      </c>
      <c r="C958" s="62" t="s">
        <v>54</v>
      </c>
      <c r="D958" s="63">
        <v>6507.41</v>
      </c>
      <c r="E958" s="64"/>
      <c r="F958" s="65"/>
      <c r="G958" s="46">
        <f>ROUND(PRODUCT(D958,E958),2)</f>
        <v>6507.41</v>
      </c>
    </row>
    <row r="959" spans="1:7" s="59" customFormat="1" ht="33.75" x14ac:dyDescent="0.2">
      <c r="A959" s="52" t="s">
        <v>1180</v>
      </c>
      <c r="B959" s="102" t="s">
        <v>256</v>
      </c>
      <c r="C959" s="62" t="s">
        <v>54</v>
      </c>
      <c r="D959" s="63">
        <v>620.69000000000005</v>
      </c>
      <c r="E959" s="64"/>
      <c r="F959" s="65"/>
      <c r="G959" s="46">
        <f>ROUND(PRODUCT(D959,E959),2)</f>
        <v>620.69000000000005</v>
      </c>
    </row>
    <row r="960" spans="1:7" s="59" customFormat="1" ht="33.75" x14ac:dyDescent="0.2">
      <c r="A960" s="52" t="s">
        <v>1181</v>
      </c>
      <c r="B960" s="102" t="s">
        <v>257</v>
      </c>
      <c r="C960" s="62" t="s">
        <v>54</v>
      </c>
      <c r="D960" s="63">
        <v>2867.6</v>
      </c>
      <c r="E960" s="64"/>
      <c r="F960" s="65"/>
      <c r="G960" s="46">
        <f>ROUND(PRODUCT(D960,E960),2)</f>
        <v>2867.6</v>
      </c>
    </row>
    <row r="961" spans="1:7" s="59" customFormat="1" ht="45" x14ac:dyDescent="0.2">
      <c r="A961" s="52" t="s">
        <v>1182</v>
      </c>
      <c r="B961" s="102" t="s">
        <v>258</v>
      </c>
      <c r="C961" s="62" t="s">
        <v>54</v>
      </c>
      <c r="D961" s="63">
        <v>473.07</v>
      </c>
      <c r="E961" s="64"/>
      <c r="F961" s="65"/>
      <c r="G961" s="46">
        <f t="shared" ref="G961:G963" si="89">ROUND(PRODUCT(D961,E961),2)</f>
        <v>473.07</v>
      </c>
    </row>
    <row r="962" spans="1:7" s="59" customFormat="1" ht="33.75" x14ac:dyDescent="0.2">
      <c r="A962" s="52" t="s">
        <v>1183</v>
      </c>
      <c r="B962" s="102" t="s">
        <v>38</v>
      </c>
      <c r="C962" s="62" t="s">
        <v>33</v>
      </c>
      <c r="D962" s="63">
        <v>143.66</v>
      </c>
      <c r="E962" s="64"/>
      <c r="F962" s="65"/>
      <c r="G962" s="46">
        <f t="shared" si="89"/>
        <v>143.66</v>
      </c>
    </row>
    <row r="963" spans="1:7" s="59" customFormat="1" ht="33.75" x14ac:dyDescent="0.2">
      <c r="A963" s="52" t="s">
        <v>1184</v>
      </c>
      <c r="B963" s="102" t="s">
        <v>36</v>
      </c>
      <c r="C963" s="62" t="s">
        <v>37</v>
      </c>
      <c r="D963" s="63">
        <v>2298.5300000000002</v>
      </c>
      <c r="E963" s="64"/>
      <c r="F963" s="65"/>
      <c r="G963" s="46">
        <f t="shared" si="89"/>
        <v>2298.5300000000002</v>
      </c>
    </row>
    <row r="964" spans="1:7" s="89" customFormat="1" x14ac:dyDescent="0.2">
      <c r="A964" s="83" t="s">
        <v>1002</v>
      </c>
      <c r="B964" s="84" t="s">
        <v>1619</v>
      </c>
      <c r="C964" s="85"/>
      <c r="D964" s="86">
        <v>0</v>
      </c>
      <c r="E964" s="117"/>
      <c r="F964" s="88"/>
      <c r="G964" s="87">
        <f>ROUND(SUM(G965:G974),2)</f>
        <v>1852.18</v>
      </c>
    </row>
    <row r="965" spans="1:7" s="59" customFormat="1" ht="22.5" x14ac:dyDescent="0.2">
      <c r="A965" s="52" t="s">
        <v>1185</v>
      </c>
      <c r="B965" s="102" t="s">
        <v>223</v>
      </c>
      <c r="C965" s="62" t="s">
        <v>40</v>
      </c>
      <c r="D965" s="63">
        <v>94.67</v>
      </c>
      <c r="E965" s="64"/>
      <c r="F965" s="65"/>
      <c r="G965" s="46">
        <f t="shared" ref="G965:G972" si="90">ROUND(PRODUCT(D965,E965),2)</f>
        <v>94.67</v>
      </c>
    </row>
    <row r="966" spans="1:7" s="59" customFormat="1" ht="45" x14ac:dyDescent="0.2">
      <c r="A966" s="52" t="s">
        <v>1186</v>
      </c>
      <c r="B966" s="102" t="s">
        <v>224</v>
      </c>
      <c r="C966" s="62" t="s">
        <v>33</v>
      </c>
      <c r="D966" s="63">
        <v>107.55</v>
      </c>
      <c r="E966" s="64"/>
      <c r="F966" s="65"/>
      <c r="G966" s="46">
        <f t="shared" si="90"/>
        <v>107.55</v>
      </c>
    </row>
    <row r="967" spans="1:7" s="59" customFormat="1" ht="22.5" x14ac:dyDescent="0.2">
      <c r="A967" s="52" t="s">
        <v>1187</v>
      </c>
      <c r="B967" s="102" t="s">
        <v>226</v>
      </c>
      <c r="C967" s="62" t="s">
        <v>33</v>
      </c>
      <c r="D967" s="63">
        <v>7.57</v>
      </c>
      <c r="E967" s="64"/>
      <c r="F967" s="65"/>
      <c r="G967" s="46">
        <f t="shared" si="90"/>
        <v>7.57</v>
      </c>
    </row>
    <row r="968" spans="1:7" s="59" customFormat="1" ht="22.5" x14ac:dyDescent="0.2">
      <c r="A968" s="52" t="s">
        <v>1188</v>
      </c>
      <c r="B968" s="102" t="s">
        <v>227</v>
      </c>
      <c r="C968" s="62" t="s">
        <v>40</v>
      </c>
      <c r="D968" s="63">
        <v>94.67</v>
      </c>
      <c r="E968" s="64"/>
      <c r="F968" s="65"/>
      <c r="G968" s="46">
        <f t="shared" si="90"/>
        <v>94.67</v>
      </c>
    </row>
    <row r="969" spans="1:7" s="59" customFormat="1" ht="33.75" x14ac:dyDescent="0.2">
      <c r="A969" s="52" t="s">
        <v>1189</v>
      </c>
      <c r="B969" s="102" t="s">
        <v>229</v>
      </c>
      <c r="C969" s="62" t="s">
        <v>33</v>
      </c>
      <c r="D969" s="63">
        <v>41.65</v>
      </c>
      <c r="E969" s="64"/>
      <c r="F969" s="65"/>
      <c r="G969" s="46">
        <f t="shared" si="90"/>
        <v>41.65</v>
      </c>
    </row>
    <row r="970" spans="1:7" s="59" customFormat="1" ht="45" x14ac:dyDescent="0.2">
      <c r="A970" s="52" t="s">
        <v>1190</v>
      </c>
      <c r="B970" s="102" t="s">
        <v>120</v>
      </c>
      <c r="C970" s="62" t="s">
        <v>33</v>
      </c>
      <c r="D970" s="63">
        <v>23.33</v>
      </c>
      <c r="E970" s="64"/>
      <c r="F970" s="65"/>
      <c r="G970" s="46">
        <f t="shared" si="90"/>
        <v>23.33</v>
      </c>
    </row>
    <row r="971" spans="1:7" s="59" customFormat="1" ht="45" x14ac:dyDescent="0.2">
      <c r="A971" s="52" t="s">
        <v>1191</v>
      </c>
      <c r="B971" s="102" t="s">
        <v>230</v>
      </c>
      <c r="C971" s="62" t="s">
        <v>33</v>
      </c>
      <c r="D971" s="63">
        <v>35</v>
      </c>
      <c r="E971" s="64"/>
      <c r="F971" s="65"/>
      <c r="G971" s="46">
        <f t="shared" si="90"/>
        <v>35</v>
      </c>
    </row>
    <row r="972" spans="1:7" s="59" customFormat="1" ht="112.5" x14ac:dyDescent="0.2">
      <c r="A972" s="52" t="s">
        <v>1192</v>
      </c>
      <c r="B972" s="102" t="s">
        <v>1620</v>
      </c>
      <c r="C972" s="62" t="s">
        <v>34</v>
      </c>
      <c r="D972" s="63">
        <v>16</v>
      </c>
      <c r="E972" s="64"/>
      <c r="F972" s="65"/>
      <c r="G972" s="46">
        <f t="shared" si="90"/>
        <v>16</v>
      </c>
    </row>
    <row r="973" spans="1:7" s="59" customFormat="1" ht="33.75" x14ac:dyDescent="0.2">
      <c r="A973" s="52" t="s">
        <v>1193</v>
      </c>
      <c r="B973" s="102" t="s">
        <v>38</v>
      </c>
      <c r="C973" s="62" t="s">
        <v>33</v>
      </c>
      <c r="D973" s="63">
        <v>84.22</v>
      </c>
      <c r="E973" s="64"/>
      <c r="F973" s="68"/>
      <c r="G973" s="46">
        <f>ROUND(PRODUCT(D973,E973),2)</f>
        <v>84.22</v>
      </c>
    </row>
    <row r="974" spans="1:7" s="59" customFormat="1" ht="33.75" x14ac:dyDescent="0.2">
      <c r="A974" s="52" t="s">
        <v>1194</v>
      </c>
      <c r="B974" s="102" t="s">
        <v>36</v>
      </c>
      <c r="C974" s="62" t="s">
        <v>37</v>
      </c>
      <c r="D974" s="63">
        <v>1347.52</v>
      </c>
      <c r="E974" s="64"/>
      <c r="F974" s="65"/>
      <c r="G974" s="46">
        <f>ROUND(PRODUCT(D974,E974),2)</f>
        <v>1347.52</v>
      </c>
    </row>
    <row r="975" spans="1:7" s="61" customFormat="1" x14ac:dyDescent="0.2">
      <c r="A975" s="60" t="s">
        <v>1003</v>
      </c>
      <c r="B975" s="66" t="s">
        <v>259</v>
      </c>
      <c r="C975" s="66"/>
      <c r="D975" s="66">
        <v>0</v>
      </c>
      <c r="E975" s="66"/>
      <c r="F975" s="66"/>
      <c r="G975" s="49">
        <f>ROUND(SUM(G976,G987,G1001,G1013),2)</f>
        <v>22971.66</v>
      </c>
    </row>
    <row r="976" spans="1:7" s="89" customFormat="1" x14ac:dyDescent="0.2">
      <c r="A976" s="83" t="s">
        <v>1004</v>
      </c>
      <c r="B976" s="84" t="s">
        <v>222</v>
      </c>
      <c r="C976" s="85"/>
      <c r="D976" s="86">
        <v>0</v>
      </c>
      <c r="E976" s="117"/>
      <c r="F976" s="88"/>
      <c r="G976" s="87">
        <f>ROUND(SUM(G977:G986),2)</f>
        <v>14622.15</v>
      </c>
    </row>
    <row r="977" spans="1:7" s="59" customFormat="1" ht="22.5" x14ac:dyDescent="0.2">
      <c r="A977" s="52" t="s">
        <v>1195</v>
      </c>
      <c r="B977" s="102" t="s">
        <v>223</v>
      </c>
      <c r="C977" s="62" t="s">
        <v>40</v>
      </c>
      <c r="D977" s="63">
        <v>1137.98</v>
      </c>
      <c r="E977" s="64"/>
      <c r="F977" s="65"/>
      <c r="G977" s="46">
        <f t="shared" ref="G977:G986" si="91">ROUND(PRODUCT(D977,E977),2)</f>
        <v>1137.98</v>
      </c>
    </row>
    <row r="978" spans="1:7" s="59" customFormat="1" ht="45" x14ac:dyDescent="0.2">
      <c r="A978" s="52" t="s">
        <v>1196</v>
      </c>
      <c r="B978" s="102" t="s">
        <v>224</v>
      </c>
      <c r="C978" s="62" t="s">
        <v>33</v>
      </c>
      <c r="D978" s="63">
        <v>828.47</v>
      </c>
      <c r="E978" s="64"/>
      <c r="F978" s="65"/>
      <c r="G978" s="46">
        <f t="shared" si="91"/>
        <v>828.47</v>
      </c>
    </row>
    <row r="979" spans="1:7" s="59" customFormat="1" ht="33.75" x14ac:dyDescent="0.2">
      <c r="A979" s="52" t="s">
        <v>1197</v>
      </c>
      <c r="B979" s="102" t="s">
        <v>260</v>
      </c>
      <c r="C979" s="62" t="s">
        <v>40</v>
      </c>
      <c r="D979" s="63">
        <v>817.74</v>
      </c>
      <c r="E979" s="64"/>
      <c r="F979" s="65"/>
      <c r="G979" s="46">
        <f t="shared" si="91"/>
        <v>817.74</v>
      </c>
    </row>
    <row r="980" spans="1:7" s="59" customFormat="1" ht="33.75" x14ac:dyDescent="0.2">
      <c r="A980" s="52" t="s">
        <v>1198</v>
      </c>
      <c r="B980" s="102" t="s">
        <v>729</v>
      </c>
      <c r="C980" s="62" t="s">
        <v>40</v>
      </c>
      <c r="D980" s="63">
        <v>10.73</v>
      </c>
      <c r="E980" s="64"/>
      <c r="F980" s="65"/>
      <c r="G980" s="46">
        <f t="shared" si="91"/>
        <v>10.73</v>
      </c>
    </row>
    <row r="981" spans="1:7" s="59" customFormat="1" ht="22.5" x14ac:dyDescent="0.2">
      <c r="A981" s="52" t="s">
        <v>1199</v>
      </c>
      <c r="B981" s="102" t="s">
        <v>226</v>
      </c>
      <c r="C981" s="62" t="s">
        <v>33</v>
      </c>
      <c r="D981" s="63">
        <v>75.23</v>
      </c>
      <c r="E981" s="64"/>
      <c r="F981" s="65"/>
      <c r="G981" s="46">
        <f t="shared" si="91"/>
        <v>75.23</v>
      </c>
    </row>
    <row r="982" spans="1:7" s="59" customFormat="1" ht="33.75" x14ac:dyDescent="0.2">
      <c r="A982" s="52" t="s">
        <v>1200</v>
      </c>
      <c r="B982" s="102" t="s">
        <v>229</v>
      </c>
      <c r="C982" s="62" t="s">
        <v>33</v>
      </c>
      <c r="D982" s="63">
        <v>288.74</v>
      </c>
      <c r="E982" s="64"/>
      <c r="F982" s="65"/>
      <c r="G982" s="46">
        <f t="shared" si="91"/>
        <v>288.74</v>
      </c>
    </row>
    <row r="983" spans="1:7" s="59" customFormat="1" ht="45" x14ac:dyDescent="0.2">
      <c r="A983" s="52" t="s">
        <v>1201</v>
      </c>
      <c r="B983" s="102" t="s">
        <v>120</v>
      </c>
      <c r="C983" s="62" t="s">
        <v>33</v>
      </c>
      <c r="D983" s="63">
        <v>180.74</v>
      </c>
      <c r="E983" s="64"/>
      <c r="F983" s="65"/>
      <c r="G983" s="46">
        <f t="shared" si="91"/>
        <v>180.74</v>
      </c>
    </row>
    <row r="984" spans="1:7" s="59" customFormat="1" ht="45" x14ac:dyDescent="0.2">
      <c r="A984" s="52" t="s">
        <v>1202</v>
      </c>
      <c r="B984" s="102" t="s">
        <v>230</v>
      </c>
      <c r="C984" s="62" t="s">
        <v>33</v>
      </c>
      <c r="D984" s="63">
        <v>271.11</v>
      </c>
      <c r="E984" s="64"/>
      <c r="F984" s="65"/>
      <c r="G984" s="46">
        <f t="shared" si="91"/>
        <v>271.11</v>
      </c>
    </row>
    <row r="985" spans="1:7" s="59" customFormat="1" ht="33.75" x14ac:dyDescent="0.2">
      <c r="A985" s="52" t="s">
        <v>1203</v>
      </c>
      <c r="B985" s="102" t="s">
        <v>38</v>
      </c>
      <c r="C985" s="62" t="s">
        <v>33</v>
      </c>
      <c r="D985" s="63">
        <v>647.73</v>
      </c>
      <c r="E985" s="64"/>
      <c r="F985" s="65"/>
      <c r="G985" s="46">
        <f t="shared" si="91"/>
        <v>647.73</v>
      </c>
    </row>
    <row r="986" spans="1:7" s="59" customFormat="1" ht="33.75" x14ac:dyDescent="0.2">
      <c r="A986" s="52" t="s">
        <v>1204</v>
      </c>
      <c r="B986" s="102" t="s">
        <v>36</v>
      </c>
      <c r="C986" s="62" t="s">
        <v>37</v>
      </c>
      <c r="D986" s="63">
        <v>10363.68</v>
      </c>
      <c r="E986" s="64"/>
      <c r="F986" s="65"/>
      <c r="G986" s="46">
        <f t="shared" si="91"/>
        <v>10363.68</v>
      </c>
    </row>
    <row r="987" spans="1:7" s="89" customFormat="1" x14ac:dyDescent="0.2">
      <c r="A987" s="83" t="s">
        <v>1005</v>
      </c>
      <c r="B987" s="84" t="s">
        <v>261</v>
      </c>
      <c r="C987" s="85"/>
      <c r="D987" s="86">
        <v>0</v>
      </c>
      <c r="E987" s="117"/>
      <c r="F987" s="88"/>
      <c r="G987" s="87">
        <f>ROUND(SUM(G988:G1000),2)</f>
        <v>4002.58</v>
      </c>
    </row>
    <row r="988" spans="1:7" s="59" customFormat="1" ht="22.5" x14ac:dyDescent="0.2">
      <c r="A988" s="52" t="s">
        <v>1205</v>
      </c>
      <c r="B988" s="102" t="s">
        <v>223</v>
      </c>
      <c r="C988" s="62" t="s">
        <v>40</v>
      </c>
      <c r="D988" s="63">
        <v>968.44</v>
      </c>
      <c r="E988" s="64"/>
      <c r="F988" s="65"/>
      <c r="G988" s="46">
        <f>ROUND(PRODUCT(D988,E988),2)</f>
        <v>968.44</v>
      </c>
    </row>
    <row r="989" spans="1:7" s="59" customFormat="1" ht="45" x14ac:dyDescent="0.2">
      <c r="A989" s="52" t="s">
        <v>1206</v>
      </c>
      <c r="B989" s="102" t="s">
        <v>224</v>
      </c>
      <c r="C989" s="62" t="s">
        <v>33</v>
      </c>
      <c r="D989" s="63">
        <v>464.85</v>
      </c>
      <c r="E989" s="64"/>
      <c r="F989" s="65"/>
      <c r="G989" s="46">
        <f t="shared" ref="G989:G1000" si="92">ROUND(PRODUCT(D989,E989),2)</f>
        <v>464.85</v>
      </c>
    </row>
    <row r="990" spans="1:7" s="59" customFormat="1" ht="45" x14ac:dyDescent="0.2">
      <c r="A990" s="52" t="s">
        <v>1207</v>
      </c>
      <c r="B990" s="102" t="s">
        <v>120</v>
      </c>
      <c r="C990" s="62" t="s">
        <v>33</v>
      </c>
      <c r="D990" s="63">
        <v>464.85</v>
      </c>
      <c r="E990" s="64"/>
      <c r="F990" s="65"/>
      <c r="G990" s="46">
        <f t="shared" si="92"/>
        <v>464.85</v>
      </c>
    </row>
    <row r="991" spans="1:7" s="59" customFormat="1" ht="22.5" x14ac:dyDescent="0.2">
      <c r="A991" s="52" t="s">
        <v>1208</v>
      </c>
      <c r="B991" s="102" t="s">
        <v>262</v>
      </c>
      <c r="C991" s="62" t="s">
        <v>34</v>
      </c>
      <c r="D991" s="63">
        <v>140</v>
      </c>
      <c r="E991" s="64"/>
      <c r="F991" s="65"/>
      <c r="G991" s="46">
        <f t="shared" si="92"/>
        <v>140</v>
      </c>
    </row>
    <row r="992" spans="1:7" s="59" customFormat="1" ht="22.5" x14ac:dyDescent="0.2">
      <c r="A992" s="52" t="s">
        <v>1209</v>
      </c>
      <c r="B992" s="102" t="s">
        <v>988</v>
      </c>
      <c r="C992" s="62" t="s">
        <v>34</v>
      </c>
      <c r="D992" s="63">
        <v>2</v>
      </c>
      <c r="E992" s="64"/>
      <c r="F992" s="65"/>
      <c r="G992" s="46">
        <f t="shared" si="92"/>
        <v>2</v>
      </c>
    </row>
    <row r="993" spans="1:7" s="59" customFormat="1" ht="22.5" x14ac:dyDescent="0.2">
      <c r="A993" s="52" t="s">
        <v>1210</v>
      </c>
      <c r="B993" s="102" t="s">
        <v>263</v>
      </c>
      <c r="C993" s="62" t="s">
        <v>34</v>
      </c>
      <c r="D993" s="63">
        <v>142</v>
      </c>
      <c r="E993" s="64"/>
      <c r="F993" s="65"/>
      <c r="G993" s="46">
        <f t="shared" si="92"/>
        <v>142</v>
      </c>
    </row>
    <row r="994" spans="1:7" s="59" customFormat="1" ht="22.5" x14ac:dyDescent="0.2">
      <c r="A994" s="52" t="s">
        <v>1211</v>
      </c>
      <c r="B994" s="102" t="s">
        <v>264</v>
      </c>
      <c r="C994" s="62" t="s">
        <v>34</v>
      </c>
      <c r="D994" s="63">
        <v>142</v>
      </c>
      <c r="E994" s="64"/>
      <c r="F994" s="65"/>
      <c r="G994" s="46">
        <f t="shared" si="92"/>
        <v>142</v>
      </c>
    </row>
    <row r="995" spans="1:7" s="59" customFormat="1" ht="22.5" x14ac:dyDescent="0.2">
      <c r="A995" s="52" t="s">
        <v>1234</v>
      </c>
      <c r="B995" s="102" t="s">
        <v>265</v>
      </c>
      <c r="C995" s="62" t="s">
        <v>34</v>
      </c>
      <c r="D995" s="63">
        <v>142</v>
      </c>
      <c r="E995" s="64"/>
      <c r="F995" s="65"/>
      <c r="G995" s="46">
        <f t="shared" si="92"/>
        <v>142</v>
      </c>
    </row>
    <row r="996" spans="1:7" s="59" customFormat="1" ht="22.5" x14ac:dyDescent="0.2">
      <c r="A996" s="52" t="s">
        <v>1235</v>
      </c>
      <c r="B996" s="102" t="s">
        <v>266</v>
      </c>
      <c r="C996" s="62" t="s">
        <v>40</v>
      </c>
      <c r="D996" s="63">
        <v>968.44</v>
      </c>
      <c r="E996" s="64"/>
      <c r="F996" s="65"/>
      <c r="G996" s="46">
        <f t="shared" si="92"/>
        <v>968.44</v>
      </c>
    </row>
    <row r="997" spans="1:7" s="59" customFormat="1" ht="22.5" x14ac:dyDescent="0.2">
      <c r="A997" s="52" t="s">
        <v>1236</v>
      </c>
      <c r="B997" s="102" t="s">
        <v>1642</v>
      </c>
      <c r="C997" s="62" t="s">
        <v>34</v>
      </c>
      <c r="D997" s="63">
        <v>142</v>
      </c>
      <c r="E997" s="64"/>
      <c r="F997" s="65"/>
      <c r="G997" s="46">
        <f t="shared" si="92"/>
        <v>142</v>
      </c>
    </row>
    <row r="998" spans="1:7" s="59" customFormat="1" ht="22.5" x14ac:dyDescent="0.2">
      <c r="A998" s="52" t="s">
        <v>1237</v>
      </c>
      <c r="B998" s="102" t="s">
        <v>267</v>
      </c>
      <c r="C998" s="62" t="s">
        <v>34</v>
      </c>
      <c r="D998" s="63">
        <v>142</v>
      </c>
      <c r="E998" s="64"/>
      <c r="F998" s="65"/>
      <c r="G998" s="46">
        <f t="shared" si="92"/>
        <v>142</v>
      </c>
    </row>
    <row r="999" spans="1:7" s="59" customFormat="1" ht="22.5" x14ac:dyDescent="0.2">
      <c r="A999" s="52" t="s">
        <v>1238</v>
      </c>
      <c r="B999" s="102" t="s">
        <v>268</v>
      </c>
      <c r="C999" s="62" t="s">
        <v>34</v>
      </c>
      <c r="D999" s="63">
        <v>142</v>
      </c>
      <c r="E999" s="64"/>
      <c r="F999" s="65"/>
      <c r="G999" s="46">
        <f t="shared" si="92"/>
        <v>142</v>
      </c>
    </row>
    <row r="1000" spans="1:7" s="59" customFormat="1" ht="90" x14ac:dyDescent="0.2">
      <c r="A1000" s="52" t="s">
        <v>1239</v>
      </c>
      <c r="B1000" s="102" t="s">
        <v>269</v>
      </c>
      <c r="C1000" s="62" t="s">
        <v>34</v>
      </c>
      <c r="D1000" s="63">
        <v>142</v>
      </c>
      <c r="E1000" s="64"/>
      <c r="F1000" s="65"/>
      <c r="G1000" s="46">
        <f t="shared" si="92"/>
        <v>142</v>
      </c>
    </row>
    <row r="1001" spans="1:7" s="89" customFormat="1" x14ac:dyDescent="0.2">
      <c r="A1001" s="83" t="s">
        <v>1006</v>
      </c>
      <c r="B1001" s="84" t="s">
        <v>270</v>
      </c>
      <c r="C1001" s="85"/>
      <c r="D1001" s="86">
        <v>0</v>
      </c>
      <c r="E1001" s="117"/>
      <c r="F1001" s="88"/>
      <c r="G1001" s="87">
        <f>ROUND(SUM(G1002:G1012),2)</f>
        <v>4134.04</v>
      </c>
    </row>
    <row r="1002" spans="1:7" s="59" customFormat="1" ht="45" x14ac:dyDescent="0.2">
      <c r="A1002" s="52" t="s">
        <v>1240</v>
      </c>
      <c r="B1002" s="102" t="s">
        <v>224</v>
      </c>
      <c r="C1002" s="62" t="s">
        <v>33</v>
      </c>
      <c r="D1002" s="63">
        <v>131.57</v>
      </c>
      <c r="E1002" s="64"/>
      <c r="F1002" s="65"/>
      <c r="G1002" s="46">
        <f t="shared" ref="G1002:G1012" si="93">ROUND(PRODUCT(D1002,E1002),2)</f>
        <v>131.57</v>
      </c>
    </row>
    <row r="1003" spans="1:7" s="59" customFormat="1" ht="45" x14ac:dyDescent="0.2">
      <c r="A1003" s="52" t="s">
        <v>1241</v>
      </c>
      <c r="B1003" s="102" t="s">
        <v>120</v>
      </c>
      <c r="C1003" s="62" t="s">
        <v>33</v>
      </c>
      <c r="D1003" s="63">
        <v>30.28</v>
      </c>
      <c r="E1003" s="64"/>
      <c r="F1003" s="65"/>
      <c r="G1003" s="46">
        <f t="shared" si="93"/>
        <v>30.28</v>
      </c>
    </row>
    <row r="1004" spans="1:7" s="59" customFormat="1" ht="33.75" x14ac:dyDescent="0.2">
      <c r="A1004" s="52" t="s">
        <v>1242</v>
      </c>
      <c r="B1004" s="102" t="s">
        <v>271</v>
      </c>
      <c r="C1004" s="62" t="s">
        <v>32</v>
      </c>
      <c r="D1004" s="63">
        <v>64.03</v>
      </c>
      <c r="E1004" s="64"/>
      <c r="F1004" s="65"/>
      <c r="G1004" s="46">
        <f t="shared" si="93"/>
        <v>64.03</v>
      </c>
    </row>
    <row r="1005" spans="1:7" s="59" customFormat="1" ht="33.75" x14ac:dyDescent="0.2">
      <c r="A1005" s="52" t="s">
        <v>1243</v>
      </c>
      <c r="B1005" s="102" t="s">
        <v>235</v>
      </c>
      <c r="C1005" s="62" t="s">
        <v>32</v>
      </c>
      <c r="D1005" s="63">
        <v>76.92</v>
      </c>
      <c r="E1005" s="64"/>
      <c r="F1005" s="65"/>
      <c r="G1005" s="46">
        <f t="shared" si="93"/>
        <v>76.92</v>
      </c>
    </row>
    <row r="1006" spans="1:7" s="59" customFormat="1" ht="33.75" x14ac:dyDescent="0.2">
      <c r="A1006" s="52" t="s">
        <v>1244</v>
      </c>
      <c r="B1006" s="102" t="s">
        <v>272</v>
      </c>
      <c r="C1006" s="62" t="s">
        <v>32</v>
      </c>
      <c r="D1006" s="63">
        <v>34.979999999999997</v>
      </c>
      <c r="E1006" s="64"/>
      <c r="F1006" s="65"/>
      <c r="G1006" s="46">
        <f t="shared" si="93"/>
        <v>34.979999999999997</v>
      </c>
    </row>
    <row r="1007" spans="1:7" s="59" customFormat="1" ht="33.75" x14ac:dyDescent="0.2">
      <c r="A1007" s="52" t="s">
        <v>1245</v>
      </c>
      <c r="B1007" s="102" t="s">
        <v>236</v>
      </c>
      <c r="C1007" s="62" t="s">
        <v>54</v>
      </c>
      <c r="D1007" s="63">
        <v>1298.07</v>
      </c>
      <c r="E1007" s="64"/>
      <c r="F1007" s="65"/>
      <c r="G1007" s="46">
        <f t="shared" si="93"/>
        <v>1298.07</v>
      </c>
    </row>
    <row r="1008" spans="1:7" s="59" customFormat="1" ht="22.5" x14ac:dyDescent="0.2">
      <c r="A1008" s="52" t="s">
        <v>1246</v>
      </c>
      <c r="B1008" s="102" t="s">
        <v>1637</v>
      </c>
      <c r="C1008" s="62" t="s">
        <v>33</v>
      </c>
      <c r="D1008" s="63">
        <v>16.579999999999998</v>
      </c>
      <c r="E1008" s="64"/>
      <c r="F1008" s="65"/>
      <c r="G1008" s="46">
        <f t="shared" si="93"/>
        <v>16.579999999999998</v>
      </c>
    </row>
    <row r="1009" spans="1:7" s="59" customFormat="1" ht="22.5" x14ac:dyDescent="0.2">
      <c r="A1009" s="52" t="s">
        <v>1247</v>
      </c>
      <c r="B1009" s="102" t="s">
        <v>238</v>
      </c>
      <c r="C1009" s="62" t="s">
        <v>32</v>
      </c>
      <c r="D1009" s="63">
        <v>122.46</v>
      </c>
      <c r="E1009" s="64"/>
      <c r="F1009" s="65"/>
      <c r="G1009" s="46">
        <f t="shared" si="93"/>
        <v>122.46</v>
      </c>
    </row>
    <row r="1010" spans="1:7" s="59" customFormat="1" ht="33.75" x14ac:dyDescent="0.2">
      <c r="A1010" s="52" t="s">
        <v>1248</v>
      </c>
      <c r="B1010" s="102" t="s">
        <v>273</v>
      </c>
      <c r="C1010" s="62" t="s">
        <v>32</v>
      </c>
      <c r="D1010" s="63">
        <v>122.46</v>
      </c>
      <c r="E1010" s="64"/>
      <c r="F1010" s="65"/>
      <c r="G1010" s="46">
        <f t="shared" si="93"/>
        <v>122.46</v>
      </c>
    </row>
    <row r="1011" spans="1:7" s="59" customFormat="1" ht="33.75" x14ac:dyDescent="0.2">
      <c r="A1011" s="52" t="s">
        <v>1249</v>
      </c>
      <c r="B1011" s="102" t="s">
        <v>38</v>
      </c>
      <c r="C1011" s="62" t="s">
        <v>33</v>
      </c>
      <c r="D1011" s="63">
        <v>131.57</v>
      </c>
      <c r="E1011" s="64"/>
      <c r="F1011" s="65"/>
      <c r="G1011" s="46">
        <f t="shared" si="93"/>
        <v>131.57</v>
      </c>
    </row>
    <row r="1012" spans="1:7" s="59" customFormat="1" ht="33.75" x14ac:dyDescent="0.2">
      <c r="A1012" s="52" t="s">
        <v>1250</v>
      </c>
      <c r="B1012" s="102" t="s">
        <v>36</v>
      </c>
      <c r="C1012" s="62" t="s">
        <v>37</v>
      </c>
      <c r="D1012" s="63">
        <v>2105.12</v>
      </c>
      <c r="E1012" s="64"/>
      <c r="F1012" s="65"/>
      <c r="G1012" s="46">
        <f t="shared" si="93"/>
        <v>2105.12</v>
      </c>
    </row>
    <row r="1013" spans="1:7" s="89" customFormat="1" x14ac:dyDescent="0.2">
      <c r="A1013" s="83" t="s">
        <v>1007</v>
      </c>
      <c r="B1013" s="84" t="s">
        <v>274</v>
      </c>
      <c r="C1013" s="85"/>
      <c r="D1013" s="86">
        <v>0</v>
      </c>
      <c r="E1013" s="117"/>
      <c r="F1013" s="88"/>
      <c r="G1013" s="87">
        <f>ROUND(SUM(G1014:G1033),2)</f>
        <v>212.89</v>
      </c>
    </row>
    <row r="1014" spans="1:7" s="59" customFormat="1" ht="22.5" x14ac:dyDescent="0.2">
      <c r="A1014" s="52" t="s">
        <v>1251</v>
      </c>
      <c r="B1014" s="102" t="s">
        <v>275</v>
      </c>
      <c r="C1014" s="62" t="s">
        <v>34</v>
      </c>
      <c r="D1014" s="63">
        <v>58</v>
      </c>
      <c r="E1014" s="64"/>
      <c r="F1014" s="65"/>
      <c r="G1014" s="46">
        <f t="shared" ref="G1014:G1033" si="94">ROUND(PRODUCT(D1014,E1014),2)</f>
        <v>58</v>
      </c>
    </row>
    <row r="1015" spans="1:7" s="59" customFormat="1" ht="22.5" x14ac:dyDescent="0.2">
      <c r="A1015" s="52" t="s">
        <v>1252</v>
      </c>
      <c r="B1015" s="102" t="s">
        <v>277</v>
      </c>
      <c r="C1015" s="62" t="s">
        <v>34</v>
      </c>
      <c r="D1015" s="63">
        <v>58</v>
      </c>
      <c r="E1015" s="64"/>
      <c r="F1015" s="65"/>
      <c r="G1015" s="46">
        <f>ROUND(PRODUCT(D1015,E1015),2)</f>
        <v>58</v>
      </c>
    </row>
    <row r="1016" spans="1:7" s="59" customFormat="1" ht="22.5" x14ac:dyDescent="0.2">
      <c r="A1016" s="52" t="s">
        <v>1253</v>
      </c>
      <c r="B1016" s="102" t="s">
        <v>276</v>
      </c>
      <c r="C1016" s="62" t="s">
        <v>34</v>
      </c>
      <c r="D1016" s="63">
        <v>1</v>
      </c>
      <c r="E1016" s="64"/>
      <c r="F1016" s="65"/>
      <c r="G1016" s="46">
        <f t="shared" si="94"/>
        <v>1</v>
      </c>
    </row>
    <row r="1017" spans="1:7" s="59" customFormat="1" ht="22.5" x14ac:dyDescent="0.2">
      <c r="A1017" s="52" t="s">
        <v>1254</v>
      </c>
      <c r="B1017" s="102" t="s">
        <v>278</v>
      </c>
      <c r="C1017" s="62" t="s">
        <v>34</v>
      </c>
      <c r="D1017" s="63">
        <v>1</v>
      </c>
      <c r="E1017" s="64"/>
      <c r="F1017" s="65"/>
      <c r="G1017" s="46">
        <f t="shared" si="94"/>
        <v>1</v>
      </c>
    </row>
    <row r="1018" spans="1:7" s="59" customFormat="1" ht="33.75" x14ac:dyDescent="0.2">
      <c r="A1018" s="52" t="s">
        <v>1255</v>
      </c>
      <c r="B1018" s="102" t="s">
        <v>1543</v>
      </c>
      <c r="C1018" s="62" t="s">
        <v>34</v>
      </c>
      <c r="D1018" s="63">
        <v>15</v>
      </c>
      <c r="E1018" s="64"/>
      <c r="F1018" s="65"/>
      <c r="G1018" s="46">
        <f>ROUND(PRODUCT(D1018,E1018),2)</f>
        <v>15</v>
      </c>
    </row>
    <row r="1019" spans="1:7" s="59" customFormat="1" ht="22.5" x14ac:dyDescent="0.2">
      <c r="A1019" s="52" t="s">
        <v>1256</v>
      </c>
      <c r="B1019" s="102" t="s">
        <v>730</v>
      </c>
      <c r="C1019" s="62" t="s">
        <v>34</v>
      </c>
      <c r="D1019" s="63">
        <v>2</v>
      </c>
      <c r="E1019" s="64"/>
      <c r="F1019" s="65"/>
      <c r="G1019" s="46">
        <f t="shared" ref="G1019:G1020" si="95">ROUND(PRODUCT(D1019,E1019),2)</f>
        <v>2</v>
      </c>
    </row>
    <row r="1020" spans="1:7" s="59" customFormat="1" ht="22.5" x14ac:dyDescent="0.2">
      <c r="A1020" s="52" t="s">
        <v>1257</v>
      </c>
      <c r="B1020" s="102" t="s">
        <v>279</v>
      </c>
      <c r="C1020" s="62" t="s">
        <v>34</v>
      </c>
      <c r="D1020" s="63">
        <v>4</v>
      </c>
      <c r="E1020" s="64"/>
      <c r="F1020" s="65"/>
      <c r="G1020" s="46">
        <f t="shared" si="95"/>
        <v>4</v>
      </c>
    </row>
    <row r="1021" spans="1:7" s="59" customFormat="1" ht="33.75" x14ac:dyDescent="0.2">
      <c r="A1021" s="52" t="s">
        <v>1258</v>
      </c>
      <c r="B1021" s="102" t="s">
        <v>1621</v>
      </c>
      <c r="C1021" s="62" t="s">
        <v>34</v>
      </c>
      <c r="D1021" s="63">
        <v>6</v>
      </c>
      <c r="E1021" s="64"/>
      <c r="F1021" s="65"/>
      <c r="G1021" s="46">
        <f t="shared" si="94"/>
        <v>6</v>
      </c>
    </row>
    <row r="1022" spans="1:7" s="59" customFormat="1" ht="33.75" x14ac:dyDescent="0.2">
      <c r="A1022" s="52" t="s">
        <v>1259</v>
      </c>
      <c r="B1022" s="102" t="s">
        <v>731</v>
      </c>
      <c r="C1022" s="62" t="s">
        <v>34</v>
      </c>
      <c r="D1022" s="63">
        <v>2</v>
      </c>
      <c r="E1022" s="64"/>
      <c r="F1022" s="65"/>
      <c r="G1022" s="46">
        <f t="shared" si="94"/>
        <v>2</v>
      </c>
    </row>
    <row r="1023" spans="1:7" s="59" customFormat="1" ht="33.75" x14ac:dyDescent="0.2">
      <c r="A1023" s="52" t="s">
        <v>1260</v>
      </c>
      <c r="B1023" s="102" t="s">
        <v>281</v>
      </c>
      <c r="C1023" s="62" t="s">
        <v>34</v>
      </c>
      <c r="D1023" s="63">
        <v>17</v>
      </c>
      <c r="E1023" s="64"/>
      <c r="F1023" s="65"/>
      <c r="G1023" s="46">
        <f t="shared" si="94"/>
        <v>17</v>
      </c>
    </row>
    <row r="1024" spans="1:7" s="59" customFormat="1" ht="45" x14ac:dyDescent="0.2">
      <c r="A1024" s="52" t="s">
        <v>1261</v>
      </c>
      <c r="B1024" s="102" t="s">
        <v>457</v>
      </c>
      <c r="C1024" s="62" t="s">
        <v>34</v>
      </c>
      <c r="D1024" s="63">
        <v>1</v>
      </c>
      <c r="E1024" s="64"/>
      <c r="F1024" s="65"/>
      <c r="G1024" s="46">
        <f>ROUND(PRODUCT(D1024,E1024),2)</f>
        <v>1</v>
      </c>
    </row>
    <row r="1025" spans="1:7" s="59" customFormat="1" ht="33.75" x14ac:dyDescent="0.2">
      <c r="A1025" s="52" t="s">
        <v>1262</v>
      </c>
      <c r="B1025" s="102" t="s">
        <v>458</v>
      </c>
      <c r="C1025" s="62" t="s">
        <v>34</v>
      </c>
      <c r="D1025" s="63">
        <v>1</v>
      </c>
      <c r="E1025" s="64"/>
      <c r="F1025" s="65"/>
      <c r="G1025" s="46">
        <f>ROUND(PRODUCT(D1025,E1025),2)</f>
        <v>1</v>
      </c>
    </row>
    <row r="1026" spans="1:7" s="59" customFormat="1" ht="22.5" x14ac:dyDescent="0.2">
      <c r="A1026" s="52" t="s">
        <v>1263</v>
      </c>
      <c r="B1026" s="102" t="s">
        <v>248</v>
      </c>
      <c r="C1026" s="62" t="s">
        <v>40</v>
      </c>
      <c r="D1026" s="63">
        <v>12</v>
      </c>
      <c r="E1026" s="64"/>
      <c r="F1026" s="65"/>
      <c r="G1026" s="46">
        <f t="shared" ref="G1026:G1027" si="96">ROUND(PRODUCT(D1026,E1026),2)</f>
        <v>12</v>
      </c>
    </row>
    <row r="1027" spans="1:7" s="59" customFormat="1" ht="22.5" x14ac:dyDescent="0.2">
      <c r="A1027" s="52" t="s">
        <v>1264</v>
      </c>
      <c r="B1027" s="102" t="s">
        <v>1643</v>
      </c>
      <c r="C1027" s="62" t="s">
        <v>34</v>
      </c>
      <c r="D1027" s="63">
        <v>1</v>
      </c>
      <c r="E1027" s="64"/>
      <c r="F1027" s="65"/>
      <c r="G1027" s="46">
        <f t="shared" si="96"/>
        <v>1</v>
      </c>
    </row>
    <row r="1028" spans="1:7" s="59" customFormat="1" ht="22.5" x14ac:dyDescent="0.2">
      <c r="A1028" s="52" t="s">
        <v>1265</v>
      </c>
      <c r="B1028" s="102" t="s">
        <v>283</v>
      </c>
      <c r="C1028" s="62" t="s">
        <v>34</v>
      </c>
      <c r="D1028" s="63">
        <v>1</v>
      </c>
      <c r="E1028" s="64"/>
      <c r="F1028" s="65"/>
      <c r="G1028" s="46">
        <f>ROUND(PRODUCT(D1028,E1028),2)</f>
        <v>1</v>
      </c>
    </row>
    <row r="1029" spans="1:7" s="59" customFormat="1" ht="22.5" x14ac:dyDescent="0.2">
      <c r="A1029" s="52" t="s">
        <v>1266</v>
      </c>
      <c r="B1029" s="102" t="s">
        <v>732</v>
      </c>
      <c r="C1029" s="62" t="s">
        <v>34</v>
      </c>
      <c r="D1029" s="63">
        <v>2</v>
      </c>
      <c r="E1029" s="64"/>
      <c r="F1029" s="65"/>
      <c r="G1029" s="46">
        <f t="shared" ref="G1029" si="97">ROUND(PRODUCT(D1029,E1029),2)</f>
        <v>2</v>
      </c>
    </row>
    <row r="1030" spans="1:7" s="59" customFormat="1" ht="33.75" x14ac:dyDescent="0.2">
      <c r="A1030" s="52" t="s">
        <v>1267</v>
      </c>
      <c r="B1030" s="102" t="s">
        <v>284</v>
      </c>
      <c r="C1030" s="62" t="s">
        <v>33</v>
      </c>
      <c r="D1030" s="63">
        <v>2.89</v>
      </c>
      <c r="E1030" s="64"/>
      <c r="F1030" s="65"/>
      <c r="G1030" s="46">
        <f t="shared" si="94"/>
        <v>2.89</v>
      </c>
    </row>
    <row r="1031" spans="1:7" s="59" customFormat="1" ht="33.75" x14ac:dyDescent="0.2">
      <c r="A1031" s="52" t="s">
        <v>1268</v>
      </c>
      <c r="B1031" s="102" t="s">
        <v>285</v>
      </c>
      <c r="C1031" s="62" t="s">
        <v>34</v>
      </c>
      <c r="D1031" s="63">
        <v>14</v>
      </c>
      <c r="E1031" s="64"/>
      <c r="F1031" s="65"/>
      <c r="G1031" s="46">
        <f t="shared" si="94"/>
        <v>14</v>
      </c>
    </row>
    <row r="1032" spans="1:7" s="59" customFormat="1" ht="22.5" x14ac:dyDescent="0.2">
      <c r="A1032" s="52" t="s">
        <v>1269</v>
      </c>
      <c r="B1032" s="102" t="s">
        <v>286</v>
      </c>
      <c r="C1032" s="62" t="s">
        <v>34</v>
      </c>
      <c r="D1032" s="63">
        <v>12</v>
      </c>
      <c r="E1032" s="64"/>
      <c r="F1032" s="65"/>
      <c r="G1032" s="46">
        <f t="shared" si="94"/>
        <v>12</v>
      </c>
    </row>
    <row r="1033" spans="1:7" s="59" customFormat="1" ht="22.5" x14ac:dyDescent="0.2">
      <c r="A1033" s="52" t="s">
        <v>1270</v>
      </c>
      <c r="B1033" s="102" t="s">
        <v>1214</v>
      </c>
      <c r="C1033" s="62" t="s">
        <v>34</v>
      </c>
      <c r="D1033" s="63">
        <v>2</v>
      </c>
      <c r="E1033" s="64"/>
      <c r="F1033" s="65"/>
      <c r="G1033" s="46">
        <f t="shared" si="94"/>
        <v>2</v>
      </c>
    </row>
    <row r="1034" spans="1:7" s="61" customFormat="1" x14ac:dyDescent="0.2">
      <c r="A1034" s="60" t="s">
        <v>1008</v>
      </c>
      <c r="B1034" s="66" t="s">
        <v>63</v>
      </c>
      <c r="C1034" s="66"/>
      <c r="D1034" s="66">
        <v>0</v>
      </c>
      <c r="E1034" s="66"/>
      <c r="F1034" s="66"/>
      <c r="G1034" s="49">
        <f>ROUND(SUM(G1035,G1046),2)</f>
        <v>4366.2</v>
      </c>
    </row>
    <row r="1035" spans="1:7" s="89" customFormat="1" x14ac:dyDescent="0.2">
      <c r="A1035" s="83" t="s">
        <v>1009</v>
      </c>
      <c r="B1035" s="84" t="s">
        <v>64</v>
      </c>
      <c r="C1035" s="85"/>
      <c r="D1035" s="86">
        <v>0</v>
      </c>
      <c r="E1035" s="117"/>
      <c r="F1035" s="88"/>
      <c r="G1035" s="87">
        <f>ROUND(SUM(G1036:G1045),2)</f>
        <v>1651.2</v>
      </c>
    </row>
    <row r="1036" spans="1:7" s="59" customFormat="1" ht="45" x14ac:dyDescent="0.2">
      <c r="A1036" s="52" t="s">
        <v>1271</v>
      </c>
      <c r="B1036" s="102" t="s">
        <v>58</v>
      </c>
      <c r="C1036" s="62" t="s">
        <v>34</v>
      </c>
      <c r="D1036" s="63">
        <v>26</v>
      </c>
      <c r="E1036" s="64"/>
      <c r="F1036" s="65"/>
      <c r="G1036" s="46">
        <f t="shared" ref="G1036:G1061" si="98">ROUND(PRODUCT(D1036,E1036),2)</f>
        <v>26</v>
      </c>
    </row>
    <row r="1037" spans="1:7" s="59" customFormat="1" ht="45" x14ac:dyDescent="0.2">
      <c r="A1037" s="52" t="s">
        <v>1272</v>
      </c>
      <c r="B1037" s="102" t="s">
        <v>59</v>
      </c>
      <c r="C1037" s="62" t="s">
        <v>34</v>
      </c>
      <c r="D1037" s="63">
        <v>12</v>
      </c>
      <c r="E1037" s="64"/>
      <c r="F1037" s="65"/>
      <c r="G1037" s="46">
        <f t="shared" si="98"/>
        <v>12</v>
      </c>
    </row>
    <row r="1038" spans="1:7" s="59" customFormat="1" ht="22.5" x14ac:dyDescent="0.2">
      <c r="A1038" s="52" t="s">
        <v>1273</v>
      </c>
      <c r="B1038" s="102" t="s">
        <v>92</v>
      </c>
      <c r="C1038" s="62" t="s">
        <v>33</v>
      </c>
      <c r="D1038" s="63">
        <v>2</v>
      </c>
      <c r="E1038" s="64"/>
      <c r="F1038" s="65"/>
      <c r="G1038" s="46">
        <f t="shared" si="98"/>
        <v>2</v>
      </c>
    </row>
    <row r="1039" spans="1:7" s="59" customFormat="1" ht="78.75" x14ac:dyDescent="0.2">
      <c r="A1039" s="52" t="s">
        <v>1274</v>
      </c>
      <c r="B1039" s="102" t="s">
        <v>76</v>
      </c>
      <c r="C1039" s="62" t="s">
        <v>34</v>
      </c>
      <c r="D1039" s="63">
        <v>30</v>
      </c>
      <c r="E1039" s="64"/>
      <c r="F1039" s="65"/>
      <c r="G1039" s="46">
        <f t="shared" si="98"/>
        <v>30</v>
      </c>
    </row>
    <row r="1040" spans="1:7" s="59" customFormat="1" ht="45" x14ac:dyDescent="0.2">
      <c r="A1040" s="52" t="s">
        <v>1275</v>
      </c>
      <c r="B1040" s="102" t="s">
        <v>108</v>
      </c>
      <c r="C1040" s="62" t="s">
        <v>33</v>
      </c>
      <c r="D1040" s="63">
        <v>169.6</v>
      </c>
      <c r="E1040" s="64"/>
      <c r="F1040" s="65"/>
      <c r="G1040" s="46">
        <f t="shared" si="98"/>
        <v>169.6</v>
      </c>
    </row>
    <row r="1041" spans="1:7" s="59" customFormat="1" ht="22.5" x14ac:dyDescent="0.2">
      <c r="A1041" s="52" t="s">
        <v>1276</v>
      </c>
      <c r="B1041" s="102" t="s">
        <v>60</v>
      </c>
      <c r="C1041" s="62" t="s">
        <v>40</v>
      </c>
      <c r="D1041" s="63">
        <v>1060</v>
      </c>
      <c r="E1041" s="64"/>
      <c r="F1041" s="65"/>
      <c r="G1041" s="46">
        <f t="shared" si="98"/>
        <v>1060</v>
      </c>
    </row>
    <row r="1042" spans="1:7" s="59" customFormat="1" ht="22.5" x14ac:dyDescent="0.2">
      <c r="A1042" s="52" t="s">
        <v>1277</v>
      </c>
      <c r="B1042" s="102" t="s">
        <v>61</v>
      </c>
      <c r="C1042" s="62" t="s">
        <v>40</v>
      </c>
      <c r="D1042" s="63">
        <v>120</v>
      </c>
      <c r="E1042" s="64"/>
      <c r="F1042" s="65"/>
      <c r="G1042" s="46">
        <f t="shared" si="98"/>
        <v>120</v>
      </c>
    </row>
    <row r="1043" spans="1:7" s="59" customFormat="1" ht="22.5" x14ac:dyDescent="0.2">
      <c r="A1043" s="52" t="s">
        <v>1278</v>
      </c>
      <c r="B1043" s="102" t="s">
        <v>462</v>
      </c>
      <c r="C1043" s="62" t="s">
        <v>40</v>
      </c>
      <c r="D1043" s="63">
        <v>32</v>
      </c>
      <c r="E1043" s="64"/>
      <c r="F1043" s="65"/>
      <c r="G1043" s="46">
        <f t="shared" si="98"/>
        <v>32</v>
      </c>
    </row>
    <row r="1044" spans="1:7" s="59" customFormat="1" ht="22.5" x14ac:dyDescent="0.2">
      <c r="A1044" s="52" t="s">
        <v>1279</v>
      </c>
      <c r="B1044" s="102" t="s">
        <v>62</v>
      </c>
      <c r="C1044" s="62" t="s">
        <v>34</v>
      </c>
      <c r="D1044" s="63">
        <v>30</v>
      </c>
      <c r="E1044" s="64"/>
      <c r="F1044" s="65"/>
      <c r="G1044" s="46">
        <f t="shared" si="98"/>
        <v>30</v>
      </c>
    </row>
    <row r="1045" spans="1:7" s="59" customFormat="1" ht="45" x14ac:dyDescent="0.2">
      <c r="A1045" s="52" t="s">
        <v>1280</v>
      </c>
      <c r="B1045" s="102" t="s">
        <v>120</v>
      </c>
      <c r="C1045" s="62" t="s">
        <v>33</v>
      </c>
      <c r="D1045" s="63">
        <v>169.6</v>
      </c>
      <c r="E1045" s="64"/>
      <c r="F1045" s="65"/>
      <c r="G1045" s="46">
        <f t="shared" si="98"/>
        <v>169.6</v>
      </c>
    </row>
    <row r="1046" spans="1:7" s="89" customFormat="1" x14ac:dyDescent="0.2">
      <c r="A1046" s="83" t="s">
        <v>1010</v>
      </c>
      <c r="B1046" s="84" t="s">
        <v>84</v>
      </c>
      <c r="C1046" s="85"/>
      <c r="D1046" s="86">
        <v>0</v>
      </c>
      <c r="E1046" s="117"/>
      <c r="F1046" s="88"/>
      <c r="G1046" s="87">
        <f>ROUND(SUM(G1047:G1064),2)</f>
        <v>2715</v>
      </c>
    </row>
    <row r="1047" spans="1:7" s="59" customFormat="1" ht="135" x14ac:dyDescent="0.2">
      <c r="A1047" s="52" t="s">
        <v>1281</v>
      </c>
      <c r="B1047" s="102" t="s">
        <v>1622</v>
      </c>
      <c r="C1047" s="62" t="s">
        <v>34</v>
      </c>
      <c r="D1047" s="63">
        <v>30</v>
      </c>
      <c r="E1047" s="64"/>
      <c r="F1047" s="65"/>
      <c r="G1047" s="46">
        <f t="shared" si="98"/>
        <v>30</v>
      </c>
    </row>
    <row r="1048" spans="1:7" s="59" customFormat="1" ht="135" x14ac:dyDescent="0.2">
      <c r="A1048" s="52" t="s">
        <v>1282</v>
      </c>
      <c r="B1048" s="102" t="s">
        <v>463</v>
      </c>
      <c r="C1048" s="62" t="s">
        <v>34</v>
      </c>
      <c r="D1048" s="63">
        <v>30</v>
      </c>
      <c r="E1048" s="64"/>
      <c r="F1048" s="65"/>
      <c r="G1048" s="46">
        <f t="shared" si="98"/>
        <v>30</v>
      </c>
    </row>
    <row r="1049" spans="1:7" s="59" customFormat="1" ht="56.25" x14ac:dyDescent="0.2">
      <c r="A1049" s="52" t="s">
        <v>1283</v>
      </c>
      <c r="B1049" s="102" t="s">
        <v>121</v>
      </c>
      <c r="C1049" s="62" t="s">
        <v>34</v>
      </c>
      <c r="D1049" s="63">
        <v>30</v>
      </c>
      <c r="E1049" s="64"/>
      <c r="F1049" s="65"/>
      <c r="G1049" s="46">
        <f t="shared" si="98"/>
        <v>30</v>
      </c>
    </row>
    <row r="1050" spans="1:7" s="59" customFormat="1" ht="33.75" x14ac:dyDescent="0.2">
      <c r="A1050" s="52" t="s">
        <v>1284</v>
      </c>
      <c r="B1050" s="102" t="s">
        <v>66</v>
      </c>
      <c r="C1050" s="62" t="s">
        <v>40</v>
      </c>
      <c r="D1050" s="63">
        <v>1060</v>
      </c>
      <c r="E1050" s="64"/>
      <c r="F1050" s="65"/>
      <c r="G1050" s="46">
        <f t="shared" si="98"/>
        <v>1060</v>
      </c>
    </row>
    <row r="1051" spans="1:7" s="59" customFormat="1" ht="33.75" x14ac:dyDescent="0.2">
      <c r="A1051" s="52" t="s">
        <v>1285</v>
      </c>
      <c r="B1051" s="102" t="s">
        <v>67</v>
      </c>
      <c r="C1051" s="62" t="s">
        <v>40</v>
      </c>
      <c r="D1051" s="63">
        <v>1267</v>
      </c>
      <c r="E1051" s="64"/>
      <c r="F1051" s="65"/>
      <c r="G1051" s="46">
        <f t="shared" si="98"/>
        <v>1267</v>
      </c>
    </row>
    <row r="1052" spans="1:7" s="59" customFormat="1" ht="22.5" x14ac:dyDescent="0.2">
      <c r="A1052" s="52" t="s">
        <v>1286</v>
      </c>
      <c r="B1052" s="102" t="s">
        <v>68</v>
      </c>
      <c r="C1052" s="62" t="s">
        <v>34</v>
      </c>
      <c r="D1052" s="63">
        <v>9</v>
      </c>
      <c r="E1052" s="64"/>
      <c r="F1052" s="65"/>
      <c r="G1052" s="46">
        <f t="shared" si="98"/>
        <v>9</v>
      </c>
    </row>
    <row r="1053" spans="1:7" s="59" customFormat="1" ht="22.5" x14ac:dyDescent="0.2">
      <c r="A1053" s="52" t="s">
        <v>1287</v>
      </c>
      <c r="B1053" s="102" t="s">
        <v>69</v>
      </c>
      <c r="C1053" s="62" t="s">
        <v>34</v>
      </c>
      <c r="D1053" s="63">
        <v>6</v>
      </c>
      <c r="E1053" s="64"/>
      <c r="F1053" s="65"/>
      <c r="G1053" s="46">
        <f t="shared" si="98"/>
        <v>6</v>
      </c>
    </row>
    <row r="1054" spans="1:7" s="59" customFormat="1" ht="45" x14ac:dyDescent="0.2">
      <c r="A1054" s="52" t="s">
        <v>1288</v>
      </c>
      <c r="B1054" s="102" t="s">
        <v>70</v>
      </c>
      <c r="C1054" s="62" t="s">
        <v>34</v>
      </c>
      <c r="D1054" s="63">
        <v>90</v>
      </c>
      <c r="E1054" s="64"/>
      <c r="F1054" s="65"/>
      <c r="G1054" s="46">
        <f t="shared" si="98"/>
        <v>90</v>
      </c>
    </row>
    <row r="1055" spans="1:7" s="59" customFormat="1" ht="33.75" x14ac:dyDescent="0.2">
      <c r="A1055" s="52" t="s">
        <v>1289</v>
      </c>
      <c r="B1055" s="102" t="s">
        <v>99</v>
      </c>
      <c r="C1055" s="62" t="s">
        <v>34</v>
      </c>
      <c r="D1055" s="63">
        <v>30</v>
      </c>
      <c r="E1055" s="64"/>
      <c r="F1055" s="65"/>
      <c r="G1055" s="46">
        <f t="shared" si="98"/>
        <v>30</v>
      </c>
    </row>
    <row r="1056" spans="1:7" s="59" customFormat="1" ht="33.75" x14ac:dyDescent="0.2">
      <c r="A1056" s="52" t="s">
        <v>1290</v>
      </c>
      <c r="B1056" s="102" t="s">
        <v>71</v>
      </c>
      <c r="C1056" s="62" t="s">
        <v>72</v>
      </c>
      <c r="D1056" s="63">
        <v>15</v>
      </c>
      <c r="E1056" s="64"/>
      <c r="F1056" s="65"/>
      <c r="G1056" s="46">
        <f t="shared" si="98"/>
        <v>15</v>
      </c>
    </row>
    <row r="1057" spans="1:7" s="59" customFormat="1" ht="33.75" x14ac:dyDescent="0.2">
      <c r="A1057" s="52" t="s">
        <v>1291</v>
      </c>
      <c r="B1057" s="102" t="s">
        <v>75</v>
      </c>
      <c r="C1057" s="62" t="s">
        <v>72</v>
      </c>
      <c r="D1057" s="63">
        <v>15</v>
      </c>
      <c r="E1057" s="64"/>
      <c r="F1057" s="65"/>
      <c r="G1057" s="46">
        <f t="shared" si="98"/>
        <v>15</v>
      </c>
    </row>
    <row r="1058" spans="1:7" s="59" customFormat="1" ht="33.75" x14ac:dyDescent="0.2">
      <c r="A1058" s="52" t="s">
        <v>1292</v>
      </c>
      <c r="B1058" s="102" t="s">
        <v>1635</v>
      </c>
      <c r="C1058" s="62" t="s">
        <v>34</v>
      </c>
      <c r="D1058" s="63">
        <v>6</v>
      </c>
      <c r="E1058" s="64"/>
      <c r="F1058" s="65"/>
      <c r="G1058" s="46">
        <f t="shared" si="98"/>
        <v>6</v>
      </c>
    </row>
    <row r="1059" spans="1:7" s="59" customFormat="1" ht="33.75" x14ac:dyDescent="0.2">
      <c r="A1059" s="52" t="s">
        <v>1293</v>
      </c>
      <c r="B1059" s="102" t="s">
        <v>95</v>
      </c>
      <c r="C1059" s="62" t="s">
        <v>34</v>
      </c>
      <c r="D1059" s="63">
        <v>76</v>
      </c>
      <c r="E1059" s="64"/>
      <c r="F1059" s="65"/>
      <c r="G1059" s="46">
        <f t="shared" si="98"/>
        <v>76</v>
      </c>
    </row>
    <row r="1060" spans="1:7" s="59" customFormat="1" ht="33.75" x14ac:dyDescent="0.2">
      <c r="A1060" s="52" t="s">
        <v>1294</v>
      </c>
      <c r="B1060" s="102" t="s">
        <v>96</v>
      </c>
      <c r="C1060" s="62" t="s">
        <v>34</v>
      </c>
      <c r="D1060" s="63">
        <v>30</v>
      </c>
      <c r="E1060" s="64"/>
      <c r="F1060" s="65"/>
      <c r="G1060" s="46">
        <f t="shared" si="98"/>
        <v>30</v>
      </c>
    </row>
    <row r="1061" spans="1:7" s="59" customFormat="1" ht="56.25" x14ac:dyDescent="0.2">
      <c r="A1061" s="52" t="s">
        <v>1295</v>
      </c>
      <c r="B1061" s="102" t="s">
        <v>74</v>
      </c>
      <c r="C1061" s="62" t="s">
        <v>34</v>
      </c>
      <c r="D1061" s="63">
        <v>1</v>
      </c>
      <c r="E1061" s="64"/>
      <c r="F1061" s="65"/>
      <c r="G1061" s="46">
        <f t="shared" si="98"/>
        <v>1</v>
      </c>
    </row>
    <row r="1062" spans="1:7" s="59" customFormat="1" ht="33.75" x14ac:dyDescent="0.2">
      <c r="A1062" s="52" t="s">
        <v>1296</v>
      </c>
      <c r="B1062" s="102" t="s">
        <v>73</v>
      </c>
      <c r="C1062" s="62" t="s">
        <v>40</v>
      </c>
      <c r="D1062" s="63">
        <v>18</v>
      </c>
      <c r="E1062" s="64"/>
      <c r="F1062" s="65"/>
      <c r="G1062" s="46">
        <f>ROUND(PRODUCT(D1062,E1062),2)</f>
        <v>18</v>
      </c>
    </row>
    <row r="1063" spans="1:7" s="59" customFormat="1" ht="270" x14ac:dyDescent="0.2">
      <c r="A1063" s="52" t="s">
        <v>1297</v>
      </c>
      <c r="B1063" s="102" t="s">
        <v>1647</v>
      </c>
      <c r="C1063" s="62" t="s">
        <v>34</v>
      </c>
      <c r="D1063" s="63">
        <v>1</v>
      </c>
      <c r="E1063" s="64"/>
      <c r="F1063" s="65"/>
      <c r="G1063" s="46">
        <f>ROUND(PRODUCT(D1063,E1063),2)</f>
        <v>1</v>
      </c>
    </row>
    <row r="1064" spans="1:7" s="59" customFormat="1" ht="78.75" x14ac:dyDescent="0.2">
      <c r="A1064" s="52" t="s">
        <v>1298</v>
      </c>
      <c r="B1064" s="102" t="s">
        <v>1644</v>
      </c>
      <c r="C1064" s="62" t="s">
        <v>34</v>
      </c>
      <c r="D1064" s="63">
        <v>1</v>
      </c>
      <c r="E1064" s="64"/>
      <c r="F1064" s="65"/>
      <c r="G1064" s="46">
        <f>ROUND(PRODUCT(D1064,E1064),2)</f>
        <v>1</v>
      </c>
    </row>
    <row r="1065" spans="1:7" s="57" customFormat="1" x14ac:dyDescent="0.2">
      <c r="A1065" s="60" t="s">
        <v>1011</v>
      </c>
      <c r="B1065" s="66" t="s">
        <v>30</v>
      </c>
      <c r="C1065" s="66"/>
      <c r="D1065" s="66">
        <v>0</v>
      </c>
      <c r="E1065" s="66"/>
      <c r="F1065" s="66"/>
      <c r="G1065" s="49">
        <f>ROUND(SUM(G1066),2)</f>
        <v>11260.58</v>
      </c>
    </row>
    <row r="1066" spans="1:7" s="67" customFormat="1" ht="22.5" x14ac:dyDescent="0.2">
      <c r="A1066" s="52" t="s">
        <v>1299</v>
      </c>
      <c r="B1066" s="102" t="s">
        <v>48</v>
      </c>
      <c r="C1066" s="62" t="s">
        <v>32</v>
      </c>
      <c r="D1066" s="63">
        <v>11260.58</v>
      </c>
      <c r="E1066" s="64"/>
      <c r="F1066" s="65"/>
      <c r="G1066" s="46">
        <f t="shared" ref="G1066" si="99">ROUND(PRODUCT(D1066,E1066),2)</f>
        <v>11260.58</v>
      </c>
    </row>
    <row r="1067" spans="1:7" s="81" customFormat="1" x14ac:dyDescent="0.2">
      <c r="A1067" s="79" t="s">
        <v>29</v>
      </c>
      <c r="B1067" s="114" t="s">
        <v>1631</v>
      </c>
      <c r="C1067" s="114"/>
      <c r="D1067" s="114"/>
      <c r="E1067" s="114"/>
      <c r="F1067" s="114"/>
      <c r="G1067" s="80">
        <f>+G1068+G1098+G1120+G1128+G1145+G1220+G1290+G1324</f>
        <v>87387.87999999999</v>
      </c>
    </row>
    <row r="1068" spans="1:7" s="61" customFormat="1" x14ac:dyDescent="0.2">
      <c r="A1068" s="60" t="s">
        <v>57</v>
      </c>
      <c r="B1068" s="66" t="s">
        <v>77</v>
      </c>
      <c r="C1068" s="66"/>
      <c r="D1068" s="66"/>
      <c r="E1068" s="66"/>
      <c r="F1068" s="66"/>
      <c r="G1068" s="49">
        <f>ROUND(SUM(G1069,G1081,G1089),2)</f>
        <v>46779.59</v>
      </c>
    </row>
    <row r="1069" spans="1:7" s="89" customFormat="1" x14ac:dyDescent="0.2">
      <c r="A1069" s="83" t="s">
        <v>1215</v>
      </c>
      <c r="B1069" s="84" t="s">
        <v>26</v>
      </c>
      <c r="C1069" s="85"/>
      <c r="D1069" s="86"/>
      <c r="E1069" s="117"/>
      <c r="F1069" s="88"/>
      <c r="G1069" s="87">
        <f>ROUND(SUM(G1070:G1080),2)</f>
        <v>7595.52</v>
      </c>
    </row>
    <row r="1070" spans="1:7" s="59" customFormat="1" ht="33.75" x14ac:dyDescent="0.2">
      <c r="A1070" s="52" t="s">
        <v>1300</v>
      </c>
      <c r="B1070" s="102" t="s">
        <v>432</v>
      </c>
      <c r="C1070" s="62" t="s">
        <v>33</v>
      </c>
      <c r="D1070" s="63">
        <v>26.84</v>
      </c>
      <c r="E1070" s="64"/>
      <c r="F1070" s="65"/>
      <c r="G1070" s="46">
        <f>ROUND(PRODUCT(D1070,E1070),2)</f>
        <v>26.84</v>
      </c>
    </row>
    <row r="1071" spans="1:7" s="59" customFormat="1" ht="22.5" x14ac:dyDescent="0.2">
      <c r="A1071" s="52" t="s">
        <v>1301</v>
      </c>
      <c r="B1071" s="102" t="s">
        <v>216</v>
      </c>
      <c r="C1071" s="62" t="s">
        <v>33</v>
      </c>
      <c r="D1071" s="63">
        <v>157.16</v>
      </c>
      <c r="E1071" s="64"/>
      <c r="F1071" s="65"/>
      <c r="G1071" s="46">
        <f>ROUND(PRODUCT(D1071,E1071),2)</f>
        <v>157.16</v>
      </c>
    </row>
    <row r="1072" spans="1:7" s="59" customFormat="1" ht="33.75" x14ac:dyDescent="0.2">
      <c r="A1072" s="52" t="s">
        <v>1302</v>
      </c>
      <c r="B1072" s="102" t="s">
        <v>718</v>
      </c>
      <c r="C1072" s="62" t="s">
        <v>32</v>
      </c>
      <c r="D1072" s="63">
        <v>24.8</v>
      </c>
      <c r="E1072" s="64"/>
      <c r="F1072" s="65"/>
      <c r="G1072" s="46">
        <f t="shared" ref="G1072:G1080" si="100">ROUND(PRODUCT(D1072,E1072),2)</f>
        <v>24.8</v>
      </c>
    </row>
    <row r="1073" spans="1:7" s="59" customFormat="1" ht="45" x14ac:dyDescent="0.2">
      <c r="A1073" s="52" t="s">
        <v>1303</v>
      </c>
      <c r="B1073" s="102" t="s">
        <v>91</v>
      </c>
      <c r="C1073" s="62" t="s">
        <v>33</v>
      </c>
      <c r="D1073" s="63">
        <v>3.22</v>
      </c>
      <c r="E1073" s="64"/>
      <c r="F1073" s="65"/>
      <c r="G1073" s="46">
        <f>ROUND(PRODUCT(D1073,E1073),2)</f>
        <v>3.22</v>
      </c>
    </row>
    <row r="1074" spans="1:7" s="59" customFormat="1" ht="33.75" x14ac:dyDescent="0.2">
      <c r="A1074" s="52" t="s">
        <v>1304</v>
      </c>
      <c r="B1074" s="102" t="s">
        <v>107</v>
      </c>
      <c r="C1074" s="62" t="s">
        <v>33</v>
      </c>
      <c r="D1074" s="63">
        <v>42.27</v>
      </c>
      <c r="E1074" s="64"/>
      <c r="F1074" s="65"/>
      <c r="G1074" s="46">
        <f t="shared" ref="G1074:G1078" si="101">ROUND(PRODUCT(D1074,E1074),2)</f>
        <v>42.27</v>
      </c>
    </row>
    <row r="1075" spans="1:7" s="59" customFormat="1" ht="33.75" x14ac:dyDescent="0.2">
      <c r="A1075" s="52" t="s">
        <v>1305</v>
      </c>
      <c r="B1075" s="102" t="s">
        <v>719</v>
      </c>
      <c r="C1075" s="62" t="s">
        <v>33</v>
      </c>
      <c r="D1075" s="63">
        <v>2.63</v>
      </c>
      <c r="E1075" s="64"/>
      <c r="F1075" s="65"/>
      <c r="G1075" s="46">
        <f t="shared" si="101"/>
        <v>2.63</v>
      </c>
    </row>
    <row r="1076" spans="1:7" s="59" customFormat="1" ht="33.75" x14ac:dyDescent="0.2">
      <c r="A1076" s="52" t="s">
        <v>1306</v>
      </c>
      <c r="B1076" s="102" t="s">
        <v>56</v>
      </c>
      <c r="C1076" s="62" t="s">
        <v>33</v>
      </c>
      <c r="D1076" s="63">
        <v>28.86</v>
      </c>
      <c r="E1076" s="64"/>
      <c r="F1076" s="65"/>
      <c r="G1076" s="46">
        <f t="shared" si="101"/>
        <v>28.86</v>
      </c>
    </row>
    <row r="1077" spans="1:7" s="59" customFormat="1" ht="33.75" x14ac:dyDescent="0.2">
      <c r="A1077" s="52" t="s">
        <v>1307</v>
      </c>
      <c r="B1077" s="102" t="s">
        <v>35</v>
      </c>
      <c r="C1077" s="62" t="s">
        <v>33</v>
      </c>
      <c r="D1077" s="63">
        <v>112.36</v>
      </c>
      <c r="E1077" s="64"/>
      <c r="F1077" s="65"/>
      <c r="G1077" s="46">
        <f t="shared" si="101"/>
        <v>112.36</v>
      </c>
    </row>
    <row r="1078" spans="1:7" s="59" customFormat="1" ht="33.75" x14ac:dyDescent="0.2">
      <c r="A1078" s="52" t="s">
        <v>1308</v>
      </c>
      <c r="B1078" s="102" t="s">
        <v>1539</v>
      </c>
      <c r="C1078" s="62" t="s">
        <v>33</v>
      </c>
      <c r="D1078" s="63">
        <v>2.84</v>
      </c>
      <c r="E1078" s="64"/>
      <c r="F1078" s="65"/>
      <c r="G1078" s="46">
        <f t="shared" si="101"/>
        <v>2.84</v>
      </c>
    </row>
    <row r="1079" spans="1:7" s="59" customFormat="1" ht="33.75" x14ac:dyDescent="0.2">
      <c r="A1079" s="52" t="s">
        <v>1309</v>
      </c>
      <c r="B1079" s="102" t="s">
        <v>38</v>
      </c>
      <c r="C1079" s="62" t="s">
        <v>33</v>
      </c>
      <c r="D1079" s="63">
        <v>378.66</v>
      </c>
      <c r="E1079" s="64"/>
      <c r="F1079" s="65"/>
      <c r="G1079" s="46">
        <f t="shared" si="100"/>
        <v>378.66</v>
      </c>
    </row>
    <row r="1080" spans="1:7" s="59" customFormat="1" ht="33.75" x14ac:dyDescent="0.2">
      <c r="A1080" s="52" t="s">
        <v>1310</v>
      </c>
      <c r="B1080" s="102" t="s">
        <v>36</v>
      </c>
      <c r="C1080" s="62" t="s">
        <v>37</v>
      </c>
      <c r="D1080" s="63">
        <v>6815.88</v>
      </c>
      <c r="E1080" s="64"/>
      <c r="F1080" s="65"/>
      <c r="G1080" s="46">
        <f t="shared" si="100"/>
        <v>6815.88</v>
      </c>
    </row>
    <row r="1081" spans="1:7" s="89" customFormat="1" x14ac:dyDescent="0.2">
      <c r="A1081" s="83" t="s">
        <v>1216</v>
      </c>
      <c r="B1081" s="84" t="s">
        <v>51</v>
      </c>
      <c r="C1081" s="85"/>
      <c r="D1081" s="86">
        <v>0</v>
      </c>
      <c r="E1081" s="117"/>
      <c r="F1081" s="88"/>
      <c r="G1081" s="87">
        <f>ROUND(SUM(G1082:G1088),2)</f>
        <v>31538.11</v>
      </c>
    </row>
    <row r="1082" spans="1:7" s="59" customFormat="1" ht="33.75" x14ac:dyDescent="0.2">
      <c r="A1082" s="52" t="s">
        <v>1311</v>
      </c>
      <c r="B1082" s="102" t="s">
        <v>31</v>
      </c>
      <c r="C1082" s="62" t="s">
        <v>32</v>
      </c>
      <c r="D1082" s="63">
        <v>2718.81</v>
      </c>
      <c r="E1082" s="64"/>
      <c r="F1082" s="65"/>
      <c r="G1082" s="46">
        <f>ROUND(PRODUCT(D1082,E1082),2)</f>
        <v>2718.81</v>
      </c>
    </row>
    <row r="1083" spans="1:7" s="59" customFormat="1" ht="45" x14ac:dyDescent="0.2">
      <c r="A1083" s="52" t="s">
        <v>1312</v>
      </c>
      <c r="B1083" s="102" t="s">
        <v>106</v>
      </c>
      <c r="C1083" s="62" t="s">
        <v>33</v>
      </c>
      <c r="D1083" s="63">
        <v>1087.52</v>
      </c>
      <c r="E1083" s="64"/>
      <c r="F1083" s="65"/>
      <c r="G1083" s="46">
        <f t="shared" ref="G1083:G1087" si="102">ROUND(PRODUCT(D1083,E1083),2)</f>
        <v>1087.52</v>
      </c>
    </row>
    <row r="1084" spans="1:7" s="59" customFormat="1" ht="45" x14ac:dyDescent="0.2">
      <c r="A1084" s="52" t="s">
        <v>1313</v>
      </c>
      <c r="B1084" s="102" t="s">
        <v>122</v>
      </c>
      <c r="C1084" s="62" t="s">
        <v>32</v>
      </c>
      <c r="D1084" s="63">
        <v>2718.81</v>
      </c>
      <c r="E1084" s="64"/>
      <c r="F1084" s="65"/>
      <c r="G1084" s="46">
        <f t="shared" si="102"/>
        <v>2718.81</v>
      </c>
    </row>
    <row r="1085" spans="1:7" s="59" customFormat="1" ht="45" x14ac:dyDescent="0.2">
      <c r="A1085" s="52" t="s">
        <v>1314</v>
      </c>
      <c r="B1085" s="102" t="s">
        <v>1636</v>
      </c>
      <c r="C1085" s="62" t="s">
        <v>33</v>
      </c>
      <c r="D1085" s="63">
        <v>543.76</v>
      </c>
      <c r="E1085" s="64"/>
      <c r="F1085" s="65"/>
      <c r="G1085" s="46">
        <f t="shared" si="102"/>
        <v>543.76</v>
      </c>
    </row>
    <row r="1086" spans="1:7" s="59" customFormat="1" ht="33.75" x14ac:dyDescent="0.2">
      <c r="A1086" s="52" t="s">
        <v>1315</v>
      </c>
      <c r="B1086" s="102" t="s">
        <v>93</v>
      </c>
      <c r="C1086" s="62" t="s">
        <v>32</v>
      </c>
      <c r="D1086" s="63">
        <v>2718.81</v>
      </c>
      <c r="E1086" s="64"/>
      <c r="F1086" s="65"/>
      <c r="G1086" s="46">
        <f t="shared" si="102"/>
        <v>2718.81</v>
      </c>
    </row>
    <row r="1087" spans="1:7" s="59" customFormat="1" ht="33.75" x14ac:dyDescent="0.2">
      <c r="A1087" s="52" t="s">
        <v>1316</v>
      </c>
      <c r="B1087" s="102" t="s">
        <v>38</v>
      </c>
      <c r="C1087" s="62" t="s">
        <v>33</v>
      </c>
      <c r="D1087" s="63">
        <v>1087.52</v>
      </c>
      <c r="E1087" s="64"/>
      <c r="F1087" s="65"/>
      <c r="G1087" s="46">
        <f t="shared" si="102"/>
        <v>1087.52</v>
      </c>
    </row>
    <row r="1088" spans="1:7" s="59" customFormat="1" ht="33.75" x14ac:dyDescent="0.2">
      <c r="A1088" s="52" t="s">
        <v>1317</v>
      </c>
      <c r="B1088" s="102" t="s">
        <v>36</v>
      </c>
      <c r="C1088" s="62" t="s">
        <v>37</v>
      </c>
      <c r="D1088" s="63">
        <v>20662.88</v>
      </c>
      <c r="E1088" s="64"/>
      <c r="F1088" s="65"/>
      <c r="G1088" s="46">
        <f>ROUND(PRODUCT(D1088,E1088),2)</f>
        <v>20662.88</v>
      </c>
    </row>
    <row r="1089" spans="1:7" s="89" customFormat="1" x14ac:dyDescent="0.2">
      <c r="A1089" s="83" t="s">
        <v>1217</v>
      </c>
      <c r="B1089" s="84" t="s">
        <v>52</v>
      </c>
      <c r="C1089" s="85"/>
      <c r="D1089" s="86">
        <v>0</v>
      </c>
      <c r="E1089" s="117"/>
      <c r="F1089" s="88"/>
      <c r="G1089" s="87">
        <f>ROUND(SUM(G1090:G1097),2)</f>
        <v>7645.96</v>
      </c>
    </row>
    <row r="1090" spans="1:7" s="59" customFormat="1" ht="45" x14ac:dyDescent="0.2">
      <c r="A1090" s="52" t="s">
        <v>1318</v>
      </c>
      <c r="B1090" s="102" t="s">
        <v>87</v>
      </c>
      <c r="C1090" s="62" t="s">
        <v>32</v>
      </c>
      <c r="D1090" s="63">
        <v>363.57</v>
      </c>
      <c r="E1090" s="64"/>
      <c r="F1090" s="65"/>
      <c r="G1090" s="46">
        <f>ROUND(PRODUCT(D1090,E1090),2)</f>
        <v>363.57</v>
      </c>
    </row>
    <row r="1091" spans="1:7" s="59" customFormat="1" ht="45" x14ac:dyDescent="0.2">
      <c r="A1091" s="52" t="s">
        <v>1319</v>
      </c>
      <c r="B1091" s="102" t="s">
        <v>88</v>
      </c>
      <c r="C1091" s="62" t="s">
        <v>32</v>
      </c>
      <c r="D1091" s="63">
        <v>727.15</v>
      </c>
      <c r="E1091" s="64"/>
      <c r="F1091" s="65"/>
      <c r="G1091" s="46">
        <f t="shared" ref="G1091:G1097" si="103">ROUND(PRODUCT(D1091,E1091),2)</f>
        <v>727.15</v>
      </c>
    </row>
    <row r="1092" spans="1:7" s="59" customFormat="1" ht="45" x14ac:dyDescent="0.2">
      <c r="A1092" s="52" t="s">
        <v>1320</v>
      </c>
      <c r="B1092" s="102" t="s">
        <v>89</v>
      </c>
      <c r="C1092" s="62" t="s">
        <v>32</v>
      </c>
      <c r="D1092" s="63">
        <v>1211.9100000000001</v>
      </c>
      <c r="E1092" s="64"/>
      <c r="F1092" s="65"/>
      <c r="G1092" s="46">
        <f t="shared" si="103"/>
        <v>1211.9100000000001</v>
      </c>
    </row>
    <row r="1093" spans="1:7" s="59" customFormat="1" ht="45" x14ac:dyDescent="0.2">
      <c r="A1093" s="52" t="s">
        <v>1321</v>
      </c>
      <c r="B1093" s="102" t="s">
        <v>90</v>
      </c>
      <c r="C1093" s="62" t="s">
        <v>32</v>
      </c>
      <c r="D1093" s="63">
        <v>121.19</v>
      </c>
      <c r="E1093" s="64"/>
      <c r="F1093" s="65"/>
      <c r="G1093" s="46">
        <f t="shared" si="103"/>
        <v>121.19</v>
      </c>
    </row>
    <row r="1094" spans="1:7" s="59" customFormat="1" ht="22.5" x14ac:dyDescent="0.2">
      <c r="A1094" s="52" t="s">
        <v>1322</v>
      </c>
      <c r="B1094" s="102" t="s">
        <v>39</v>
      </c>
      <c r="C1094" s="62" t="s">
        <v>40</v>
      </c>
      <c r="D1094" s="63">
        <v>1787.05</v>
      </c>
      <c r="E1094" s="64"/>
      <c r="F1094" s="65"/>
      <c r="G1094" s="46">
        <f t="shared" si="103"/>
        <v>1787.05</v>
      </c>
    </row>
    <row r="1095" spans="1:7" s="59" customFormat="1" ht="45" x14ac:dyDescent="0.2">
      <c r="A1095" s="52" t="s">
        <v>1323</v>
      </c>
      <c r="B1095" s="102" t="s">
        <v>53</v>
      </c>
      <c r="C1095" s="62" t="s">
        <v>40</v>
      </c>
      <c r="D1095" s="63">
        <v>1787.05</v>
      </c>
      <c r="E1095" s="64"/>
      <c r="F1095" s="65"/>
      <c r="G1095" s="46">
        <f t="shared" si="103"/>
        <v>1787.05</v>
      </c>
    </row>
    <row r="1096" spans="1:7" s="59" customFormat="1" ht="33.75" x14ac:dyDescent="0.2">
      <c r="A1096" s="52" t="s">
        <v>1324</v>
      </c>
      <c r="B1096" s="102" t="s">
        <v>82</v>
      </c>
      <c r="C1096" s="62" t="s">
        <v>54</v>
      </c>
      <c r="D1096" s="63">
        <v>1110.04</v>
      </c>
      <c r="E1096" s="64"/>
      <c r="F1096" s="65"/>
      <c r="G1096" s="46">
        <f t="shared" si="103"/>
        <v>1110.04</v>
      </c>
    </row>
    <row r="1097" spans="1:7" s="59" customFormat="1" ht="78.75" x14ac:dyDescent="0.2">
      <c r="A1097" s="52" t="s">
        <v>1325</v>
      </c>
      <c r="B1097" s="102" t="s">
        <v>81</v>
      </c>
      <c r="C1097" s="62" t="s">
        <v>34</v>
      </c>
      <c r="D1097" s="63">
        <v>538</v>
      </c>
      <c r="E1097" s="64"/>
      <c r="F1097" s="65"/>
      <c r="G1097" s="46">
        <f t="shared" si="103"/>
        <v>538</v>
      </c>
    </row>
    <row r="1098" spans="1:7" s="59" customFormat="1" x14ac:dyDescent="0.2">
      <c r="A1098" s="60" t="s">
        <v>65</v>
      </c>
      <c r="B1098" s="66" t="s">
        <v>86</v>
      </c>
      <c r="C1098" s="66"/>
      <c r="D1098" s="66">
        <v>0</v>
      </c>
      <c r="E1098" s="66"/>
      <c r="F1098" s="66"/>
      <c r="G1098" s="49">
        <f>ROUND(SUM(G1099:G1119),2)</f>
        <v>6513.17</v>
      </c>
    </row>
    <row r="1099" spans="1:7" s="59" customFormat="1" ht="33.75" x14ac:dyDescent="0.2">
      <c r="A1099" s="52" t="s">
        <v>1326</v>
      </c>
      <c r="B1099" s="102" t="s">
        <v>31</v>
      </c>
      <c r="C1099" s="62" t="s">
        <v>32</v>
      </c>
      <c r="D1099" s="63">
        <v>1179.78</v>
      </c>
      <c r="E1099" s="64"/>
      <c r="F1099" s="65"/>
      <c r="G1099" s="46">
        <f>ROUND(PRODUCT(D1099,E1099),2)</f>
        <v>1179.78</v>
      </c>
    </row>
    <row r="1100" spans="1:7" s="59" customFormat="1" ht="45" x14ac:dyDescent="0.2">
      <c r="A1100" s="52" t="s">
        <v>1327</v>
      </c>
      <c r="B1100" s="102" t="s">
        <v>108</v>
      </c>
      <c r="C1100" s="62" t="s">
        <v>33</v>
      </c>
      <c r="D1100" s="63">
        <v>70.78</v>
      </c>
      <c r="E1100" s="64"/>
      <c r="F1100" s="65"/>
      <c r="G1100" s="46">
        <f t="shared" ref="G1100:G1119" si="104">ROUND(PRODUCT(D1100,E1100),2)</f>
        <v>70.78</v>
      </c>
    </row>
    <row r="1101" spans="1:7" s="59" customFormat="1" ht="45" x14ac:dyDescent="0.2">
      <c r="A1101" s="52" t="s">
        <v>1328</v>
      </c>
      <c r="B1101" s="102" t="s">
        <v>85</v>
      </c>
      <c r="C1101" s="62" t="s">
        <v>32</v>
      </c>
      <c r="D1101" s="63">
        <v>471.91</v>
      </c>
      <c r="E1101" s="64"/>
      <c r="F1101" s="65"/>
      <c r="G1101" s="46">
        <f t="shared" si="104"/>
        <v>471.91</v>
      </c>
    </row>
    <row r="1102" spans="1:7" s="59" customFormat="1" ht="45" x14ac:dyDescent="0.2">
      <c r="A1102" s="52" t="s">
        <v>1329</v>
      </c>
      <c r="B1102" s="102" t="s">
        <v>113</v>
      </c>
      <c r="C1102" s="62" t="s">
        <v>32</v>
      </c>
      <c r="D1102" s="63">
        <v>707.87</v>
      </c>
      <c r="E1102" s="64"/>
      <c r="F1102" s="65"/>
      <c r="G1102" s="46">
        <f t="shared" si="104"/>
        <v>707.87</v>
      </c>
    </row>
    <row r="1103" spans="1:7" s="59" customFormat="1" ht="45" x14ac:dyDescent="0.2">
      <c r="A1103" s="52" t="s">
        <v>1330</v>
      </c>
      <c r="B1103" s="102" t="s">
        <v>97</v>
      </c>
      <c r="C1103" s="62" t="s">
        <v>33</v>
      </c>
      <c r="D1103" s="63">
        <v>42.47</v>
      </c>
      <c r="E1103" s="64"/>
      <c r="F1103" s="65"/>
      <c r="G1103" s="46">
        <f t="shared" si="104"/>
        <v>42.47</v>
      </c>
    </row>
    <row r="1104" spans="1:7" s="59" customFormat="1" ht="45" x14ac:dyDescent="0.2">
      <c r="A1104" s="52" t="s">
        <v>1331</v>
      </c>
      <c r="B1104" s="102" t="s">
        <v>109</v>
      </c>
      <c r="C1104" s="62" t="s">
        <v>33</v>
      </c>
      <c r="D1104" s="63">
        <v>28.31</v>
      </c>
      <c r="E1104" s="64"/>
      <c r="F1104" s="65"/>
      <c r="G1104" s="46">
        <f t="shared" si="104"/>
        <v>28.31</v>
      </c>
    </row>
    <row r="1105" spans="1:7" s="59" customFormat="1" ht="33.75" x14ac:dyDescent="0.2">
      <c r="A1105" s="52" t="s">
        <v>1332</v>
      </c>
      <c r="B1105" s="102" t="s">
        <v>115</v>
      </c>
      <c r="C1105" s="62" t="s">
        <v>40</v>
      </c>
      <c r="D1105" s="63">
        <v>353.48</v>
      </c>
      <c r="E1105" s="64"/>
      <c r="F1105" s="65"/>
      <c r="G1105" s="46">
        <f t="shared" si="104"/>
        <v>353.48</v>
      </c>
    </row>
    <row r="1106" spans="1:7" s="59" customFormat="1" ht="33.75" x14ac:dyDescent="0.2">
      <c r="A1106" s="52" t="s">
        <v>1333</v>
      </c>
      <c r="B1106" s="102" t="s">
        <v>116</v>
      </c>
      <c r="C1106" s="62" t="s">
        <v>40</v>
      </c>
      <c r="D1106" s="63">
        <v>151.49</v>
      </c>
      <c r="E1106" s="64"/>
      <c r="F1106" s="65"/>
      <c r="G1106" s="46">
        <f t="shared" si="104"/>
        <v>151.49</v>
      </c>
    </row>
    <row r="1107" spans="1:7" s="59" customFormat="1" ht="33.75" x14ac:dyDescent="0.2">
      <c r="A1107" s="52" t="s">
        <v>1334</v>
      </c>
      <c r="B1107" s="102" t="s">
        <v>117</v>
      </c>
      <c r="C1107" s="62" t="s">
        <v>40</v>
      </c>
      <c r="D1107" s="63">
        <v>16.45</v>
      </c>
      <c r="E1107" s="64"/>
      <c r="F1107" s="65"/>
      <c r="G1107" s="46">
        <f t="shared" si="104"/>
        <v>16.45</v>
      </c>
    </row>
    <row r="1108" spans="1:7" s="59" customFormat="1" ht="45" x14ac:dyDescent="0.2">
      <c r="A1108" s="52" t="s">
        <v>1335</v>
      </c>
      <c r="B1108" s="102" t="s">
        <v>42</v>
      </c>
      <c r="C1108" s="62" t="s">
        <v>32</v>
      </c>
      <c r="D1108" s="63">
        <v>201.99</v>
      </c>
      <c r="E1108" s="64"/>
      <c r="F1108" s="65"/>
      <c r="G1108" s="46">
        <f t="shared" si="104"/>
        <v>201.99</v>
      </c>
    </row>
    <row r="1109" spans="1:7" s="59" customFormat="1" ht="33.75" x14ac:dyDescent="0.2">
      <c r="A1109" s="52" t="s">
        <v>1336</v>
      </c>
      <c r="B1109" s="102" t="s">
        <v>41</v>
      </c>
      <c r="C1109" s="62" t="s">
        <v>32</v>
      </c>
      <c r="D1109" s="63">
        <v>977.79</v>
      </c>
      <c r="E1109" s="64"/>
      <c r="F1109" s="65"/>
      <c r="G1109" s="46">
        <f t="shared" si="104"/>
        <v>977.79</v>
      </c>
    </row>
    <row r="1110" spans="1:7" s="59" customFormat="1" ht="33.75" x14ac:dyDescent="0.2">
      <c r="A1110" s="52" t="s">
        <v>1337</v>
      </c>
      <c r="B1110" s="102" t="s">
        <v>43</v>
      </c>
      <c r="C1110" s="62" t="s">
        <v>32</v>
      </c>
      <c r="D1110" s="63">
        <v>353.93</v>
      </c>
      <c r="E1110" s="64"/>
      <c r="F1110" s="65"/>
      <c r="G1110" s="46">
        <f t="shared" si="104"/>
        <v>353.93</v>
      </c>
    </row>
    <row r="1111" spans="1:7" s="59" customFormat="1" ht="22.5" x14ac:dyDescent="0.2">
      <c r="A1111" s="52" t="s">
        <v>1338</v>
      </c>
      <c r="B1111" s="102" t="s">
        <v>39</v>
      </c>
      <c r="C1111" s="62" t="s">
        <v>40</v>
      </c>
      <c r="D1111" s="63">
        <v>809.92</v>
      </c>
      <c r="E1111" s="64"/>
      <c r="F1111" s="65"/>
      <c r="G1111" s="46">
        <f t="shared" si="104"/>
        <v>809.92</v>
      </c>
    </row>
    <row r="1112" spans="1:7" s="59" customFormat="1" ht="45" x14ac:dyDescent="0.2">
      <c r="A1112" s="52" t="s">
        <v>1339</v>
      </c>
      <c r="B1112" s="102" t="s">
        <v>49</v>
      </c>
      <c r="C1112" s="62" t="s">
        <v>40</v>
      </c>
      <c r="D1112" s="63">
        <v>6</v>
      </c>
      <c r="E1112" s="64"/>
      <c r="F1112" s="65"/>
      <c r="G1112" s="46">
        <f>ROUND(PRODUCT(D1112,E1112),2)</f>
        <v>6</v>
      </c>
    </row>
    <row r="1113" spans="1:7" s="59" customFormat="1" ht="33.75" x14ac:dyDescent="0.2">
      <c r="A1113" s="52" t="s">
        <v>1340</v>
      </c>
      <c r="B1113" s="102" t="s">
        <v>83</v>
      </c>
      <c r="C1113" s="62" t="s">
        <v>40</v>
      </c>
      <c r="D1113" s="63">
        <v>6</v>
      </c>
      <c r="E1113" s="64"/>
      <c r="F1113" s="65"/>
      <c r="G1113" s="46">
        <f t="shared" ref="G1113:G1114" si="105">ROUND(PRODUCT(D1113,E1113),2)</f>
        <v>6</v>
      </c>
    </row>
    <row r="1114" spans="1:7" s="59" customFormat="1" ht="33.75" x14ac:dyDescent="0.2">
      <c r="A1114" s="52" t="s">
        <v>1341</v>
      </c>
      <c r="B1114" s="102" t="s">
        <v>105</v>
      </c>
      <c r="C1114" s="62" t="s">
        <v>32</v>
      </c>
      <c r="D1114" s="63">
        <v>32.4</v>
      </c>
      <c r="E1114" s="64"/>
      <c r="F1114" s="65"/>
      <c r="G1114" s="46">
        <f t="shared" si="105"/>
        <v>32.4</v>
      </c>
    </row>
    <row r="1115" spans="1:7" s="59" customFormat="1" ht="33.75" x14ac:dyDescent="0.2">
      <c r="A1115" s="52" t="s">
        <v>1342</v>
      </c>
      <c r="B1115" s="102" t="s">
        <v>100</v>
      </c>
      <c r="C1115" s="62" t="s">
        <v>32</v>
      </c>
      <c r="D1115" s="63">
        <v>32.4</v>
      </c>
      <c r="E1115" s="64"/>
      <c r="F1115" s="65"/>
      <c r="G1115" s="46">
        <f t="shared" si="104"/>
        <v>32.4</v>
      </c>
    </row>
    <row r="1116" spans="1:7" s="59" customFormat="1" ht="67.5" x14ac:dyDescent="0.2">
      <c r="A1116" s="52" t="s">
        <v>1343</v>
      </c>
      <c r="B1116" s="102" t="s">
        <v>114</v>
      </c>
      <c r="C1116" s="62" t="s">
        <v>34</v>
      </c>
      <c r="D1116" s="63">
        <v>48</v>
      </c>
      <c r="E1116" s="64"/>
      <c r="F1116" s="65"/>
      <c r="G1116" s="46">
        <f t="shared" si="104"/>
        <v>48</v>
      </c>
    </row>
    <row r="1117" spans="1:7" s="59" customFormat="1" ht="90" x14ac:dyDescent="0.2">
      <c r="A1117" s="52" t="s">
        <v>1344</v>
      </c>
      <c r="B1117" s="102" t="s">
        <v>94</v>
      </c>
      <c r="C1117" s="62" t="s">
        <v>34</v>
      </c>
      <c r="D1117" s="63">
        <v>456</v>
      </c>
      <c r="E1117" s="64"/>
      <c r="F1117" s="65"/>
      <c r="G1117" s="46">
        <f t="shared" si="104"/>
        <v>456</v>
      </c>
    </row>
    <row r="1118" spans="1:7" s="59" customFormat="1" ht="33.75" x14ac:dyDescent="0.2">
      <c r="A1118" s="52" t="s">
        <v>1345</v>
      </c>
      <c r="B1118" s="102" t="s">
        <v>38</v>
      </c>
      <c r="C1118" s="62" t="s">
        <v>33</v>
      </c>
      <c r="D1118" s="63">
        <v>28.31</v>
      </c>
      <c r="E1118" s="64"/>
      <c r="F1118" s="65"/>
      <c r="G1118" s="46">
        <f t="shared" si="104"/>
        <v>28.31</v>
      </c>
    </row>
    <row r="1119" spans="1:7" s="59" customFormat="1" ht="33.75" x14ac:dyDescent="0.2">
      <c r="A1119" s="52" t="s">
        <v>1346</v>
      </c>
      <c r="B1119" s="102" t="s">
        <v>36</v>
      </c>
      <c r="C1119" s="62" t="s">
        <v>37</v>
      </c>
      <c r="D1119" s="63">
        <v>537.89</v>
      </c>
      <c r="E1119" s="64"/>
      <c r="F1119" s="65"/>
      <c r="G1119" s="46">
        <f t="shared" si="104"/>
        <v>537.89</v>
      </c>
    </row>
    <row r="1120" spans="1:7" s="61" customFormat="1" x14ac:dyDescent="0.2">
      <c r="A1120" s="60" t="s">
        <v>243</v>
      </c>
      <c r="B1120" s="66" t="s">
        <v>78</v>
      </c>
      <c r="C1120" s="66"/>
      <c r="D1120" s="66">
        <v>0</v>
      </c>
      <c r="E1120" s="66"/>
      <c r="F1120" s="66"/>
      <c r="G1120" s="49">
        <f>ROUND(SUM(G1121:G1127),2)</f>
        <v>73.2</v>
      </c>
    </row>
    <row r="1121" spans="1:7" s="59" customFormat="1" ht="33.75" x14ac:dyDescent="0.2">
      <c r="A1121" s="52" t="s">
        <v>1347</v>
      </c>
      <c r="B1121" s="102" t="s">
        <v>434</v>
      </c>
      <c r="C1121" s="62" t="s">
        <v>34</v>
      </c>
      <c r="D1121" s="63">
        <v>6</v>
      </c>
      <c r="E1121" s="64"/>
      <c r="F1121" s="65"/>
      <c r="G1121" s="46">
        <f t="shared" ref="G1121:G1127" si="106">ROUND(PRODUCT(D1121,E1121),2)</f>
        <v>6</v>
      </c>
    </row>
    <row r="1122" spans="1:7" s="59" customFormat="1" ht="33.75" x14ac:dyDescent="0.2">
      <c r="A1122" s="52" t="s">
        <v>1348</v>
      </c>
      <c r="B1122" s="102" t="s">
        <v>435</v>
      </c>
      <c r="C1122" s="62" t="s">
        <v>34</v>
      </c>
      <c r="D1122" s="63">
        <v>6</v>
      </c>
      <c r="E1122" s="64"/>
      <c r="F1122" s="65"/>
      <c r="G1122" s="46">
        <f t="shared" si="106"/>
        <v>6</v>
      </c>
    </row>
    <row r="1123" spans="1:7" s="59" customFormat="1" ht="33.75" x14ac:dyDescent="0.2">
      <c r="A1123" s="52" t="s">
        <v>1349</v>
      </c>
      <c r="B1123" s="102" t="s">
        <v>436</v>
      </c>
      <c r="C1123" s="62" t="s">
        <v>34</v>
      </c>
      <c r="D1123" s="63">
        <v>6</v>
      </c>
      <c r="E1123" s="64"/>
      <c r="F1123" s="65"/>
      <c r="G1123" s="46">
        <f t="shared" si="106"/>
        <v>6</v>
      </c>
    </row>
    <row r="1124" spans="1:7" s="59" customFormat="1" ht="33.75" x14ac:dyDescent="0.2">
      <c r="A1124" s="52" t="s">
        <v>1350</v>
      </c>
      <c r="B1124" s="102" t="s">
        <v>437</v>
      </c>
      <c r="C1124" s="62" t="s">
        <v>34</v>
      </c>
      <c r="D1124" s="63">
        <v>6</v>
      </c>
      <c r="E1124" s="64"/>
      <c r="F1124" s="65"/>
      <c r="G1124" s="46">
        <f t="shared" si="106"/>
        <v>6</v>
      </c>
    </row>
    <row r="1125" spans="1:7" s="59" customFormat="1" ht="33.75" x14ac:dyDescent="0.2">
      <c r="A1125" s="52" t="s">
        <v>1351</v>
      </c>
      <c r="B1125" s="102" t="s">
        <v>438</v>
      </c>
      <c r="C1125" s="62" t="s">
        <v>34</v>
      </c>
      <c r="D1125" s="63">
        <v>6</v>
      </c>
      <c r="E1125" s="64"/>
      <c r="F1125" s="65"/>
      <c r="G1125" s="46">
        <f t="shared" si="106"/>
        <v>6</v>
      </c>
    </row>
    <row r="1126" spans="1:7" s="59" customFormat="1" ht="33.75" x14ac:dyDescent="0.2">
      <c r="A1126" s="52" t="s">
        <v>1352</v>
      </c>
      <c r="B1126" s="102" t="s">
        <v>55</v>
      </c>
      <c r="C1126" s="62" t="s">
        <v>32</v>
      </c>
      <c r="D1126" s="63">
        <v>36</v>
      </c>
      <c r="E1126" s="64"/>
      <c r="F1126" s="65"/>
      <c r="G1126" s="46">
        <f t="shared" si="106"/>
        <v>36</v>
      </c>
    </row>
    <row r="1127" spans="1:7" s="59" customFormat="1" ht="22.5" x14ac:dyDescent="0.2">
      <c r="A1127" s="52" t="s">
        <v>1353</v>
      </c>
      <c r="B1127" s="102" t="s">
        <v>110</v>
      </c>
      <c r="C1127" s="62" t="s">
        <v>33</v>
      </c>
      <c r="D1127" s="63">
        <v>7.2</v>
      </c>
      <c r="E1127" s="64"/>
      <c r="F1127" s="65"/>
      <c r="G1127" s="46">
        <f t="shared" si="106"/>
        <v>7.2</v>
      </c>
    </row>
    <row r="1128" spans="1:7" s="59" customFormat="1" x14ac:dyDescent="0.2">
      <c r="A1128" s="60" t="s">
        <v>250</v>
      </c>
      <c r="B1128" s="66" t="s">
        <v>44</v>
      </c>
      <c r="C1128" s="66"/>
      <c r="D1128" s="66">
        <v>0</v>
      </c>
      <c r="E1128" s="66"/>
      <c r="F1128" s="66"/>
      <c r="G1128" s="49">
        <f>ROUND(SUM(G1129,G1141),2)</f>
        <v>1340.78</v>
      </c>
    </row>
    <row r="1129" spans="1:7" s="89" customFormat="1" x14ac:dyDescent="0.2">
      <c r="A1129" s="83" t="s">
        <v>1218</v>
      </c>
      <c r="B1129" s="84" t="s">
        <v>46</v>
      </c>
      <c r="C1129" s="85"/>
      <c r="D1129" s="86">
        <v>0</v>
      </c>
      <c r="E1129" s="117"/>
      <c r="F1129" s="88"/>
      <c r="G1129" s="87">
        <f>ROUND(SUM(G1130:G1140),2)</f>
        <v>1327.78</v>
      </c>
    </row>
    <row r="1130" spans="1:7" s="59" customFormat="1" ht="56.25" x14ac:dyDescent="0.2">
      <c r="A1130" s="52" t="s">
        <v>1354</v>
      </c>
      <c r="B1130" s="102" t="s">
        <v>111</v>
      </c>
      <c r="C1130" s="62" t="s">
        <v>32</v>
      </c>
      <c r="D1130" s="63">
        <v>1.8</v>
      </c>
      <c r="E1130" s="64"/>
      <c r="F1130" s="65"/>
      <c r="G1130" s="46">
        <f t="shared" ref="G1130:G1140" si="107">ROUND(PRODUCT(D1130,E1130),2)</f>
        <v>1.8</v>
      </c>
    </row>
    <row r="1131" spans="1:7" s="59" customFormat="1" ht="67.5" x14ac:dyDescent="0.2">
      <c r="A1131" s="52" t="s">
        <v>1355</v>
      </c>
      <c r="B1131" s="102" t="s">
        <v>112</v>
      </c>
      <c r="C1131" s="62" t="s">
        <v>32</v>
      </c>
      <c r="D1131" s="63">
        <v>58.62</v>
      </c>
      <c r="E1131" s="64"/>
      <c r="F1131" s="65"/>
      <c r="G1131" s="46">
        <f t="shared" si="107"/>
        <v>58.62</v>
      </c>
    </row>
    <row r="1132" spans="1:7" s="59" customFormat="1" ht="56.25" x14ac:dyDescent="0.2">
      <c r="A1132" s="52" t="s">
        <v>1356</v>
      </c>
      <c r="B1132" s="102" t="s">
        <v>101</v>
      </c>
      <c r="C1132" s="62" t="s">
        <v>40</v>
      </c>
      <c r="D1132" s="63">
        <v>914.93</v>
      </c>
      <c r="E1132" s="64"/>
      <c r="F1132" s="65"/>
      <c r="G1132" s="46">
        <f t="shared" si="107"/>
        <v>914.93</v>
      </c>
    </row>
    <row r="1133" spans="1:7" s="59" customFormat="1" ht="56.25" x14ac:dyDescent="0.2">
      <c r="A1133" s="52" t="s">
        <v>1357</v>
      </c>
      <c r="B1133" s="102" t="s">
        <v>439</v>
      </c>
      <c r="C1133" s="62" t="s">
        <v>40</v>
      </c>
      <c r="D1133" s="63">
        <v>208.63</v>
      </c>
      <c r="E1133" s="64"/>
      <c r="F1133" s="65"/>
      <c r="G1133" s="46">
        <f t="shared" si="107"/>
        <v>208.63</v>
      </c>
    </row>
    <row r="1134" spans="1:7" s="59" customFormat="1" ht="56.25" x14ac:dyDescent="0.2">
      <c r="A1134" s="52" t="s">
        <v>1358</v>
      </c>
      <c r="B1134" s="102" t="s">
        <v>440</v>
      </c>
      <c r="C1134" s="62" t="s">
        <v>40</v>
      </c>
      <c r="D1134" s="63">
        <v>16.2</v>
      </c>
      <c r="E1134" s="64"/>
      <c r="F1134" s="65"/>
      <c r="G1134" s="46">
        <f t="shared" si="107"/>
        <v>16.2</v>
      </c>
    </row>
    <row r="1135" spans="1:7" s="59" customFormat="1" ht="56.25" x14ac:dyDescent="0.2">
      <c r="A1135" s="52" t="s">
        <v>1359</v>
      </c>
      <c r="B1135" s="102" t="s">
        <v>102</v>
      </c>
      <c r="C1135" s="62" t="s">
        <v>34</v>
      </c>
      <c r="D1135" s="63">
        <v>17</v>
      </c>
      <c r="E1135" s="64"/>
      <c r="F1135" s="65"/>
      <c r="G1135" s="46">
        <f t="shared" si="107"/>
        <v>17</v>
      </c>
    </row>
    <row r="1136" spans="1:7" s="59" customFormat="1" ht="56.25" x14ac:dyDescent="0.2">
      <c r="A1136" s="52" t="s">
        <v>1360</v>
      </c>
      <c r="B1136" s="102" t="s">
        <v>103</v>
      </c>
      <c r="C1136" s="62" t="s">
        <v>34</v>
      </c>
      <c r="D1136" s="63">
        <v>5</v>
      </c>
      <c r="E1136" s="64"/>
      <c r="F1136" s="65"/>
      <c r="G1136" s="46">
        <f t="shared" si="107"/>
        <v>5</v>
      </c>
    </row>
    <row r="1137" spans="1:7" s="59" customFormat="1" ht="45" x14ac:dyDescent="0.2">
      <c r="A1137" s="52" t="s">
        <v>1361</v>
      </c>
      <c r="B1137" s="102" t="s">
        <v>441</v>
      </c>
      <c r="C1137" s="62" t="s">
        <v>34</v>
      </c>
      <c r="D1137" s="63">
        <v>2</v>
      </c>
      <c r="E1137" s="64"/>
      <c r="F1137" s="65"/>
      <c r="G1137" s="46">
        <f t="shared" si="107"/>
        <v>2</v>
      </c>
    </row>
    <row r="1138" spans="1:7" s="59" customFormat="1" ht="56.25" x14ac:dyDescent="0.2">
      <c r="A1138" s="52" t="s">
        <v>1362</v>
      </c>
      <c r="B1138" s="102" t="s">
        <v>104</v>
      </c>
      <c r="C1138" s="62" t="s">
        <v>34</v>
      </c>
      <c r="D1138" s="63">
        <v>2</v>
      </c>
      <c r="E1138" s="64"/>
      <c r="F1138" s="65"/>
      <c r="G1138" s="46">
        <f t="shared" si="107"/>
        <v>2</v>
      </c>
    </row>
    <row r="1139" spans="1:7" s="59" customFormat="1" ht="56.25" x14ac:dyDescent="0.2">
      <c r="A1139" s="52" t="s">
        <v>1363</v>
      </c>
      <c r="B1139" s="102" t="s">
        <v>442</v>
      </c>
      <c r="C1139" s="62" t="s">
        <v>32</v>
      </c>
      <c r="D1139" s="63">
        <v>65.599999999999994</v>
      </c>
      <c r="E1139" s="64"/>
      <c r="F1139" s="65"/>
      <c r="G1139" s="46">
        <f t="shared" si="107"/>
        <v>65.599999999999994</v>
      </c>
    </row>
    <row r="1140" spans="1:7" s="59" customFormat="1" ht="22.5" x14ac:dyDescent="0.2">
      <c r="A1140" s="52" t="s">
        <v>1364</v>
      </c>
      <c r="B1140" s="102" t="s">
        <v>443</v>
      </c>
      <c r="C1140" s="62" t="s">
        <v>34</v>
      </c>
      <c r="D1140" s="63">
        <v>36</v>
      </c>
      <c r="E1140" s="64"/>
      <c r="F1140" s="65"/>
      <c r="G1140" s="46">
        <f t="shared" si="107"/>
        <v>36</v>
      </c>
    </row>
    <row r="1141" spans="1:7" s="89" customFormat="1" x14ac:dyDescent="0.2">
      <c r="A1141" s="83" t="s">
        <v>1219</v>
      </c>
      <c r="B1141" s="84" t="s">
        <v>79</v>
      </c>
      <c r="C1141" s="85"/>
      <c r="D1141" s="86">
        <v>0</v>
      </c>
      <c r="E1141" s="117"/>
      <c r="F1141" s="88"/>
      <c r="G1141" s="87">
        <f>ROUND(SUM(G1142:G1144),2)</f>
        <v>13</v>
      </c>
    </row>
    <row r="1142" spans="1:7" s="59" customFormat="1" ht="67.5" x14ac:dyDescent="0.2">
      <c r="A1142" s="52" t="s">
        <v>1365</v>
      </c>
      <c r="B1142" s="102" t="s">
        <v>118</v>
      </c>
      <c r="C1142" s="62" t="s">
        <v>34</v>
      </c>
      <c r="D1142" s="63">
        <v>9</v>
      </c>
      <c r="E1142" s="64"/>
      <c r="F1142" s="65"/>
      <c r="G1142" s="46">
        <f t="shared" ref="G1142:G1144" si="108">ROUND(PRODUCT(D1142,E1142),2)</f>
        <v>9</v>
      </c>
    </row>
    <row r="1143" spans="1:7" s="59" customFormat="1" ht="90" x14ac:dyDescent="0.2">
      <c r="A1143" s="52" t="s">
        <v>1366</v>
      </c>
      <c r="B1143" s="102" t="s">
        <v>220</v>
      </c>
      <c r="C1143" s="62" t="s">
        <v>34</v>
      </c>
      <c r="D1143" s="63">
        <v>1</v>
      </c>
      <c r="E1143" s="64"/>
      <c r="F1143" s="65"/>
      <c r="G1143" s="46">
        <f t="shared" si="108"/>
        <v>1</v>
      </c>
    </row>
    <row r="1144" spans="1:7" s="59" customFormat="1" ht="45" x14ac:dyDescent="0.2">
      <c r="A1144" s="52" t="s">
        <v>1367</v>
      </c>
      <c r="B1144" s="102" t="s">
        <v>119</v>
      </c>
      <c r="C1144" s="62" t="s">
        <v>34</v>
      </c>
      <c r="D1144" s="63">
        <v>3</v>
      </c>
      <c r="E1144" s="64"/>
      <c r="F1144" s="65"/>
      <c r="G1144" s="46">
        <f t="shared" si="108"/>
        <v>3</v>
      </c>
    </row>
    <row r="1145" spans="1:7" s="61" customFormat="1" x14ac:dyDescent="0.2">
      <c r="A1145" s="60" t="s">
        <v>287</v>
      </c>
      <c r="B1145" s="66" t="s">
        <v>221</v>
      </c>
      <c r="C1145" s="66"/>
      <c r="D1145" s="66">
        <v>0</v>
      </c>
      <c r="E1145" s="66"/>
      <c r="F1145" s="66"/>
      <c r="G1145" s="49">
        <f>ROUND(SUM(G1146,G1161,G1177,G1194,G1211),2)</f>
        <v>17635.86</v>
      </c>
    </row>
    <row r="1146" spans="1:7" s="89" customFormat="1" x14ac:dyDescent="0.2">
      <c r="A1146" s="83" t="s">
        <v>1220</v>
      </c>
      <c r="B1146" s="84" t="s">
        <v>222</v>
      </c>
      <c r="C1146" s="85"/>
      <c r="D1146" s="86">
        <v>0</v>
      </c>
      <c r="E1146" s="117"/>
      <c r="F1146" s="88"/>
      <c r="G1146" s="87">
        <f>ROUND(SUM(G1147:G1160),2)</f>
        <v>8399.8700000000008</v>
      </c>
    </row>
    <row r="1147" spans="1:7" s="59" customFormat="1" ht="22.5" x14ac:dyDescent="0.2">
      <c r="A1147" s="52" t="s">
        <v>1368</v>
      </c>
      <c r="B1147" s="102" t="s">
        <v>223</v>
      </c>
      <c r="C1147" s="62" t="s">
        <v>40</v>
      </c>
      <c r="D1147" s="63">
        <v>318.89</v>
      </c>
      <c r="E1147" s="64"/>
      <c r="F1147" s="65"/>
      <c r="G1147" s="46">
        <f t="shared" ref="G1147:G1160" si="109">ROUND(PRODUCT(D1147,E1147),2)</f>
        <v>318.89</v>
      </c>
    </row>
    <row r="1148" spans="1:7" s="59" customFormat="1" ht="45" x14ac:dyDescent="0.2">
      <c r="A1148" s="52" t="s">
        <v>1369</v>
      </c>
      <c r="B1148" s="102" t="s">
        <v>224</v>
      </c>
      <c r="C1148" s="62" t="s">
        <v>33</v>
      </c>
      <c r="D1148" s="63">
        <v>532.39</v>
      </c>
      <c r="E1148" s="64"/>
      <c r="F1148" s="65"/>
      <c r="G1148" s="46">
        <f t="shared" si="109"/>
        <v>532.39</v>
      </c>
    </row>
    <row r="1149" spans="1:7" s="59" customFormat="1" ht="45" x14ac:dyDescent="0.2">
      <c r="A1149" s="52" t="s">
        <v>1370</v>
      </c>
      <c r="B1149" s="102" t="s">
        <v>225</v>
      </c>
      <c r="C1149" s="62" t="s">
        <v>33</v>
      </c>
      <c r="D1149" s="63">
        <v>45.27</v>
      </c>
      <c r="E1149" s="64"/>
      <c r="F1149" s="65"/>
      <c r="G1149" s="46">
        <f t="shared" si="109"/>
        <v>45.27</v>
      </c>
    </row>
    <row r="1150" spans="1:7" s="59" customFormat="1" ht="22.5" x14ac:dyDescent="0.2">
      <c r="A1150" s="52" t="s">
        <v>1371</v>
      </c>
      <c r="B1150" s="102" t="s">
        <v>226</v>
      </c>
      <c r="C1150" s="62" t="s">
        <v>33</v>
      </c>
      <c r="D1150" s="63">
        <v>28.96</v>
      </c>
      <c r="E1150" s="64"/>
      <c r="F1150" s="65"/>
      <c r="G1150" s="46">
        <f t="shared" si="109"/>
        <v>28.96</v>
      </c>
    </row>
    <row r="1151" spans="1:7" s="59" customFormat="1" ht="22.5" x14ac:dyDescent="0.2">
      <c r="A1151" s="52" t="s">
        <v>1372</v>
      </c>
      <c r="B1151" s="102" t="s">
        <v>227</v>
      </c>
      <c r="C1151" s="62" t="s">
        <v>40</v>
      </c>
      <c r="D1151" s="63">
        <v>156.84</v>
      </c>
      <c r="E1151" s="64"/>
      <c r="F1151" s="65"/>
      <c r="G1151" s="46">
        <f t="shared" si="109"/>
        <v>156.84</v>
      </c>
    </row>
    <row r="1152" spans="1:7" s="59" customFormat="1" ht="22.5" x14ac:dyDescent="0.2">
      <c r="A1152" s="52" t="s">
        <v>1373</v>
      </c>
      <c r="B1152" s="102" t="s">
        <v>228</v>
      </c>
      <c r="C1152" s="62" t="s">
        <v>40</v>
      </c>
      <c r="D1152" s="63">
        <v>162.05000000000001</v>
      </c>
      <c r="E1152" s="64"/>
      <c r="F1152" s="65"/>
      <c r="G1152" s="46">
        <f t="shared" si="109"/>
        <v>162.05000000000001</v>
      </c>
    </row>
    <row r="1153" spans="1:7" s="59" customFormat="1" ht="33.75" x14ac:dyDescent="0.2">
      <c r="A1153" s="52" t="s">
        <v>1374</v>
      </c>
      <c r="B1153" s="102" t="s">
        <v>229</v>
      </c>
      <c r="C1153" s="62" t="s">
        <v>33</v>
      </c>
      <c r="D1153" s="63">
        <v>159.07</v>
      </c>
      <c r="E1153" s="64"/>
      <c r="F1153" s="65"/>
      <c r="G1153" s="46">
        <f t="shared" si="109"/>
        <v>159.07</v>
      </c>
    </row>
    <row r="1154" spans="1:7" s="59" customFormat="1" ht="45" x14ac:dyDescent="0.2">
      <c r="A1154" s="52" t="s">
        <v>1375</v>
      </c>
      <c r="B1154" s="102" t="s">
        <v>120</v>
      </c>
      <c r="C1154" s="62" t="s">
        <v>33</v>
      </c>
      <c r="D1154" s="63">
        <v>230.95</v>
      </c>
      <c r="E1154" s="64"/>
      <c r="F1154" s="68"/>
      <c r="G1154" s="46">
        <f t="shared" si="109"/>
        <v>230.95</v>
      </c>
    </row>
    <row r="1155" spans="1:7" s="59" customFormat="1" ht="45" x14ac:dyDescent="0.2">
      <c r="A1155" s="52" t="s">
        <v>1376</v>
      </c>
      <c r="B1155" s="102" t="s">
        <v>230</v>
      </c>
      <c r="C1155" s="62" t="s">
        <v>33</v>
      </c>
      <c r="D1155" s="63">
        <v>153.96</v>
      </c>
      <c r="E1155" s="64"/>
      <c r="F1155" s="65"/>
      <c r="G1155" s="46">
        <f t="shared" si="109"/>
        <v>153.96</v>
      </c>
    </row>
    <row r="1156" spans="1:7" s="59" customFormat="1" ht="135" x14ac:dyDescent="0.2">
      <c r="A1156" s="52" t="s">
        <v>1377</v>
      </c>
      <c r="B1156" s="102" t="s">
        <v>231</v>
      </c>
      <c r="C1156" s="62" t="s">
        <v>34</v>
      </c>
      <c r="D1156" s="63">
        <v>5</v>
      </c>
      <c r="E1156" s="64"/>
      <c r="F1156" s="65"/>
      <c r="G1156" s="46">
        <f t="shared" si="109"/>
        <v>5</v>
      </c>
    </row>
    <row r="1157" spans="1:7" s="59" customFormat="1" ht="22.5" x14ac:dyDescent="0.2">
      <c r="A1157" s="52" t="s">
        <v>1378</v>
      </c>
      <c r="B1157" s="102" t="s">
        <v>1639</v>
      </c>
      <c r="C1157" s="62" t="s">
        <v>34</v>
      </c>
      <c r="D1157" s="63">
        <v>13</v>
      </c>
      <c r="E1157" s="64"/>
      <c r="F1157" s="65"/>
      <c r="G1157" s="46">
        <f t="shared" si="109"/>
        <v>13</v>
      </c>
    </row>
    <row r="1158" spans="1:7" s="59" customFormat="1" ht="22.5" x14ac:dyDescent="0.2">
      <c r="A1158" s="52" t="s">
        <v>1379</v>
      </c>
      <c r="B1158" s="102" t="s">
        <v>232</v>
      </c>
      <c r="C1158" s="62" t="s">
        <v>34</v>
      </c>
      <c r="D1158" s="63">
        <v>6</v>
      </c>
      <c r="E1158" s="64"/>
      <c r="F1158" s="65"/>
      <c r="G1158" s="46">
        <f t="shared" si="109"/>
        <v>6</v>
      </c>
    </row>
    <row r="1159" spans="1:7" s="59" customFormat="1" ht="33.75" x14ac:dyDescent="0.2">
      <c r="A1159" s="52" t="s">
        <v>1380</v>
      </c>
      <c r="B1159" s="102" t="s">
        <v>38</v>
      </c>
      <c r="C1159" s="62" t="s">
        <v>33</v>
      </c>
      <c r="D1159" s="63">
        <v>346.71</v>
      </c>
      <c r="E1159" s="64"/>
      <c r="F1159" s="65"/>
      <c r="G1159" s="46">
        <f t="shared" si="109"/>
        <v>346.71</v>
      </c>
    </row>
    <row r="1160" spans="1:7" s="59" customFormat="1" ht="33.75" x14ac:dyDescent="0.2">
      <c r="A1160" s="52" t="s">
        <v>1381</v>
      </c>
      <c r="B1160" s="102" t="s">
        <v>36</v>
      </c>
      <c r="C1160" s="62" t="s">
        <v>37</v>
      </c>
      <c r="D1160" s="63">
        <v>6240.78</v>
      </c>
      <c r="E1160" s="64"/>
      <c r="F1160" s="65"/>
      <c r="G1160" s="46">
        <f t="shared" si="109"/>
        <v>6240.78</v>
      </c>
    </row>
    <row r="1161" spans="1:7" s="89" customFormat="1" x14ac:dyDescent="0.2">
      <c r="A1161" s="83" t="s">
        <v>1221</v>
      </c>
      <c r="B1161" s="84" t="s">
        <v>233</v>
      </c>
      <c r="C1161" s="85"/>
      <c r="D1161" s="86">
        <v>0</v>
      </c>
      <c r="E1161" s="117"/>
      <c r="F1161" s="88"/>
      <c r="G1161" s="87">
        <f>ROUND(SUM(G1162:G1176),2)</f>
        <v>1606.14</v>
      </c>
    </row>
    <row r="1162" spans="1:7" s="59" customFormat="1" ht="45" x14ac:dyDescent="0.2">
      <c r="A1162" s="52" t="s">
        <v>1382</v>
      </c>
      <c r="B1162" s="102" t="s">
        <v>224</v>
      </c>
      <c r="C1162" s="62" t="s">
        <v>33</v>
      </c>
      <c r="D1162" s="63">
        <v>45.65</v>
      </c>
      <c r="E1162" s="64"/>
      <c r="F1162" s="65"/>
      <c r="G1162" s="46">
        <f t="shared" ref="G1162:G1168" si="110">ROUND(PRODUCT(D1162,E1162),2)</f>
        <v>45.65</v>
      </c>
    </row>
    <row r="1163" spans="1:7" s="59" customFormat="1" ht="45" x14ac:dyDescent="0.2">
      <c r="A1163" s="52" t="s">
        <v>1383</v>
      </c>
      <c r="B1163" s="102" t="s">
        <v>225</v>
      </c>
      <c r="C1163" s="62" t="s">
        <v>33</v>
      </c>
      <c r="D1163" s="63">
        <v>7.19</v>
      </c>
      <c r="E1163" s="64"/>
      <c r="F1163" s="65"/>
      <c r="G1163" s="46">
        <f t="shared" si="110"/>
        <v>7.19</v>
      </c>
    </row>
    <row r="1164" spans="1:7" s="59" customFormat="1" ht="22.5" x14ac:dyDescent="0.2">
      <c r="A1164" s="52" t="s">
        <v>1384</v>
      </c>
      <c r="B1164" s="102" t="s">
        <v>234</v>
      </c>
      <c r="C1164" s="62" t="s">
        <v>33</v>
      </c>
      <c r="D1164" s="63">
        <v>9.3699999999999992</v>
      </c>
      <c r="E1164" s="64"/>
      <c r="F1164" s="65"/>
      <c r="G1164" s="46">
        <f t="shared" si="110"/>
        <v>9.3699999999999992</v>
      </c>
    </row>
    <row r="1165" spans="1:7" s="59" customFormat="1" ht="33.75" x14ac:dyDescent="0.2">
      <c r="A1165" s="52" t="s">
        <v>1385</v>
      </c>
      <c r="B1165" s="102" t="s">
        <v>235</v>
      </c>
      <c r="C1165" s="62" t="s">
        <v>32</v>
      </c>
      <c r="D1165" s="63">
        <v>19.350000000000001</v>
      </c>
      <c r="E1165" s="64"/>
      <c r="F1165" s="65"/>
      <c r="G1165" s="46">
        <f t="shared" si="110"/>
        <v>19.350000000000001</v>
      </c>
    </row>
    <row r="1166" spans="1:7" s="59" customFormat="1" ht="33.75" x14ac:dyDescent="0.2">
      <c r="A1166" s="52" t="s">
        <v>1386</v>
      </c>
      <c r="B1166" s="102" t="s">
        <v>236</v>
      </c>
      <c r="C1166" s="62" t="s">
        <v>54</v>
      </c>
      <c r="D1166" s="63">
        <v>546.94000000000005</v>
      </c>
      <c r="E1166" s="64"/>
      <c r="F1166" s="65"/>
      <c r="G1166" s="46">
        <f t="shared" si="110"/>
        <v>546.94000000000005</v>
      </c>
    </row>
    <row r="1167" spans="1:7" s="59" customFormat="1" ht="22.5" x14ac:dyDescent="0.2">
      <c r="A1167" s="52" t="s">
        <v>1387</v>
      </c>
      <c r="B1167" s="102" t="s">
        <v>1637</v>
      </c>
      <c r="C1167" s="62" t="s">
        <v>33</v>
      </c>
      <c r="D1167" s="63">
        <v>4.54</v>
      </c>
      <c r="E1167" s="64"/>
      <c r="F1167" s="65"/>
      <c r="G1167" s="46">
        <f t="shared" si="110"/>
        <v>4.54</v>
      </c>
    </row>
    <row r="1168" spans="1:7" s="59" customFormat="1" ht="33.75" x14ac:dyDescent="0.2">
      <c r="A1168" s="52" t="s">
        <v>1388</v>
      </c>
      <c r="B1168" s="102" t="s">
        <v>237</v>
      </c>
      <c r="C1168" s="62" t="s">
        <v>32</v>
      </c>
      <c r="D1168" s="63">
        <v>10.08</v>
      </c>
      <c r="E1168" s="64"/>
      <c r="F1168" s="65"/>
      <c r="G1168" s="46">
        <f t="shared" si="110"/>
        <v>10.08</v>
      </c>
    </row>
    <row r="1169" spans="1:7" s="59" customFormat="1" ht="22.5" x14ac:dyDescent="0.2">
      <c r="A1169" s="52" t="s">
        <v>1389</v>
      </c>
      <c r="B1169" s="102" t="s">
        <v>238</v>
      </c>
      <c r="C1169" s="62" t="s">
        <v>32</v>
      </c>
      <c r="D1169" s="63">
        <v>48.19</v>
      </c>
      <c r="E1169" s="64"/>
      <c r="F1169" s="65"/>
      <c r="G1169" s="46">
        <f>ROUND(PRODUCT(D1169,E1169),2)</f>
        <v>48.19</v>
      </c>
    </row>
    <row r="1170" spans="1:7" s="59" customFormat="1" ht="45" x14ac:dyDescent="0.2">
      <c r="A1170" s="52" t="s">
        <v>1390</v>
      </c>
      <c r="B1170" s="102" t="s">
        <v>239</v>
      </c>
      <c r="C1170" s="62" t="s">
        <v>32</v>
      </c>
      <c r="D1170" s="63">
        <v>36.76</v>
      </c>
      <c r="E1170" s="64"/>
      <c r="F1170" s="65"/>
      <c r="G1170" s="46">
        <f>ROUND(PRODUCT(D1170,E1170),2)</f>
        <v>36.76</v>
      </c>
    </row>
    <row r="1171" spans="1:7" s="59" customFormat="1" ht="45" x14ac:dyDescent="0.2">
      <c r="A1171" s="52" t="s">
        <v>1391</v>
      </c>
      <c r="B1171" s="102" t="s">
        <v>240</v>
      </c>
      <c r="C1171" s="62" t="s">
        <v>32</v>
      </c>
      <c r="D1171" s="63">
        <v>59.63</v>
      </c>
      <c r="E1171" s="64"/>
      <c r="F1171" s="65"/>
      <c r="G1171" s="46">
        <f>ROUND(PRODUCT(D1171,E1171),2)</f>
        <v>59.63</v>
      </c>
    </row>
    <row r="1172" spans="1:7" s="59" customFormat="1" ht="45" x14ac:dyDescent="0.2">
      <c r="A1172" s="52" t="s">
        <v>1392</v>
      </c>
      <c r="B1172" s="102" t="s">
        <v>120</v>
      </c>
      <c r="C1172" s="62" t="s">
        <v>33</v>
      </c>
      <c r="D1172" s="63">
        <v>12.64</v>
      </c>
      <c r="E1172" s="64"/>
      <c r="F1172" s="65"/>
      <c r="G1172" s="46">
        <f>ROUND(PRODUCT(D1172,E1172),2)</f>
        <v>12.64</v>
      </c>
    </row>
    <row r="1173" spans="1:7" s="59" customFormat="1" ht="45" x14ac:dyDescent="0.2">
      <c r="A1173" s="52" t="s">
        <v>1393</v>
      </c>
      <c r="B1173" s="102" t="s">
        <v>241</v>
      </c>
      <c r="C1173" s="62" t="s">
        <v>34</v>
      </c>
      <c r="D1173" s="63">
        <v>35</v>
      </c>
      <c r="E1173" s="64"/>
      <c r="F1173" s="65"/>
      <c r="G1173" s="46">
        <f t="shared" ref="G1173:G1176" si="111">ROUND(PRODUCT(D1173,E1173),2)</f>
        <v>35</v>
      </c>
    </row>
    <row r="1174" spans="1:7" s="59" customFormat="1" ht="45" x14ac:dyDescent="0.2">
      <c r="A1174" s="52" t="s">
        <v>1394</v>
      </c>
      <c r="B1174" s="102" t="s">
        <v>242</v>
      </c>
      <c r="C1174" s="62" t="s">
        <v>34</v>
      </c>
      <c r="D1174" s="63">
        <v>7</v>
      </c>
      <c r="E1174" s="64"/>
      <c r="F1174" s="65"/>
      <c r="G1174" s="46">
        <f t="shared" si="111"/>
        <v>7</v>
      </c>
    </row>
    <row r="1175" spans="1:7" s="59" customFormat="1" ht="33.75" x14ac:dyDescent="0.2">
      <c r="A1175" s="52" t="s">
        <v>1395</v>
      </c>
      <c r="B1175" s="102" t="s">
        <v>38</v>
      </c>
      <c r="C1175" s="62" t="s">
        <v>33</v>
      </c>
      <c r="D1175" s="63">
        <v>40.200000000000003</v>
      </c>
      <c r="E1175" s="64"/>
      <c r="F1175" s="65"/>
      <c r="G1175" s="46">
        <f t="shared" si="111"/>
        <v>40.200000000000003</v>
      </c>
    </row>
    <row r="1176" spans="1:7" s="59" customFormat="1" ht="33.75" x14ac:dyDescent="0.2">
      <c r="A1176" s="52" t="s">
        <v>1396</v>
      </c>
      <c r="B1176" s="102" t="s">
        <v>36</v>
      </c>
      <c r="C1176" s="62" t="s">
        <v>37</v>
      </c>
      <c r="D1176" s="63">
        <v>723.6</v>
      </c>
      <c r="E1176" s="64"/>
      <c r="F1176" s="65"/>
      <c r="G1176" s="46">
        <f t="shared" si="111"/>
        <v>723.6</v>
      </c>
    </row>
    <row r="1177" spans="1:7" s="89" customFormat="1" x14ac:dyDescent="0.2">
      <c r="A1177" s="83" t="s">
        <v>1222</v>
      </c>
      <c r="B1177" s="84" t="s">
        <v>244</v>
      </c>
      <c r="C1177" s="85"/>
      <c r="D1177" s="86">
        <v>0</v>
      </c>
      <c r="E1177" s="117"/>
      <c r="F1177" s="88"/>
      <c r="G1177" s="87">
        <f>ROUND(SUM(G1178:G1193),2)</f>
        <v>4157.0600000000004</v>
      </c>
    </row>
    <row r="1178" spans="1:7" s="59" customFormat="1" ht="22.5" x14ac:dyDescent="0.2">
      <c r="A1178" s="52" t="s">
        <v>1397</v>
      </c>
      <c r="B1178" s="102" t="s">
        <v>223</v>
      </c>
      <c r="C1178" s="62" t="s">
        <v>40</v>
      </c>
      <c r="D1178" s="63">
        <v>267.3</v>
      </c>
      <c r="E1178" s="64"/>
      <c r="F1178" s="65"/>
      <c r="G1178" s="46">
        <f t="shared" ref="G1178:G1193" si="112">ROUND(PRODUCT(D1178,E1178),2)</f>
        <v>267.3</v>
      </c>
    </row>
    <row r="1179" spans="1:7" s="59" customFormat="1" ht="45" x14ac:dyDescent="0.2">
      <c r="A1179" s="52" t="s">
        <v>1398</v>
      </c>
      <c r="B1179" s="102" t="s">
        <v>224</v>
      </c>
      <c r="C1179" s="62" t="s">
        <v>33</v>
      </c>
      <c r="D1179" s="63">
        <v>235.76</v>
      </c>
      <c r="E1179" s="64"/>
      <c r="F1179" s="65"/>
      <c r="G1179" s="46">
        <f t="shared" si="112"/>
        <v>235.76</v>
      </c>
    </row>
    <row r="1180" spans="1:7" s="59" customFormat="1" ht="90" x14ac:dyDescent="0.2">
      <c r="A1180" s="52" t="s">
        <v>1399</v>
      </c>
      <c r="B1180" s="102" t="s">
        <v>245</v>
      </c>
      <c r="C1180" s="62" t="s">
        <v>34</v>
      </c>
      <c r="D1180" s="63">
        <v>7</v>
      </c>
      <c r="E1180" s="64"/>
      <c r="F1180" s="65"/>
      <c r="G1180" s="46">
        <f t="shared" si="112"/>
        <v>7</v>
      </c>
    </row>
    <row r="1181" spans="1:7" s="59" customFormat="1" ht="90" x14ac:dyDescent="0.2">
      <c r="A1181" s="52" t="s">
        <v>1400</v>
      </c>
      <c r="B1181" s="102" t="s">
        <v>246</v>
      </c>
      <c r="C1181" s="62" t="s">
        <v>34</v>
      </c>
      <c r="D1181" s="63">
        <v>22</v>
      </c>
      <c r="E1181" s="64"/>
      <c r="F1181" s="65"/>
      <c r="G1181" s="46">
        <f t="shared" si="112"/>
        <v>22</v>
      </c>
    </row>
    <row r="1182" spans="1:7" s="59" customFormat="1" ht="90" x14ac:dyDescent="0.2">
      <c r="A1182" s="52" t="s">
        <v>1401</v>
      </c>
      <c r="B1182" s="102" t="s">
        <v>247</v>
      </c>
      <c r="C1182" s="62" t="s">
        <v>34</v>
      </c>
      <c r="D1182" s="63">
        <v>4</v>
      </c>
      <c r="E1182" s="64"/>
      <c r="F1182" s="65"/>
      <c r="G1182" s="46">
        <f t="shared" si="112"/>
        <v>4</v>
      </c>
    </row>
    <row r="1183" spans="1:7" s="59" customFormat="1" ht="22.5" x14ac:dyDescent="0.2">
      <c r="A1183" s="52" t="s">
        <v>1402</v>
      </c>
      <c r="B1183" s="102" t="s">
        <v>248</v>
      </c>
      <c r="C1183" s="62" t="s">
        <v>40</v>
      </c>
      <c r="D1183" s="63">
        <v>267.3</v>
      </c>
      <c r="E1183" s="64"/>
      <c r="F1183" s="65"/>
      <c r="G1183" s="46">
        <f t="shared" si="112"/>
        <v>267.3</v>
      </c>
    </row>
    <row r="1184" spans="1:7" s="59" customFormat="1" ht="22.5" x14ac:dyDescent="0.2">
      <c r="A1184" s="52" t="s">
        <v>1403</v>
      </c>
      <c r="B1184" s="102" t="s">
        <v>1641</v>
      </c>
      <c r="C1184" s="62" t="s">
        <v>34</v>
      </c>
      <c r="D1184" s="63">
        <v>33</v>
      </c>
      <c r="E1184" s="64"/>
      <c r="F1184" s="65"/>
      <c r="G1184" s="46">
        <f t="shared" si="112"/>
        <v>33</v>
      </c>
    </row>
    <row r="1185" spans="1:7" s="59" customFormat="1" ht="22.5" x14ac:dyDescent="0.2">
      <c r="A1185" s="52" t="s">
        <v>1404</v>
      </c>
      <c r="B1185" s="102" t="s">
        <v>1640</v>
      </c>
      <c r="C1185" s="62" t="s">
        <v>34</v>
      </c>
      <c r="D1185" s="63">
        <v>15</v>
      </c>
      <c r="E1185" s="64"/>
      <c r="F1185" s="65"/>
      <c r="G1185" s="46">
        <f t="shared" si="112"/>
        <v>15</v>
      </c>
    </row>
    <row r="1186" spans="1:7" s="59" customFormat="1" ht="22.5" x14ac:dyDescent="0.2">
      <c r="A1186" s="52" t="s">
        <v>1405</v>
      </c>
      <c r="B1186" s="102" t="s">
        <v>249</v>
      </c>
      <c r="C1186" s="62" t="s">
        <v>34</v>
      </c>
      <c r="D1186" s="63">
        <v>18</v>
      </c>
      <c r="E1186" s="64"/>
      <c r="F1186" s="65"/>
      <c r="G1186" s="46">
        <f t="shared" si="112"/>
        <v>18</v>
      </c>
    </row>
    <row r="1187" spans="1:7" s="59" customFormat="1" ht="22.5" x14ac:dyDescent="0.2">
      <c r="A1187" s="52" t="s">
        <v>1406</v>
      </c>
      <c r="B1187" s="102" t="s">
        <v>1643</v>
      </c>
      <c r="C1187" s="62" t="s">
        <v>34</v>
      </c>
      <c r="D1187" s="63">
        <v>33</v>
      </c>
      <c r="E1187" s="64"/>
      <c r="F1187" s="65"/>
      <c r="G1187" s="46">
        <f t="shared" si="112"/>
        <v>33</v>
      </c>
    </row>
    <row r="1188" spans="1:7" s="59" customFormat="1" ht="22.5" x14ac:dyDescent="0.2">
      <c r="A1188" s="52" t="s">
        <v>1407</v>
      </c>
      <c r="B1188" s="102" t="s">
        <v>226</v>
      </c>
      <c r="C1188" s="62" t="s">
        <v>33</v>
      </c>
      <c r="D1188" s="63">
        <v>19.649999999999999</v>
      </c>
      <c r="E1188" s="64"/>
      <c r="F1188" s="65"/>
      <c r="G1188" s="46">
        <f t="shared" si="112"/>
        <v>19.649999999999999</v>
      </c>
    </row>
    <row r="1189" spans="1:7" s="59" customFormat="1" ht="33.75" x14ac:dyDescent="0.2">
      <c r="A1189" s="52" t="s">
        <v>1408</v>
      </c>
      <c r="B1189" s="102" t="s">
        <v>229</v>
      </c>
      <c r="C1189" s="62" t="s">
        <v>33</v>
      </c>
      <c r="D1189" s="63">
        <v>83.69</v>
      </c>
      <c r="E1189" s="64"/>
      <c r="F1189" s="65"/>
      <c r="G1189" s="46">
        <f t="shared" si="112"/>
        <v>83.69</v>
      </c>
    </row>
    <row r="1190" spans="1:7" s="59" customFormat="1" ht="45" x14ac:dyDescent="0.2">
      <c r="A1190" s="52" t="s">
        <v>1409</v>
      </c>
      <c r="B1190" s="102" t="s">
        <v>120</v>
      </c>
      <c r="C1190" s="62" t="s">
        <v>33</v>
      </c>
      <c r="D1190" s="63">
        <v>76.62</v>
      </c>
      <c r="E1190" s="64"/>
      <c r="F1190" s="68"/>
      <c r="G1190" s="46">
        <f t="shared" si="112"/>
        <v>76.62</v>
      </c>
    </row>
    <row r="1191" spans="1:7" s="59" customFormat="1" ht="45" x14ac:dyDescent="0.2">
      <c r="A1191" s="52" t="s">
        <v>1410</v>
      </c>
      <c r="B1191" s="102" t="s">
        <v>230</v>
      </c>
      <c r="C1191" s="62" t="s">
        <v>33</v>
      </c>
      <c r="D1191" s="63">
        <v>51.08</v>
      </c>
      <c r="E1191" s="64"/>
      <c r="F1191" s="65"/>
      <c r="G1191" s="46">
        <f t="shared" si="112"/>
        <v>51.08</v>
      </c>
    </row>
    <row r="1192" spans="1:7" s="59" customFormat="1" ht="33.75" x14ac:dyDescent="0.2">
      <c r="A1192" s="52" t="s">
        <v>1411</v>
      </c>
      <c r="B1192" s="102" t="s">
        <v>38</v>
      </c>
      <c r="C1192" s="62" t="s">
        <v>33</v>
      </c>
      <c r="D1192" s="63">
        <v>159.13999999999999</v>
      </c>
      <c r="E1192" s="64"/>
      <c r="F1192" s="65"/>
      <c r="G1192" s="46">
        <f t="shared" si="112"/>
        <v>159.13999999999999</v>
      </c>
    </row>
    <row r="1193" spans="1:7" s="59" customFormat="1" ht="33.75" x14ac:dyDescent="0.2">
      <c r="A1193" s="52" t="s">
        <v>1412</v>
      </c>
      <c r="B1193" s="102" t="s">
        <v>36</v>
      </c>
      <c r="C1193" s="62" t="s">
        <v>37</v>
      </c>
      <c r="D1193" s="63">
        <v>2864.52</v>
      </c>
      <c r="E1193" s="64"/>
      <c r="F1193" s="65"/>
      <c r="G1193" s="46">
        <f t="shared" si="112"/>
        <v>2864.52</v>
      </c>
    </row>
    <row r="1194" spans="1:7" s="89" customFormat="1" x14ac:dyDescent="0.2">
      <c r="A1194" s="83" t="s">
        <v>1223</v>
      </c>
      <c r="B1194" s="84" t="s">
        <v>251</v>
      </c>
      <c r="C1194" s="85"/>
      <c r="D1194" s="86">
        <v>0</v>
      </c>
      <c r="E1194" s="117"/>
      <c r="F1194" s="88"/>
      <c r="G1194" s="87">
        <f>ROUND(SUM(G1195:G1210),2)</f>
        <v>3374.41</v>
      </c>
    </row>
    <row r="1195" spans="1:7" s="59" customFormat="1" ht="45" x14ac:dyDescent="0.2">
      <c r="A1195" s="52" t="s">
        <v>1413</v>
      </c>
      <c r="B1195" s="102" t="s">
        <v>224</v>
      </c>
      <c r="C1195" s="62" t="s">
        <v>33</v>
      </c>
      <c r="D1195" s="63">
        <v>33.729999999999997</v>
      </c>
      <c r="E1195" s="64"/>
      <c r="F1195" s="65"/>
      <c r="G1195" s="46">
        <f t="shared" ref="G1195:G1204" si="113">ROUND(PRODUCT(D1195,E1195),2)</f>
        <v>33.729999999999997</v>
      </c>
    </row>
    <row r="1196" spans="1:7" s="59" customFormat="1" ht="45" x14ac:dyDescent="0.2">
      <c r="A1196" s="52" t="s">
        <v>1414</v>
      </c>
      <c r="B1196" s="102" t="s">
        <v>120</v>
      </c>
      <c r="C1196" s="62" t="s">
        <v>33</v>
      </c>
      <c r="D1196" s="63">
        <v>6.25</v>
      </c>
      <c r="E1196" s="64"/>
      <c r="F1196" s="65"/>
      <c r="G1196" s="46">
        <f t="shared" si="113"/>
        <v>6.25</v>
      </c>
    </row>
    <row r="1197" spans="1:7" s="59" customFormat="1" ht="33.75" x14ac:dyDescent="0.2">
      <c r="A1197" s="52" t="s">
        <v>1415</v>
      </c>
      <c r="B1197" s="102" t="s">
        <v>252</v>
      </c>
      <c r="C1197" s="62" t="s">
        <v>32</v>
      </c>
      <c r="D1197" s="63">
        <v>19.52</v>
      </c>
      <c r="E1197" s="64"/>
      <c r="F1197" s="65"/>
      <c r="G1197" s="46">
        <f t="shared" si="113"/>
        <v>19.52</v>
      </c>
    </row>
    <row r="1198" spans="1:7" s="59" customFormat="1" ht="33.75" x14ac:dyDescent="0.2">
      <c r="A1198" s="52" t="s">
        <v>1416</v>
      </c>
      <c r="B1198" s="102" t="s">
        <v>253</v>
      </c>
      <c r="C1198" s="62" t="s">
        <v>33</v>
      </c>
      <c r="D1198" s="63">
        <v>5.86</v>
      </c>
      <c r="E1198" s="64"/>
      <c r="F1198" s="65"/>
      <c r="G1198" s="46">
        <f t="shared" si="113"/>
        <v>5.86</v>
      </c>
    </row>
    <row r="1199" spans="1:7" s="59" customFormat="1" ht="45" x14ac:dyDescent="0.2">
      <c r="A1199" s="52" t="s">
        <v>1417</v>
      </c>
      <c r="B1199" s="102" t="s">
        <v>254</v>
      </c>
      <c r="C1199" s="62" t="s">
        <v>32</v>
      </c>
      <c r="D1199" s="63">
        <v>11.6</v>
      </c>
      <c r="E1199" s="64"/>
      <c r="F1199" s="65"/>
      <c r="G1199" s="46">
        <f t="shared" si="113"/>
        <v>11.6</v>
      </c>
    </row>
    <row r="1200" spans="1:7" s="59" customFormat="1" ht="33.75" x14ac:dyDescent="0.2">
      <c r="A1200" s="52" t="s">
        <v>1418</v>
      </c>
      <c r="B1200" s="102" t="s">
        <v>235</v>
      </c>
      <c r="C1200" s="62" t="s">
        <v>32</v>
      </c>
      <c r="D1200" s="63">
        <v>19.440000000000001</v>
      </c>
      <c r="E1200" s="64"/>
      <c r="F1200" s="65"/>
      <c r="G1200" s="46">
        <f t="shared" si="113"/>
        <v>19.440000000000001</v>
      </c>
    </row>
    <row r="1201" spans="1:7" s="59" customFormat="1" ht="33.75" x14ac:dyDescent="0.2">
      <c r="A1201" s="52" t="s">
        <v>1419</v>
      </c>
      <c r="B1201" s="102" t="s">
        <v>236</v>
      </c>
      <c r="C1201" s="62" t="s">
        <v>54</v>
      </c>
      <c r="D1201" s="63">
        <v>297.63</v>
      </c>
      <c r="E1201" s="64"/>
      <c r="F1201" s="65"/>
      <c r="G1201" s="46">
        <f t="shared" si="113"/>
        <v>297.63</v>
      </c>
    </row>
    <row r="1202" spans="1:7" s="59" customFormat="1" ht="22.5" x14ac:dyDescent="0.2">
      <c r="A1202" s="52" t="s">
        <v>1420</v>
      </c>
      <c r="B1202" s="102" t="s">
        <v>1637</v>
      </c>
      <c r="C1202" s="62" t="s">
        <v>33</v>
      </c>
      <c r="D1202" s="63">
        <v>2.99</v>
      </c>
      <c r="E1202" s="64"/>
      <c r="F1202" s="65"/>
      <c r="G1202" s="46">
        <f t="shared" si="113"/>
        <v>2.99</v>
      </c>
    </row>
    <row r="1203" spans="1:7" s="59" customFormat="1" ht="22.5" x14ac:dyDescent="0.2">
      <c r="A1203" s="52" t="s">
        <v>1421</v>
      </c>
      <c r="B1203" s="102" t="s">
        <v>238</v>
      </c>
      <c r="C1203" s="62" t="s">
        <v>32</v>
      </c>
      <c r="D1203" s="63">
        <v>30.24</v>
      </c>
      <c r="E1203" s="64"/>
      <c r="F1203" s="65"/>
      <c r="G1203" s="46">
        <f t="shared" si="113"/>
        <v>30.24</v>
      </c>
    </row>
    <row r="1204" spans="1:7" s="59" customFormat="1" ht="45" x14ac:dyDescent="0.2">
      <c r="A1204" s="52" t="s">
        <v>1422</v>
      </c>
      <c r="B1204" s="102" t="s">
        <v>239</v>
      </c>
      <c r="C1204" s="62" t="s">
        <v>32</v>
      </c>
      <c r="D1204" s="63">
        <v>60.48</v>
      </c>
      <c r="E1204" s="64"/>
      <c r="F1204" s="65"/>
      <c r="G1204" s="46">
        <f t="shared" si="113"/>
        <v>60.48</v>
      </c>
    </row>
    <row r="1205" spans="1:7" s="59" customFormat="1" ht="33.75" x14ac:dyDescent="0.2">
      <c r="A1205" s="52" t="s">
        <v>1423</v>
      </c>
      <c r="B1205" s="102" t="s">
        <v>255</v>
      </c>
      <c r="C1205" s="62" t="s">
        <v>54</v>
      </c>
      <c r="D1205" s="63">
        <v>1518.89</v>
      </c>
      <c r="E1205" s="64"/>
      <c r="F1205" s="65"/>
      <c r="G1205" s="46">
        <f>ROUND(PRODUCT(D1205,E1205),2)</f>
        <v>1518.89</v>
      </c>
    </row>
    <row r="1206" spans="1:7" s="59" customFormat="1" ht="33.75" x14ac:dyDescent="0.2">
      <c r="A1206" s="52" t="s">
        <v>1424</v>
      </c>
      <c r="B1206" s="102" t="s">
        <v>256</v>
      </c>
      <c r="C1206" s="62" t="s">
        <v>54</v>
      </c>
      <c r="D1206" s="63">
        <v>145.69999999999999</v>
      </c>
      <c r="E1206" s="64"/>
      <c r="F1206" s="65"/>
      <c r="G1206" s="46">
        <f>ROUND(PRODUCT(D1206,E1206),2)</f>
        <v>145.69999999999999</v>
      </c>
    </row>
    <row r="1207" spans="1:7" s="59" customFormat="1" ht="33.75" x14ac:dyDescent="0.2">
      <c r="A1207" s="52" t="s">
        <v>1425</v>
      </c>
      <c r="B1207" s="102" t="s">
        <v>257</v>
      </c>
      <c r="C1207" s="62" t="s">
        <v>54</v>
      </c>
      <c r="D1207" s="63">
        <v>587.13</v>
      </c>
      <c r="E1207" s="64"/>
      <c r="F1207" s="65"/>
      <c r="G1207" s="46">
        <f>ROUND(PRODUCT(D1207,E1207),2)</f>
        <v>587.13</v>
      </c>
    </row>
    <row r="1208" spans="1:7" s="59" customFormat="1" ht="45" x14ac:dyDescent="0.2">
      <c r="A1208" s="52" t="s">
        <v>1426</v>
      </c>
      <c r="B1208" s="102" t="s">
        <v>258</v>
      </c>
      <c r="C1208" s="62" t="s">
        <v>54</v>
      </c>
      <c r="D1208" s="63">
        <v>112.83</v>
      </c>
      <c r="E1208" s="64"/>
      <c r="F1208" s="65"/>
      <c r="G1208" s="46">
        <f t="shared" ref="G1208:G1210" si="114">ROUND(PRODUCT(D1208,E1208),2)</f>
        <v>112.83</v>
      </c>
    </row>
    <row r="1209" spans="1:7" s="59" customFormat="1" ht="33.75" x14ac:dyDescent="0.2">
      <c r="A1209" s="52" t="s">
        <v>1427</v>
      </c>
      <c r="B1209" s="102" t="s">
        <v>38</v>
      </c>
      <c r="C1209" s="62" t="s">
        <v>33</v>
      </c>
      <c r="D1209" s="63">
        <v>27.48</v>
      </c>
      <c r="E1209" s="64"/>
      <c r="F1209" s="65"/>
      <c r="G1209" s="46">
        <f t="shared" si="114"/>
        <v>27.48</v>
      </c>
    </row>
    <row r="1210" spans="1:7" s="59" customFormat="1" ht="33.75" x14ac:dyDescent="0.2">
      <c r="A1210" s="52" t="s">
        <v>1428</v>
      </c>
      <c r="B1210" s="102" t="s">
        <v>36</v>
      </c>
      <c r="C1210" s="62" t="s">
        <v>37</v>
      </c>
      <c r="D1210" s="63">
        <v>494.64</v>
      </c>
      <c r="E1210" s="64"/>
      <c r="F1210" s="65"/>
      <c r="G1210" s="46">
        <f t="shared" si="114"/>
        <v>494.64</v>
      </c>
    </row>
    <row r="1211" spans="1:7" s="89" customFormat="1" x14ac:dyDescent="0.2">
      <c r="A1211" s="83" t="s">
        <v>1224</v>
      </c>
      <c r="B1211" s="84" t="s">
        <v>728</v>
      </c>
      <c r="C1211" s="85"/>
      <c r="D1211" s="86">
        <v>0</v>
      </c>
      <c r="E1211" s="117"/>
      <c r="F1211" s="88"/>
      <c r="G1211" s="87">
        <f>ROUND(SUM(G1212:G1219),2)</f>
        <v>98.38</v>
      </c>
    </row>
    <row r="1212" spans="1:7" s="59" customFormat="1" ht="22.5" x14ac:dyDescent="0.2">
      <c r="A1212" s="52" t="s">
        <v>1429</v>
      </c>
      <c r="B1212" s="102" t="s">
        <v>223</v>
      </c>
      <c r="C1212" s="62" t="s">
        <v>40</v>
      </c>
      <c r="D1212" s="63">
        <v>23.2</v>
      </c>
      <c r="E1212" s="64"/>
      <c r="F1212" s="65"/>
      <c r="G1212" s="46">
        <f t="shared" ref="G1212:G1219" si="115">ROUND(PRODUCT(D1212,E1212),2)</f>
        <v>23.2</v>
      </c>
    </row>
    <row r="1213" spans="1:7" s="59" customFormat="1" ht="45" x14ac:dyDescent="0.2">
      <c r="A1213" s="52" t="s">
        <v>1430</v>
      </c>
      <c r="B1213" s="102" t="s">
        <v>224</v>
      </c>
      <c r="C1213" s="62" t="s">
        <v>33</v>
      </c>
      <c r="D1213" s="63">
        <v>27.84</v>
      </c>
      <c r="E1213" s="64"/>
      <c r="F1213" s="65"/>
      <c r="G1213" s="46">
        <f t="shared" si="115"/>
        <v>27.84</v>
      </c>
    </row>
    <row r="1214" spans="1:7" s="59" customFormat="1" ht="22.5" x14ac:dyDescent="0.2">
      <c r="A1214" s="52" t="s">
        <v>1431</v>
      </c>
      <c r="B1214" s="102" t="s">
        <v>226</v>
      </c>
      <c r="C1214" s="62" t="s">
        <v>33</v>
      </c>
      <c r="D1214" s="63">
        <v>1.86</v>
      </c>
      <c r="E1214" s="64"/>
      <c r="F1214" s="65"/>
      <c r="G1214" s="46">
        <f t="shared" si="115"/>
        <v>1.86</v>
      </c>
    </row>
    <row r="1215" spans="1:7" s="59" customFormat="1" ht="22.5" x14ac:dyDescent="0.2">
      <c r="A1215" s="52" t="s">
        <v>1432</v>
      </c>
      <c r="B1215" s="102" t="s">
        <v>227</v>
      </c>
      <c r="C1215" s="62" t="s">
        <v>40</v>
      </c>
      <c r="D1215" s="63">
        <v>23.2</v>
      </c>
      <c r="E1215" s="64"/>
      <c r="F1215" s="65"/>
      <c r="G1215" s="46">
        <f t="shared" si="115"/>
        <v>23.2</v>
      </c>
    </row>
    <row r="1216" spans="1:7" s="59" customFormat="1" ht="33.75" x14ac:dyDescent="0.2">
      <c r="A1216" s="52" t="s">
        <v>1433</v>
      </c>
      <c r="B1216" s="102" t="s">
        <v>229</v>
      </c>
      <c r="C1216" s="62" t="s">
        <v>33</v>
      </c>
      <c r="D1216" s="63">
        <v>9.07</v>
      </c>
      <c r="E1216" s="64"/>
      <c r="F1216" s="68"/>
      <c r="G1216" s="46">
        <f t="shared" si="115"/>
        <v>9.07</v>
      </c>
    </row>
    <row r="1217" spans="1:7" s="59" customFormat="1" ht="45" x14ac:dyDescent="0.2">
      <c r="A1217" s="52" t="s">
        <v>1434</v>
      </c>
      <c r="B1217" s="102" t="s">
        <v>120</v>
      </c>
      <c r="C1217" s="62" t="s">
        <v>33</v>
      </c>
      <c r="D1217" s="63">
        <v>6.13</v>
      </c>
      <c r="E1217" s="64"/>
      <c r="F1217" s="68"/>
      <c r="G1217" s="46">
        <f t="shared" si="115"/>
        <v>6.13</v>
      </c>
    </row>
    <row r="1218" spans="1:7" s="59" customFormat="1" ht="45" x14ac:dyDescent="0.2">
      <c r="A1218" s="52" t="s">
        <v>1435</v>
      </c>
      <c r="B1218" s="102" t="s">
        <v>230</v>
      </c>
      <c r="C1218" s="62" t="s">
        <v>33</v>
      </c>
      <c r="D1218" s="63">
        <v>4.08</v>
      </c>
      <c r="E1218" s="64"/>
      <c r="F1218" s="65"/>
      <c r="G1218" s="46">
        <f t="shared" si="115"/>
        <v>4.08</v>
      </c>
    </row>
    <row r="1219" spans="1:7" s="59" customFormat="1" ht="112.5" x14ac:dyDescent="0.2">
      <c r="A1219" s="52" t="s">
        <v>1436</v>
      </c>
      <c r="B1219" s="102" t="s">
        <v>1605</v>
      </c>
      <c r="C1219" s="62" t="s">
        <v>34</v>
      </c>
      <c r="D1219" s="63">
        <v>3</v>
      </c>
      <c r="E1219" s="64"/>
      <c r="F1219" s="65"/>
      <c r="G1219" s="46">
        <f t="shared" si="115"/>
        <v>3</v>
      </c>
    </row>
    <row r="1220" spans="1:7" s="61" customFormat="1" x14ac:dyDescent="0.2">
      <c r="A1220" s="60" t="s">
        <v>1225</v>
      </c>
      <c r="B1220" s="66" t="s">
        <v>259</v>
      </c>
      <c r="C1220" s="66"/>
      <c r="D1220" s="66">
        <v>0</v>
      </c>
      <c r="E1220" s="66"/>
      <c r="F1220" s="66"/>
      <c r="G1220" s="49">
        <f>ROUND(SUM(G1221,G1234,G1248,G1260),2)</f>
        <v>10084.219999999999</v>
      </c>
    </row>
    <row r="1221" spans="1:7" s="89" customFormat="1" x14ac:dyDescent="0.2">
      <c r="A1221" s="83" t="s">
        <v>1226</v>
      </c>
      <c r="B1221" s="84" t="s">
        <v>222</v>
      </c>
      <c r="C1221" s="85"/>
      <c r="D1221" s="86">
        <v>0</v>
      </c>
      <c r="E1221" s="117"/>
      <c r="F1221" s="88"/>
      <c r="G1221" s="87">
        <f>ROUND(SUM(G1222:G1233),2)</f>
        <v>6384.6</v>
      </c>
    </row>
    <row r="1222" spans="1:7" s="59" customFormat="1" ht="22.5" x14ac:dyDescent="0.2">
      <c r="A1222" s="52" t="s">
        <v>1437</v>
      </c>
      <c r="B1222" s="102" t="s">
        <v>223</v>
      </c>
      <c r="C1222" s="62" t="s">
        <v>40</v>
      </c>
      <c r="D1222" s="63">
        <v>434.71</v>
      </c>
      <c r="E1222" s="64"/>
      <c r="F1222" s="65"/>
      <c r="G1222" s="46">
        <f t="shared" ref="G1222:G1233" si="116">ROUND(PRODUCT(D1222,E1222),2)</f>
        <v>434.71</v>
      </c>
    </row>
    <row r="1223" spans="1:7" s="59" customFormat="1" ht="45" x14ac:dyDescent="0.2">
      <c r="A1223" s="52" t="s">
        <v>1438</v>
      </c>
      <c r="B1223" s="102" t="s">
        <v>224</v>
      </c>
      <c r="C1223" s="62" t="s">
        <v>33</v>
      </c>
      <c r="D1223" s="63">
        <v>364.91</v>
      </c>
      <c r="E1223" s="64"/>
      <c r="F1223" s="65"/>
      <c r="G1223" s="46">
        <f t="shared" si="116"/>
        <v>364.91</v>
      </c>
    </row>
    <row r="1224" spans="1:7" s="59" customFormat="1" ht="33.75" x14ac:dyDescent="0.2">
      <c r="A1224" s="52" t="s">
        <v>1439</v>
      </c>
      <c r="B1224" s="102" t="s">
        <v>260</v>
      </c>
      <c r="C1224" s="62" t="s">
        <v>40</v>
      </c>
      <c r="D1224" s="63">
        <v>58.64</v>
      </c>
      <c r="E1224" s="64"/>
      <c r="F1224" s="65"/>
      <c r="G1224" s="46">
        <f t="shared" si="116"/>
        <v>58.64</v>
      </c>
    </row>
    <row r="1225" spans="1:7" s="59" customFormat="1" ht="33.75" x14ac:dyDescent="0.2">
      <c r="A1225" s="52" t="s">
        <v>1440</v>
      </c>
      <c r="B1225" s="102" t="s">
        <v>729</v>
      </c>
      <c r="C1225" s="62" t="s">
        <v>40</v>
      </c>
      <c r="D1225" s="63">
        <v>330.68</v>
      </c>
      <c r="E1225" s="64"/>
      <c r="F1225" s="65"/>
      <c r="G1225" s="46">
        <f t="shared" si="116"/>
        <v>330.68</v>
      </c>
    </row>
    <row r="1226" spans="1:7" s="59" customFormat="1" ht="33.75" x14ac:dyDescent="0.2">
      <c r="A1226" s="52" t="s">
        <v>1441</v>
      </c>
      <c r="B1226" s="102" t="s">
        <v>451</v>
      </c>
      <c r="C1226" s="62" t="s">
        <v>40</v>
      </c>
      <c r="D1226" s="63">
        <v>24.54</v>
      </c>
      <c r="E1226" s="64"/>
      <c r="F1226" s="65"/>
      <c r="G1226" s="46">
        <f t="shared" si="116"/>
        <v>24.54</v>
      </c>
    </row>
    <row r="1227" spans="1:7" s="59" customFormat="1" ht="33.75" x14ac:dyDescent="0.2">
      <c r="A1227" s="52" t="s">
        <v>1442</v>
      </c>
      <c r="B1227" s="102" t="s">
        <v>1458</v>
      </c>
      <c r="C1227" s="62" t="s">
        <v>40</v>
      </c>
      <c r="D1227" s="63">
        <v>20.85</v>
      </c>
      <c r="E1227" s="64"/>
      <c r="F1227" s="65"/>
      <c r="G1227" s="46">
        <f t="shared" si="116"/>
        <v>20.85</v>
      </c>
    </row>
    <row r="1228" spans="1:7" s="59" customFormat="1" ht="22.5" x14ac:dyDescent="0.2">
      <c r="A1228" s="52" t="s">
        <v>1443</v>
      </c>
      <c r="B1228" s="102" t="s">
        <v>226</v>
      </c>
      <c r="C1228" s="62" t="s">
        <v>33</v>
      </c>
      <c r="D1228" s="63">
        <v>33.25</v>
      </c>
      <c r="E1228" s="64"/>
      <c r="F1228" s="65"/>
      <c r="G1228" s="46">
        <f t="shared" si="116"/>
        <v>33.25</v>
      </c>
    </row>
    <row r="1229" spans="1:7" s="59" customFormat="1" ht="33.75" x14ac:dyDescent="0.2">
      <c r="A1229" s="52" t="s">
        <v>1444</v>
      </c>
      <c r="B1229" s="102" t="s">
        <v>229</v>
      </c>
      <c r="C1229" s="62" t="s">
        <v>33</v>
      </c>
      <c r="D1229" s="63">
        <v>141.18</v>
      </c>
      <c r="E1229" s="64"/>
      <c r="F1229" s="65"/>
      <c r="G1229" s="46">
        <f t="shared" si="116"/>
        <v>141.18</v>
      </c>
    </row>
    <row r="1230" spans="1:7" s="59" customFormat="1" ht="45" x14ac:dyDescent="0.2">
      <c r="A1230" s="52" t="s">
        <v>1445</v>
      </c>
      <c r="B1230" s="102" t="s">
        <v>120</v>
      </c>
      <c r="C1230" s="62" t="s">
        <v>33</v>
      </c>
      <c r="D1230" s="63">
        <v>112.93</v>
      </c>
      <c r="E1230" s="64"/>
      <c r="F1230" s="68"/>
      <c r="G1230" s="46">
        <f t="shared" si="116"/>
        <v>112.93</v>
      </c>
    </row>
    <row r="1231" spans="1:7" s="59" customFormat="1" ht="45" x14ac:dyDescent="0.2">
      <c r="A1231" s="52" t="s">
        <v>1446</v>
      </c>
      <c r="B1231" s="102" t="s">
        <v>230</v>
      </c>
      <c r="C1231" s="62" t="s">
        <v>33</v>
      </c>
      <c r="D1231" s="63">
        <v>75.290000000000006</v>
      </c>
      <c r="E1231" s="64"/>
      <c r="F1231" s="65"/>
      <c r="G1231" s="46">
        <f t="shared" si="116"/>
        <v>75.290000000000006</v>
      </c>
    </row>
    <row r="1232" spans="1:7" s="59" customFormat="1" ht="33.75" x14ac:dyDescent="0.2">
      <c r="A1232" s="52" t="s">
        <v>1447</v>
      </c>
      <c r="B1232" s="102" t="s">
        <v>38</v>
      </c>
      <c r="C1232" s="62" t="s">
        <v>33</v>
      </c>
      <c r="D1232" s="63">
        <v>251.98</v>
      </c>
      <c r="E1232" s="64"/>
      <c r="F1232" s="65"/>
      <c r="G1232" s="46">
        <f t="shared" si="116"/>
        <v>251.98</v>
      </c>
    </row>
    <row r="1233" spans="1:7" s="59" customFormat="1" ht="33.75" x14ac:dyDescent="0.2">
      <c r="A1233" s="52" t="s">
        <v>1448</v>
      </c>
      <c r="B1233" s="102" t="s">
        <v>36</v>
      </c>
      <c r="C1233" s="62" t="s">
        <v>37</v>
      </c>
      <c r="D1233" s="63">
        <v>4535.6400000000003</v>
      </c>
      <c r="E1233" s="64"/>
      <c r="F1233" s="65"/>
      <c r="G1233" s="46">
        <f t="shared" si="116"/>
        <v>4535.6400000000003</v>
      </c>
    </row>
    <row r="1234" spans="1:7" s="89" customFormat="1" x14ac:dyDescent="0.2">
      <c r="A1234" s="83" t="s">
        <v>1227</v>
      </c>
      <c r="B1234" s="84" t="s">
        <v>261</v>
      </c>
      <c r="C1234" s="85"/>
      <c r="D1234" s="86">
        <v>0</v>
      </c>
      <c r="E1234" s="117"/>
      <c r="F1234" s="88"/>
      <c r="G1234" s="87">
        <f>ROUND(SUM(G1235:G1247),2)</f>
        <v>860.84</v>
      </c>
    </row>
    <row r="1235" spans="1:7" s="59" customFormat="1" ht="22.5" x14ac:dyDescent="0.2">
      <c r="A1235" s="52" t="s">
        <v>1449</v>
      </c>
      <c r="B1235" s="102" t="s">
        <v>223</v>
      </c>
      <c r="C1235" s="62" t="s">
        <v>40</v>
      </c>
      <c r="D1235" s="63">
        <v>201.3</v>
      </c>
      <c r="E1235" s="64"/>
      <c r="F1235" s="65"/>
      <c r="G1235" s="46">
        <f>ROUND(PRODUCT(D1235,E1235),2)</f>
        <v>201.3</v>
      </c>
    </row>
    <row r="1236" spans="1:7" s="59" customFormat="1" ht="45" x14ac:dyDescent="0.2">
      <c r="A1236" s="52" t="s">
        <v>1450</v>
      </c>
      <c r="B1236" s="102" t="s">
        <v>224</v>
      </c>
      <c r="C1236" s="62" t="s">
        <v>33</v>
      </c>
      <c r="D1236" s="63">
        <v>96.62</v>
      </c>
      <c r="E1236" s="64"/>
      <c r="F1236" s="65"/>
      <c r="G1236" s="46">
        <f t="shared" ref="G1236:G1247" si="117">ROUND(PRODUCT(D1236,E1236),2)</f>
        <v>96.62</v>
      </c>
    </row>
    <row r="1237" spans="1:7" s="59" customFormat="1" ht="45" x14ac:dyDescent="0.2">
      <c r="A1237" s="52" t="s">
        <v>1451</v>
      </c>
      <c r="B1237" s="102" t="s">
        <v>120</v>
      </c>
      <c r="C1237" s="62" t="s">
        <v>33</v>
      </c>
      <c r="D1237" s="63">
        <v>96.62</v>
      </c>
      <c r="E1237" s="64"/>
      <c r="F1237" s="65"/>
      <c r="G1237" s="46">
        <f t="shared" si="117"/>
        <v>96.62</v>
      </c>
    </row>
    <row r="1238" spans="1:7" s="59" customFormat="1" ht="22.5" x14ac:dyDescent="0.2">
      <c r="A1238" s="52" t="s">
        <v>1452</v>
      </c>
      <c r="B1238" s="102" t="s">
        <v>262</v>
      </c>
      <c r="C1238" s="62" t="s">
        <v>34</v>
      </c>
      <c r="D1238" s="63">
        <v>3</v>
      </c>
      <c r="E1238" s="64"/>
      <c r="F1238" s="65"/>
      <c r="G1238" s="46">
        <f t="shared" si="117"/>
        <v>3</v>
      </c>
    </row>
    <row r="1239" spans="1:7" s="59" customFormat="1" ht="22.5" x14ac:dyDescent="0.2">
      <c r="A1239" s="52" t="s">
        <v>1453</v>
      </c>
      <c r="B1239" s="102" t="s">
        <v>988</v>
      </c>
      <c r="C1239" s="62" t="s">
        <v>34</v>
      </c>
      <c r="D1239" s="63">
        <v>31</v>
      </c>
      <c r="E1239" s="64"/>
      <c r="F1239" s="65"/>
      <c r="G1239" s="46">
        <f t="shared" si="117"/>
        <v>31</v>
      </c>
    </row>
    <row r="1240" spans="1:7" s="59" customFormat="1" ht="22.5" x14ac:dyDescent="0.2">
      <c r="A1240" s="52" t="s">
        <v>1454</v>
      </c>
      <c r="B1240" s="102" t="s">
        <v>263</v>
      </c>
      <c r="C1240" s="62" t="s">
        <v>34</v>
      </c>
      <c r="D1240" s="63">
        <v>33</v>
      </c>
      <c r="E1240" s="64"/>
      <c r="F1240" s="65"/>
      <c r="G1240" s="46">
        <f t="shared" si="117"/>
        <v>33</v>
      </c>
    </row>
    <row r="1241" spans="1:7" s="59" customFormat="1" ht="22.5" x14ac:dyDescent="0.2">
      <c r="A1241" s="52" t="s">
        <v>1455</v>
      </c>
      <c r="B1241" s="102" t="s">
        <v>264</v>
      </c>
      <c r="C1241" s="62" t="s">
        <v>34</v>
      </c>
      <c r="D1241" s="63">
        <v>33</v>
      </c>
      <c r="E1241" s="64"/>
      <c r="F1241" s="65"/>
      <c r="G1241" s="46">
        <f t="shared" si="117"/>
        <v>33</v>
      </c>
    </row>
    <row r="1242" spans="1:7" s="59" customFormat="1" ht="22.5" x14ac:dyDescent="0.2">
      <c r="A1242" s="52" t="s">
        <v>1456</v>
      </c>
      <c r="B1242" s="102" t="s">
        <v>265</v>
      </c>
      <c r="C1242" s="62" t="s">
        <v>34</v>
      </c>
      <c r="D1242" s="63">
        <v>33</v>
      </c>
      <c r="E1242" s="64"/>
      <c r="F1242" s="65"/>
      <c r="G1242" s="46">
        <f t="shared" si="117"/>
        <v>33</v>
      </c>
    </row>
    <row r="1243" spans="1:7" s="59" customFormat="1" ht="22.5" x14ac:dyDescent="0.2">
      <c r="A1243" s="52" t="s">
        <v>1457</v>
      </c>
      <c r="B1243" s="102" t="s">
        <v>266</v>
      </c>
      <c r="C1243" s="62" t="s">
        <v>40</v>
      </c>
      <c r="D1243" s="63">
        <v>201.3</v>
      </c>
      <c r="E1243" s="64"/>
      <c r="F1243" s="65"/>
      <c r="G1243" s="46">
        <f t="shared" si="117"/>
        <v>201.3</v>
      </c>
    </row>
    <row r="1244" spans="1:7" s="59" customFormat="1" ht="22.5" x14ac:dyDescent="0.2">
      <c r="A1244" s="52" t="s">
        <v>1463</v>
      </c>
      <c r="B1244" s="102" t="s">
        <v>1642</v>
      </c>
      <c r="C1244" s="62" t="s">
        <v>34</v>
      </c>
      <c r="D1244" s="63">
        <v>33</v>
      </c>
      <c r="E1244" s="64"/>
      <c r="F1244" s="65"/>
      <c r="G1244" s="46">
        <f t="shared" si="117"/>
        <v>33</v>
      </c>
    </row>
    <row r="1245" spans="1:7" s="59" customFormat="1" ht="22.5" x14ac:dyDescent="0.2">
      <c r="A1245" s="52" t="s">
        <v>1464</v>
      </c>
      <c r="B1245" s="102" t="s">
        <v>267</v>
      </c>
      <c r="C1245" s="62" t="s">
        <v>34</v>
      </c>
      <c r="D1245" s="63">
        <v>33</v>
      </c>
      <c r="E1245" s="64"/>
      <c r="F1245" s="65"/>
      <c r="G1245" s="46">
        <f t="shared" si="117"/>
        <v>33</v>
      </c>
    </row>
    <row r="1246" spans="1:7" s="59" customFormat="1" ht="22.5" x14ac:dyDescent="0.2">
      <c r="A1246" s="52" t="s">
        <v>1465</v>
      </c>
      <c r="B1246" s="102" t="s">
        <v>268</v>
      </c>
      <c r="C1246" s="62" t="s">
        <v>34</v>
      </c>
      <c r="D1246" s="63">
        <v>33</v>
      </c>
      <c r="E1246" s="64"/>
      <c r="F1246" s="65"/>
      <c r="G1246" s="46">
        <f t="shared" si="117"/>
        <v>33</v>
      </c>
    </row>
    <row r="1247" spans="1:7" s="59" customFormat="1" ht="90" x14ac:dyDescent="0.2">
      <c r="A1247" s="52" t="s">
        <v>1466</v>
      </c>
      <c r="B1247" s="102" t="s">
        <v>269</v>
      </c>
      <c r="C1247" s="62" t="s">
        <v>34</v>
      </c>
      <c r="D1247" s="63">
        <v>33</v>
      </c>
      <c r="E1247" s="64"/>
      <c r="F1247" s="65"/>
      <c r="G1247" s="46">
        <f t="shared" si="117"/>
        <v>33</v>
      </c>
    </row>
    <row r="1248" spans="1:7" s="89" customFormat="1" x14ac:dyDescent="0.2">
      <c r="A1248" s="83" t="s">
        <v>1228</v>
      </c>
      <c r="B1248" s="84" t="s">
        <v>270</v>
      </c>
      <c r="C1248" s="85"/>
      <c r="D1248" s="86">
        <v>0</v>
      </c>
      <c r="E1248" s="117"/>
      <c r="F1248" s="88"/>
      <c r="G1248" s="87">
        <f>ROUND(SUM(G1249:G1259),2)</f>
        <v>2718.23</v>
      </c>
    </row>
    <row r="1249" spans="1:7" s="59" customFormat="1" ht="45" x14ac:dyDescent="0.2">
      <c r="A1249" s="52" t="s">
        <v>1467</v>
      </c>
      <c r="B1249" s="102" t="s">
        <v>224</v>
      </c>
      <c r="C1249" s="62" t="s">
        <v>33</v>
      </c>
      <c r="D1249" s="63">
        <v>81.67</v>
      </c>
      <c r="E1249" s="64"/>
      <c r="F1249" s="65"/>
      <c r="G1249" s="46">
        <f t="shared" ref="G1249:G1259" si="118">ROUND(PRODUCT(D1249,E1249),2)</f>
        <v>81.67</v>
      </c>
    </row>
    <row r="1250" spans="1:7" s="59" customFormat="1" ht="45" x14ac:dyDescent="0.2">
      <c r="A1250" s="52" t="s">
        <v>1468</v>
      </c>
      <c r="B1250" s="102" t="s">
        <v>120</v>
      </c>
      <c r="C1250" s="62" t="s">
        <v>33</v>
      </c>
      <c r="D1250" s="63">
        <v>12.85</v>
      </c>
      <c r="E1250" s="64"/>
      <c r="F1250" s="65"/>
      <c r="G1250" s="46">
        <f t="shared" si="118"/>
        <v>12.85</v>
      </c>
    </row>
    <row r="1251" spans="1:7" s="59" customFormat="1" ht="33.75" x14ac:dyDescent="0.2">
      <c r="A1251" s="52" t="s">
        <v>1469</v>
      </c>
      <c r="B1251" s="102" t="s">
        <v>271</v>
      </c>
      <c r="C1251" s="62" t="s">
        <v>32</v>
      </c>
      <c r="D1251" s="63">
        <v>47.82</v>
      </c>
      <c r="E1251" s="64"/>
      <c r="F1251" s="65"/>
      <c r="G1251" s="46">
        <f t="shared" si="118"/>
        <v>47.82</v>
      </c>
    </row>
    <row r="1252" spans="1:7" s="59" customFormat="1" ht="33.75" x14ac:dyDescent="0.2">
      <c r="A1252" s="52" t="s">
        <v>1470</v>
      </c>
      <c r="B1252" s="102" t="s">
        <v>235</v>
      </c>
      <c r="C1252" s="62" t="s">
        <v>32</v>
      </c>
      <c r="D1252" s="63">
        <v>60.08</v>
      </c>
      <c r="E1252" s="64"/>
      <c r="F1252" s="65"/>
      <c r="G1252" s="46">
        <f t="shared" si="118"/>
        <v>60.08</v>
      </c>
    </row>
    <row r="1253" spans="1:7" s="59" customFormat="1" ht="33.75" x14ac:dyDescent="0.2">
      <c r="A1253" s="52" t="s">
        <v>1471</v>
      </c>
      <c r="B1253" s="102" t="s">
        <v>272</v>
      </c>
      <c r="C1253" s="62" t="s">
        <v>32</v>
      </c>
      <c r="D1253" s="63">
        <v>25.11</v>
      </c>
      <c r="E1253" s="64"/>
      <c r="F1253" s="65"/>
      <c r="G1253" s="46">
        <f t="shared" si="118"/>
        <v>25.11</v>
      </c>
    </row>
    <row r="1254" spans="1:7" s="59" customFormat="1" ht="33.75" x14ac:dyDescent="0.2">
      <c r="A1254" s="52" t="s">
        <v>1472</v>
      </c>
      <c r="B1254" s="102" t="s">
        <v>236</v>
      </c>
      <c r="C1254" s="62" t="s">
        <v>54</v>
      </c>
      <c r="D1254" s="63">
        <v>994.49</v>
      </c>
      <c r="E1254" s="64"/>
      <c r="F1254" s="65"/>
      <c r="G1254" s="46">
        <f t="shared" si="118"/>
        <v>994.49</v>
      </c>
    </row>
    <row r="1255" spans="1:7" s="59" customFormat="1" ht="22.5" x14ac:dyDescent="0.2">
      <c r="A1255" s="52" t="s">
        <v>1473</v>
      </c>
      <c r="B1255" s="102" t="s">
        <v>1637</v>
      </c>
      <c r="C1255" s="62" t="s">
        <v>33</v>
      </c>
      <c r="D1255" s="63">
        <v>8.1300000000000008</v>
      </c>
      <c r="E1255" s="64"/>
      <c r="F1255" s="65"/>
      <c r="G1255" s="46">
        <f t="shared" si="118"/>
        <v>8.1300000000000008</v>
      </c>
    </row>
    <row r="1256" spans="1:7" s="59" customFormat="1" ht="22.5" x14ac:dyDescent="0.2">
      <c r="A1256" s="52" t="s">
        <v>1474</v>
      </c>
      <c r="B1256" s="102" t="s">
        <v>238</v>
      </c>
      <c r="C1256" s="62" t="s">
        <v>32</v>
      </c>
      <c r="D1256" s="63">
        <v>90.25</v>
      </c>
      <c r="E1256" s="64"/>
      <c r="F1256" s="65"/>
      <c r="G1256" s="46">
        <f t="shared" si="118"/>
        <v>90.25</v>
      </c>
    </row>
    <row r="1257" spans="1:7" s="59" customFormat="1" ht="33.75" x14ac:dyDescent="0.2">
      <c r="A1257" s="52" t="s">
        <v>1475</v>
      </c>
      <c r="B1257" s="102" t="s">
        <v>273</v>
      </c>
      <c r="C1257" s="62" t="s">
        <v>32</v>
      </c>
      <c r="D1257" s="63">
        <v>90.25</v>
      </c>
      <c r="E1257" s="64"/>
      <c r="F1257" s="65"/>
      <c r="G1257" s="46">
        <f t="shared" si="118"/>
        <v>90.25</v>
      </c>
    </row>
    <row r="1258" spans="1:7" s="59" customFormat="1" ht="33.75" x14ac:dyDescent="0.2">
      <c r="A1258" s="52" t="s">
        <v>1476</v>
      </c>
      <c r="B1258" s="102" t="s">
        <v>38</v>
      </c>
      <c r="C1258" s="62" t="s">
        <v>33</v>
      </c>
      <c r="D1258" s="63">
        <v>68.819999999999993</v>
      </c>
      <c r="E1258" s="64"/>
      <c r="F1258" s="65"/>
      <c r="G1258" s="46">
        <f t="shared" si="118"/>
        <v>68.819999999999993</v>
      </c>
    </row>
    <row r="1259" spans="1:7" s="59" customFormat="1" ht="33.75" x14ac:dyDescent="0.2">
      <c r="A1259" s="52" t="s">
        <v>1477</v>
      </c>
      <c r="B1259" s="102" t="s">
        <v>36</v>
      </c>
      <c r="C1259" s="62" t="s">
        <v>37</v>
      </c>
      <c r="D1259" s="63">
        <v>1238.76</v>
      </c>
      <c r="E1259" s="64"/>
      <c r="F1259" s="65"/>
      <c r="G1259" s="46">
        <f t="shared" si="118"/>
        <v>1238.76</v>
      </c>
    </row>
    <row r="1260" spans="1:7" s="89" customFormat="1" x14ac:dyDescent="0.2">
      <c r="A1260" s="83" t="s">
        <v>1229</v>
      </c>
      <c r="B1260" s="84" t="s">
        <v>274</v>
      </c>
      <c r="C1260" s="85"/>
      <c r="D1260" s="86">
        <v>0</v>
      </c>
      <c r="E1260" s="117"/>
      <c r="F1260" s="88"/>
      <c r="G1260" s="87">
        <f>ROUND(SUM(G1261:G1289),2)</f>
        <v>120.55</v>
      </c>
    </row>
    <row r="1261" spans="1:7" s="59" customFormat="1" ht="22.5" x14ac:dyDescent="0.2">
      <c r="A1261" s="52" t="s">
        <v>1478</v>
      </c>
      <c r="B1261" s="102" t="s">
        <v>275</v>
      </c>
      <c r="C1261" s="62" t="s">
        <v>34</v>
      </c>
      <c r="D1261" s="63">
        <v>4</v>
      </c>
      <c r="E1261" s="64"/>
      <c r="F1261" s="65"/>
      <c r="G1261" s="46">
        <f t="shared" ref="G1261:G1289" si="119">ROUND(PRODUCT(D1261,E1261),2)</f>
        <v>4</v>
      </c>
    </row>
    <row r="1262" spans="1:7" s="59" customFormat="1" ht="22.5" x14ac:dyDescent="0.2">
      <c r="A1262" s="52" t="s">
        <v>1479</v>
      </c>
      <c r="B1262" s="102" t="s">
        <v>277</v>
      </c>
      <c r="C1262" s="62" t="s">
        <v>34</v>
      </c>
      <c r="D1262" s="63">
        <v>4</v>
      </c>
      <c r="E1262" s="64"/>
      <c r="F1262" s="65"/>
      <c r="G1262" s="46">
        <f>ROUND(PRODUCT(D1262,E1262),2)</f>
        <v>4</v>
      </c>
    </row>
    <row r="1263" spans="1:7" s="59" customFormat="1" ht="22.5" x14ac:dyDescent="0.2">
      <c r="A1263" s="52" t="s">
        <v>1480</v>
      </c>
      <c r="B1263" s="102" t="s">
        <v>276</v>
      </c>
      <c r="C1263" s="62" t="s">
        <v>34</v>
      </c>
      <c r="D1263" s="63">
        <v>18</v>
      </c>
      <c r="E1263" s="64"/>
      <c r="F1263" s="65"/>
      <c r="G1263" s="46">
        <f t="shared" si="119"/>
        <v>18</v>
      </c>
    </row>
    <row r="1264" spans="1:7" s="59" customFormat="1" ht="22.5" x14ac:dyDescent="0.2">
      <c r="A1264" s="52" t="s">
        <v>1481</v>
      </c>
      <c r="B1264" s="102" t="s">
        <v>278</v>
      </c>
      <c r="C1264" s="62" t="s">
        <v>34</v>
      </c>
      <c r="D1264" s="63">
        <v>18</v>
      </c>
      <c r="E1264" s="64"/>
      <c r="F1264" s="65"/>
      <c r="G1264" s="46">
        <f t="shared" si="119"/>
        <v>18</v>
      </c>
    </row>
    <row r="1265" spans="1:7" s="59" customFormat="1" ht="22.5" x14ac:dyDescent="0.2">
      <c r="A1265" s="52" t="s">
        <v>1482</v>
      </c>
      <c r="B1265" s="102" t="s">
        <v>453</v>
      </c>
      <c r="C1265" s="62" t="s">
        <v>34</v>
      </c>
      <c r="D1265" s="63">
        <v>3</v>
      </c>
      <c r="E1265" s="64"/>
      <c r="F1265" s="65"/>
      <c r="G1265" s="46">
        <f>ROUND(PRODUCT(D1265,E1265),2)</f>
        <v>3</v>
      </c>
    </row>
    <row r="1266" spans="1:7" s="59" customFormat="1" ht="22.5" x14ac:dyDescent="0.2">
      <c r="A1266" s="52" t="s">
        <v>1483</v>
      </c>
      <c r="B1266" s="102" t="s">
        <v>1542</v>
      </c>
      <c r="C1266" s="62" t="s">
        <v>34</v>
      </c>
      <c r="D1266" s="63">
        <v>3</v>
      </c>
      <c r="E1266" s="64"/>
      <c r="F1266" s="65"/>
      <c r="G1266" s="46">
        <f>ROUND(PRODUCT(D1266,E1266),2)</f>
        <v>3</v>
      </c>
    </row>
    <row r="1267" spans="1:7" s="59" customFormat="1" ht="22.5" x14ac:dyDescent="0.2">
      <c r="A1267" s="52" t="s">
        <v>1484</v>
      </c>
      <c r="B1267" s="102" t="s">
        <v>1459</v>
      </c>
      <c r="C1267" s="62" t="s">
        <v>34</v>
      </c>
      <c r="D1267" s="63">
        <v>3</v>
      </c>
      <c r="E1267" s="64"/>
      <c r="F1267" s="65"/>
      <c r="G1267" s="46">
        <f t="shared" ref="G1267:G1269" si="120">ROUND(PRODUCT(D1267,E1267),2)</f>
        <v>3</v>
      </c>
    </row>
    <row r="1268" spans="1:7" s="59" customFormat="1" ht="22.5" x14ac:dyDescent="0.2">
      <c r="A1268" s="52" t="s">
        <v>1485</v>
      </c>
      <c r="B1268" s="102" t="s">
        <v>1460</v>
      </c>
      <c r="C1268" s="62" t="s">
        <v>34</v>
      </c>
      <c r="D1268" s="63">
        <v>3</v>
      </c>
      <c r="E1268" s="64"/>
      <c r="F1268" s="65"/>
      <c r="G1268" s="46">
        <f t="shared" si="120"/>
        <v>3</v>
      </c>
    </row>
    <row r="1269" spans="1:7" s="59" customFormat="1" ht="33.75" x14ac:dyDescent="0.2">
      <c r="A1269" s="52" t="s">
        <v>1486</v>
      </c>
      <c r="B1269" s="102" t="s">
        <v>1544</v>
      </c>
      <c r="C1269" s="62" t="s">
        <v>34</v>
      </c>
      <c r="D1269" s="63">
        <v>6</v>
      </c>
      <c r="E1269" s="64"/>
      <c r="F1269" s="65"/>
      <c r="G1269" s="46">
        <f t="shared" si="120"/>
        <v>6</v>
      </c>
    </row>
    <row r="1270" spans="1:7" s="59" customFormat="1" ht="22.5" x14ac:dyDescent="0.2">
      <c r="A1270" s="52" t="s">
        <v>1487</v>
      </c>
      <c r="B1270" s="102" t="s">
        <v>989</v>
      </c>
      <c r="C1270" s="62" t="s">
        <v>34</v>
      </c>
      <c r="D1270" s="63">
        <v>6</v>
      </c>
      <c r="E1270" s="64"/>
      <c r="F1270" s="65"/>
      <c r="G1270" s="46">
        <f t="shared" si="119"/>
        <v>6</v>
      </c>
    </row>
    <row r="1271" spans="1:7" s="59" customFormat="1" ht="22.5" x14ac:dyDescent="0.2">
      <c r="A1271" s="52" t="s">
        <v>1488</v>
      </c>
      <c r="B1271" s="102" t="s">
        <v>280</v>
      </c>
      <c r="C1271" s="62" t="s">
        <v>34</v>
      </c>
      <c r="D1271" s="63">
        <v>1</v>
      </c>
      <c r="E1271" s="64"/>
      <c r="F1271" s="65"/>
      <c r="G1271" s="46">
        <f t="shared" si="119"/>
        <v>1</v>
      </c>
    </row>
    <row r="1272" spans="1:7" s="59" customFormat="1" ht="22.5" x14ac:dyDescent="0.2">
      <c r="A1272" s="52" t="s">
        <v>1489</v>
      </c>
      <c r="B1272" s="102" t="s">
        <v>1626</v>
      </c>
      <c r="C1272" s="62" t="s">
        <v>34</v>
      </c>
      <c r="D1272" s="63">
        <v>1</v>
      </c>
      <c r="E1272" s="64"/>
      <c r="F1272" s="65"/>
      <c r="G1272" s="46">
        <f t="shared" si="119"/>
        <v>1</v>
      </c>
    </row>
    <row r="1273" spans="1:7" s="59" customFormat="1" ht="22.5" x14ac:dyDescent="0.2">
      <c r="A1273" s="52" t="s">
        <v>1490</v>
      </c>
      <c r="B1273" s="102" t="s">
        <v>1608</v>
      </c>
      <c r="C1273" s="62" t="s">
        <v>34</v>
      </c>
      <c r="D1273" s="63">
        <v>1</v>
      </c>
      <c r="E1273" s="64"/>
      <c r="F1273" s="65"/>
      <c r="G1273" s="46">
        <f t="shared" si="119"/>
        <v>1</v>
      </c>
    </row>
    <row r="1274" spans="1:7" s="59" customFormat="1" ht="22.5" x14ac:dyDescent="0.2">
      <c r="A1274" s="52" t="s">
        <v>1491</v>
      </c>
      <c r="B1274" s="102" t="s">
        <v>1627</v>
      </c>
      <c r="C1274" s="62" t="s">
        <v>34</v>
      </c>
      <c r="D1274" s="63">
        <v>1</v>
      </c>
      <c r="E1274" s="64"/>
      <c r="F1274" s="65"/>
      <c r="G1274" s="46">
        <f t="shared" si="119"/>
        <v>1</v>
      </c>
    </row>
    <row r="1275" spans="1:7" s="59" customFormat="1" ht="22.5" x14ac:dyDescent="0.2">
      <c r="A1275" s="52" t="s">
        <v>1492</v>
      </c>
      <c r="B1275" s="102" t="s">
        <v>1628</v>
      </c>
      <c r="C1275" s="62" t="s">
        <v>34</v>
      </c>
      <c r="D1275" s="63">
        <v>1</v>
      </c>
      <c r="E1275" s="64"/>
      <c r="F1275" s="65"/>
      <c r="G1275" s="46">
        <f t="shared" si="119"/>
        <v>1</v>
      </c>
    </row>
    <row r="1276" spans="1:7" s="59" customFormat="1" ht="22.5" x14ac:dyDescent="0.2">
      <c r="A1276" s="52" t="s">
        <v>1493</v>
      </c>
      <c r="B1276" s="102" t="s">
        <v>1612</v>
      </c>
      <c r="C1276" s="62" t="s">
        <v>34</v>
      </c>
      <c r="D1276" s="63">
        <v>3</v>
      </c>
      <c r="E1276" s="64"/>
      <c r="F1276" s="65"/>
      <c r="G1276" s="46">
        <f t="shared" si="119"/>
        <v>3</v>
      </c>
    </row>
    <row r="1277" spans="1:7" s="59" customFormat="1" ht="22.5" x14ac:dyDescent="0.2">
      <c r="A1277" s="52" t="s">
        <v>1494</v>
      </c>
      <c r="B1277" s="102" t="s">
        <v>1613</v>
      </c>
      <c r="C1277" s="62" t="s">
        <v>34</v>
      </c>
      <c r="D1277" s="63">
        <v>1</v>
      </c>
      <c r="E1277" s="64"/>
      <c r="F1277" s="65"/>
      <c r="G1277" s="46">
        <f t="shared" si="119"/>
        <v>1</v>
      </c>
    </row>
    <row r="1278" spans="1:7" s="59" customFormat="1" ht="33.75" x14ac:dyDescent="0.2">
      <c r="A1278" s="52" t="s">
        <v>1495</v>
      </c>
      <c r="B1278" s="102" t="s">
        <v>1629</v>
      </c>
      <c r="C1278" s="62" t="s">
        <v>34</v>
      </c>
      <c r="D1278" s="63">
        <v>1</v>
      </c>
      <c r="E1278" s="64"/>
      <c r="F1278" s="65"/>
      <c r="G1278" s="46">
        <f t="shared" si="119"/>
        <v>1</v>
      </c>
    </row>
    <row r="1279" spans="1:7" s="59" customFormat="1" ht="33.75" x14ac:dyDescent="0.2">
      <c r="A1279" s="52" t="s">
        <v>1496</v>
      </c>
      <c r="B1279" s="102" t="s">
        <v>281</v>
      </c>
      <c r="C1279" s="62" t="s">
        <v>34</v>
      </c>
      <c r="D1279" s="63">
        <v>5</v>
      </c>
      <c r="E1279" s="64"/>
      <c r="F1279" s="65"/>
      <c r="G1279" s="46">
        <f t="shared" si="119"/>
        <v>5</v>
      </c>
    </row>
    <row r="1280" spans="1:7" s="59" customFormat="1" ht="33.75" x14ac:dyDescent="0.2">
      <c r="A1280" s="52" t="s">
        <v>1497</v>
      </c>
      <c r="B1280" s="102" t="s">
        <v>282</v>
      </c>
      <c r="C1280" s="62" t="s">
        <v>34</v>
      </c>
      <c r="D1280" s="63">
        <v>6</v>
      </c>
      <c r="E1280" s="64"/>
      <c r="F1280" s="65"/>
      <c r="G1280" s="46">
        <f t="shared" si="119"/>
        <v>6</v>
      </c>
    </row>
    <row r="1281" spans="1:7" s="59" customFormat="1" ht="33.75" x14ac:dyDescent="0.2">
      <c r="A1281" s="52" t="s">
        <v>1498</v>
      </c>
      <c r="B1281" s="102" t="s">
        <v>455</v>
      </c>
      <c r="C1281" s="62" t="s">
        <v>34</v>
      </c>
      <c r="D1281" s="63">
        <v>1</v>
      </c>
      <c r="E1281" s="64"/>
      <c r="F1281" s="65"/>
      <c r="G1281" s="46">
        <f>ROUND(PRODUCT(D1281,E1281),2)</f>
        <v>1</v>
      </c>
    </row>
    <row r="1282" spans="1:7" s="59" customFormat="1" ht="33.75" x14ac:dyDescent="0.2">
      <c r="A1282" s="52" t="s">
        <v>1499</v>
      </c>
      <c r="B1282" s="102" t="s">
        <v>1462</v>
      </c>
      <c r="C1282" s="62" t="s">
        <v>34</v>
      </c>
      <c r="D1282" s="63">
        <v>1</v>
      </c>
      <c r="E1282" s="64"/>
      <c r="F1282" s="65"/>
      <c r="G1282" s="46">
        <f>ROUND(PRODUCT(D1282,E1282),2)</f>
        <v>1</v>
      </c>
    </row>
    <row r="1283" spans="1:7" s="59" customFormat="1" ht="45" x14ac:dyDescent="0.2">
      <c r="A1283" s="52" t="s">
        <v>1500</v>
      </c>
      <c r="B1283" s="102" t="s">
        <v>457</v>
      </c>
      <c r="C1283" s="62" t="s">
        <v>34</v>
      </c>
      <c r="D1283" s="63">
        <v>1</v>
      </c>
      <c r="E1283" s="64"/>
      <c r="F1283" s="65"/>
      <c r="G1283" s="46">
        <f>ROUND(PRODUCT(D1283,E1283),2)</f>
        <v>1</v>
      </c>
    </row>
    <row r="1284" spans="1:7" s="59" customFormat="1" ht="33.75" x14ac:dyDescent="0.2">
      <c r="A1284" s="52" t="s">
        <v>1501</v>
      </c>
      <c r="B1284" s="102" t="s">
        <v>458</v>
      </c>
      <c r="C1284" s="62" t="s">
        <v>34</v>
      </c>
      <c r="D1284" s="63">
        <v>1</v>
      </c>
      <c r="E1284" s="64"/>
      <c r="F1284" s="65"/>
      <c r="G1284" s="46">
        <f>ROUND(PRODUCT(D1284,E1284),2)</f>
        <v>1</v>
      </c>
    </row>
    <row r="1285" spans="1:7" s="59" customFormat="1" ht="33.75" x14ac:dyDescent="0.2">
      <c r="A1285" s="52" t="s">
        <v>1502</v>
      </c>
      <c r="B1285" s="102" t="s">
        <v>284</v>
      </c>
      <c r="C1285" s="62" t="s">
        <v>33</v>
      </c>
      <c r="D1285" s="63">
        <v>1.55</v>
      </c>
      <c r="E1285" s="64"/>
      <c r="F1285" s="65"/>
      <c r="G1285" s="46">
        <f t="shared" si="119"/>
        <v>1.55</v>
      </c>
    </row>
    <row r="1286" spans="1:7" s="59" customFormat="1" ht="33.75" x14ac:dyDescent="0.2">
      <c r="A1286" s="52" t="s">
        <v>1503</v>
      </c>
      <c r="B1286" s="102" t="s">
        <v>285</v>
      </c>
      <c r="C1286" s="62" t="s">
        <v>34</v>
      </c>
      <c r="D1286" s="63">
        <v>13</v>
      </c>
      <c r="E1286" s="64"/>
      <c r="F1286" s="65"/>
      <c r="G1286" s="46">
        <f t="shared" si="119"/>
        <v>13</v>
      </c>
    </row>
    <row r="1287" spans="1:7" s="59" customFormat="1" ht="22.5" x14ac:dyDescent="0.2">
      <c r="A1287" s="52" t="s">
        <v>1504</v>
      </c>
      <c r="B1287" s="102" t="s">
        <v>286</v>
      </c>
      <c r="C1287" s="62" t="s">
        <v>34</v>
      </c>
      <c r="D1287" s="63">
        <v>3</v>
      </c>
      <c r="E1287" s="64"/>
      <c r="F1287" s="65"/>
      <c r="G1287" s="46">
        <f t="shared" si="119"/>
        <v>3</v>
      </c>
    </row>
    <row r="1288" spans="1:7" s="59" customFormat="1" ht="22.5" x14ac:dyDescent="0.2">
      <c r="A1288" s="52" t="s">
        <v>1505</v>
      </c>
      <c r="B1288" s="102" t="s">
        <v>460</v>
      </c>
      <c r="C1288" s="62" t="s">
        <v>34</v>
      </c>
      <c r="D1288" s="63">
        <v>6</v>
      </c>
      <c r="E1288" s="64"/>
      <c r="F1288" s="65"/>
      <c r="G1288" s="46">
        <f t="shared" si="119"/>
        <v>6</v>
      </c>
    </row>
    <row r="1289" spans="1:7" s="59" customFormat="1" ht="22.5" x14ac:dyDescent="0.2">
      <c r="A1289" s="52" t="s">
        <v>1506</v>
      </c>
      <c r="B1289" s="102" t="s">
        <v>459</v>
      </c>
      <c r="C1289" s="62" t="s">
        <v>34</v>
      </c>
      <c r="D1289" s="63">
        <v>4</v>
      </c>
      <c r="E1289" s="64"/>
      <c r="F1289" s="65"/>
      <c r="G1289" s="46">
        <f t="shared" si="119"/>
        <v>4</v>
      </c>
    </row>
    <row r="1290" spans="1:7" s="61" customFormat="1" x14ac:dyDescent="0.2">
      <c r="A1290" s="60" t="s">
        <v>1230</v>
      </c>
      <c r="B1290" s="66" t="s">
        <v>63</v>
      </c>
      <c r="C1290" s="66"/>
      <c r="D1290" s="66">
        <v>0</v>
      </c>
      <c r="E1290" s="66"/>
      <c r="F1290" s="66"/>
      <c r="G1290" s="49">
        <f>ROUND(SUM(G1291,G1302),2)</f>
        <v>1062.47</v>
      </c>
    </row>
    <row r="1291" spans="1:7" s="89" customFormat="1" x14ac:dyDescent="0.2">
      <c r="A1291" s="83" t="s">
        <v>1231</v>
      </c>
      <c r="B1291" s="84" t="s">
        <v>64</v>
      </c>
      <c r="C1291" s="85"/>
      <c r="D1291" s="86">
        <v>0</v>
      </c>
      <c r="E1291" s="117"/>
      <c r="F1291" s="88"/>
      <c r="G1291" s="87">
        <f>ROUND(SUM(G1292:G1301),2)</f>
        <v>400.05</v>
      </c>
    </row>
    <row r="1292" spans="1:7" s="59" customFormat="1" ht="45" x14ac:dyDescent="0.2">
      <c r="A1292" s="52" t="s">
        <v>1507</v>
      </c>
      <c r="B1292" s="102" t="s">
        <v>58</v>
      </c>
      <c r="C1292" s="62" t="s">
        <v>34</v>
      </c>
      <c r="D1292" s="63">
        <v>4</v>
      </c>
      <c r="E1292" s="64"/>
      <c r="F1292" s="65"/>
      <c r="G1292" s="46">
        <f t="shared" ref="G1292:G1319" si="121">ROUND(PRODUCT(D1292,E1292),2)</f>
        <v>4</v>
      </c>
    </row>
    <row r="1293" spans="1:7" s="59" customFormat="1" ht="45" x14ac:dyDescent="0.2">
      <c r="A1293" s="52" t="s">
        <v>1508</v>
      </c>
      <c r="B1293" s="102" t="s">
        <v>59</v>
      </c>
      <c r="C1293" s="62" t="s">
        <v>34</v>
      </c>
      <c r="D1293" s="63">
        <v>5</v>
      </c>
      <c r="E1293" s="64"/>
      <c r="F1293" s="65"/>
      <c r="G1293" s="46">
        <f t="shared" si="121"/>
        <v>5</v>
      </c>
    </row>
    <row r="1294" spans="1:7" s="59" customFormat="1" ht="22.5" x14ac:dyDescent="0.2">
      <c r="A1294" s="52" t="s">
        <v>1509</v>
      </c>
      <c r="B1294" s="102" t="s">
        <v>92</v>
      </c>
      <c r="C1294" s="62" t="s">
        <v>33</v>
      </c>
      <c r="D1294" s="63">
        <v>0.75</v>
      </c>
      <c r="E1294" s="64"/>
      <c r="F1294" s="65"/>
      <c r="G1294" s="46">
        <f t="shared" si="121"/>
        <v>0.75</v>
      </c>
    </row>
    <row r="1295" spans="1:7" s="59" customFormat="1" ht="67.5" x14ac:dyDescent="0.2">
      <c r="A1295" s="52" t="s">
        <v>1510</v>
      </c>
      <c r="B1295" s="102" t="s">
        <v>1646</v>
      </c>
      <c r="C1295" s="62" t="s">
        <v>34</v>
      </c>
      <c r="D1295" s="63">
        <v>6</v>
      </c>
      <c r="E1295" s="64"/>
      <c r="F1295" s="65"/>
      <c r="G1295" s="46">
        <f t="shared" si="121"/>
        <v>6</v>
      </c>
    </row>
    <row r="1296" spans="1:7" s="59" customFormat="1" ht="45" x14ac:dyDescent="0.2">
      <c r="A1296" s="52" t="s">
        <v>1511</v>
      </c>
      <c r="B1296" s="102" t="s">
        <v>108</v>
      </c>
      <c r="C1296" s="62" t="s">
        <v>33</v>
      </c>
      <c r="D1296" s="63">
        <v>40.25</v>
      </c>
      <c r="E1296" s="64"/>
      <c r="F1296" s="65"/>
      <c r="G1296" s="46">
        <f t="shared" si="121"/>
        <v>40.25</v>
      </c>
    </row>
    <row r="1297" spans="1:7" s="59" customFormat="1" ht="22.5" x14ac:dyDescent="0.2">
      <c r="A1297" s="52" t="s">
        <v>1512</v>
      </c>
      <c r="B1297" s="102" t="s">
        <v>60</v>
      </c>
      <c r="C1297" s="62" t="s">
        <v>40</v>
      </c>
      <c r="D1297" s="63">
        <v>250</v>
      </c>
      <c r="E1297" s="64"/>
      <c r="F1297" s="65"/>
      <c r="G1297" s="46">
        <f t="shared" si="121"/>
        <v>250</v>
      </c>
    </row>
    <row r="1298" spans="1:7" s="59" customFormat="1" ht="22.5" x14ac:dyDescent="0.2">
      <c r="A1298" s="52" t="s">
        <v>1513</v>
      </c>
      <c r="B1298" s="102" t="s">
        <v>61</v>
      </c>
      <c r="C1298" s="62" t="s">
        <v>40</v>
      </c>
      <c r="D1298" s="63">
        <v>32.6</v>
      </c>
      <c r="E1298" s="64"/>
      <c r="F1298" s="65"/>
      <c r="G1298" s="46">
        <f t="shared" si="121"/>
        <v>32.6</v>
      </c>
    </row>
    <row r="1299" spans="1:7" s="59" customFormat="1" ht="22.5" x14ac:dyDescent="0.2">
      <c r="A1299" s="52" t="s">
        <v>1514</v>
      </c>
      <c r="B1299" s="102" t="s">
        <v>462</v>
      </c>
      <c r="C1299" s="62" t="s">
        <v>40</v>
      </c>
      <c r="D1299" s="63">
        <v>15.2</v>
      </c>
      <c r="E1299" s="64"/>
      <c r="F1299" s="65"/>
      <c r="G1299" s="46">
        <f t="shared" si="121"/>
        <v>15.2</v>
      </c>
    </row>
    <row r="1300" spans="1:7" s="59" customFormat="1" ht="22.5" x14ac:dyDescent="0.2">
      <c r="A1300" s="52" t="s">
        <v>1515</v>
      </c>
      <c r="B1300" s="102" t="s">
        <v>62</v>
      </c>
      <c r="C1300" s="62" t="s">
        <v>34</v>
      </c>
      <c r="D1300" s="63">
        <v>6</v>
      </c>
      <c r="E1300" s="64"/>
      <c r="F1300" s="65"/>
      <c r="G1300" s="46">
        <f t="shared" si="121"/>
        <v>6</v>
      </c>
    </row>
    <row r="1301" spans="1:7" s="59" customFormat="1" ht="45" x14ac:dyDescent="0.2">
      <c r="A1301" s="52" t="s">
        <v>1516</v>
      </c>
      <c r="B1301" s="102" t="s">
        <v>120</v>
      </c>
      <c r="C1301" s="62" t="s">
        <v>33</v>
      </c>
      <c r="D1301" s="63">
        <v>40.25</v>
      </c>
      <c r="E1301" s="64"/>
      <c r="F1301" s="65"/>
      <c r="G1301" s="46">
        <f t="shared" si="121"/>
        <v>40.25</v>
      </c>
    </row>
    <row r="1302" spans="1:7" s="89" customFormat="1" x14ac:dyDescent="0.2">
      <c r="A1302" s="83" t="s">
        <v>1232</v>
      </c>
      <c r="B1302" s="84" t="s">
        <v>84</v>
      </c>
      <c r="C1302" s="85"/>
      <c r="D1302" s="86">
        <v>0</v>
      </c>
      <c r="E1302" s="117"/>
      <c r="F1302" s="88"/>
      <c r="G1302" s="87">
        <f>ROUND(SUM(G1303:G1323),2)</f>
        <v>662.42</v>
      </c>
    </row>
    <row r="1303" spans="1:7" s="59" customFormat="1" ht="135" x14ac:dyDescent="0.2">
      <c r="A1303" s="52" t="s">
        <v>1517</v>
      </c>
      <c r="B1303" s="102" t="s">
        <v>1614</v>
      </c>
      <c r="C1303" s="62" t="s">
        <v>34</v>
      </c>
      <c r="D1303" s="63">
        <v>7</v>
      </c>
      <c r="E1303" s="64"/>
      <c r="F1303" s="65"/>
      <c r="G1303" s="46">
        <f t="shared" si="121"/>
        <v>7</v>
      </c>
    </row>
    <row r="1304" spans="1:7" s="59" customFormat="1" ht="135" x14ac:dyDescent="0.2">
      <c r="A1304" s="52" t="s">
        <v>1518</v>
      </c>
      <c r="B1304" s="102" t="s">
        <v>463</v>
      </c>
      <c r="C1304" s="62" t="s">
        <v>34</v>
      </c>
      <c r="D1304" s="63">
        <v>5</v>
      </c>
      <c r="E1304" s="64"/>
      <c r="F1304" s="65"/>
      <c r="G1304" s="46">
        <f t="shared" si="121"/>
        <v>5</v>
      </c>
    </row>
    <row r="1305" spans="1:7" s="59" customFormat="1" ht="135" x14ac:dyDescent="0.2">
      <c r="A1305" s="52" t="s">
        <v>1519</v>
      </c>
      <c r="B1305" s="102" t="s">
        <v>1630</v>
      </c>
      <c r="C1305" s="62" t="s">
        <v>34</v>
      </c>
      <c r="D1305" s="63">
        <v>1</v>
      </c>
      <c r="E1305" s="64"/>
      <c r="F1305" s="65"/>
      <c r="G1305" s="46">
        <f t="shared" si="121"/>
        <v>1</v>
      </c>
    </row>
    <row r="1306" spans="1:7" s="59" customFormat="1" ht="56.25" x14ac:dyDescent="0.2">
      <c r="A1306" s="52" t="s">
        <v>1520</v>
      </c>
      <c r="B1306" s="102" t="s">
        <v>121</v>
      </c>
      <c r="C1306" s="62" t="s">
        <v>34</v>
      </c>
      <c r="D1306" s="63">
        <v>7</v>
      </c>
      <c r="E1306" s="64"/>
      <c r="F1306" s="65"/>
      <c r="G1306" s="46">
        <f t="shared" si="121"/>
        <v>7</v>
      </c>
    </row>
    <row r="1307" spans="1:7" s="59" customFormat="1" ht="33.75" x14ac:dyDescent="0.2">
      <c r="A1307" s="52" t="s">
        <v>1521</v>
      </c>
      <c r="B1307" s="102" t="s">
        <v>66</v>
      </c>
      <c r="C1307" s="62" t="s">
        <v>40</v>
      </c>
      <c r="D1307" s="63">
        <v>250</v>
      </c>
      <c r="E1307" s="64"/>
      <c r="F1307" s="65"/>
      <c r="G1307" s="46">
        <f t="shared" si="121"/>
        <v>250</v>
      </c>
    </row>
    <row r="1308" spans="1:7" s="59" customFormat="1" ht="33.75" x14ac:dyDescent="0.2">
      <c r="A1308" s="52" t="s">
        <v>1522</v>
      </c>
      <c r="B1308" s="102" t="s">
        <v>67</v>
      </c>
      <c r="C1308" s="62" t="s">
        <v>40</v>
      </c>
      <c r="D1308" s="63">
        <v>260</v>
      </c>
      <c r="E1308" s="64"/>
      <c r="F1308" s="65"/>
      <c r="G1308" s="46">
        <f t="shared" si="121"/>
        <v>260</v>
      </c>
    </row>
    <row r="1309" spans="1:7" s="59" customFormat="1" ht="56.25" x14ac:dyDescent="0.2">
      <c r="A1309" s="52" t="s">
        <v>1523</v>
      </c>
      <c r="B1309" s="102" t="s">
        <v>98</v>
      </c>
      <c r="C1309" s="62" t="s">
        <v>40</v>
      </c>
      <c r="D1309" s="63">
        <v>26.22</v>
      </c>
      <c r="E1309" s="64"/>
      <c r="F1309" s="65"/>
      <c r="G1309" s="46">
        <f t="shared" si="121"/>
        <v>26.22</v>
      </c>
    </row>
    <row r="1310" spans="1:7" s="59" customFormat="1" ht="22.5" x14ac:dyDescent="0.2">
      <c r="A1310" s="52" t="s">
        <v>1524</v>
      </c>
      <c r="B1310" s="102" t="s">
        <v>68</v>
      </c>
      <c r="C1310" s="62" t="s">
        <v>34</v>
      </c>
      <c r="D1310" s="63">
        <v>6</v>
      </c>
      <c r="E1310" s="64"/>
      <c r="F1310" s="65"/>
      <c r="G1310" s="46">
        <f t="shared" si="121"/>
        <v>6</v>
      </c>
    </row>
    <row r="1311" spans="1:7" s="59" customFormat="1" ht="22.5" x14ac:dyDescent="0.2">
      <c r="A1311" s="52" t="s">
        <v>1525</v>
      </c>
      <c r="B1311" s="102" t="s">
        <v>69</v>
      </c>
      <c r="C1311" s="62" t="s">
        <v>34</v>
      </c>
      <c r="D1311" s="63">
        <v>2</v>
      </c>
      <c r="E1311" s="64"/>
      <c r="F1311" s="65"/>
      <c r="G1311" s="46">
        <f t="shared" si="121"/>
        <v>2</v>
      </c>
    </row>
    <row r="1312" spans="1:7" s="59" customFormat="1" ht="45" x14ac:dyDescent="0.2">
      <c r="A1312" s="52" t="s">
        <v>1526</v>
      </c>
      <c r="B1312" s="102" t="s">
        <v>70</v>
      </c>
      <c r="C1312" s="62" t="s">
        <v>34</v>
      </c>
      <c r="D1312" s="63">
        <v>24</v>
      </c>
      <c r="E1312" s="64"/>
      <c r="F1312" s="65"/>
      <c r="G1312" s="46">
        <f t="shared" si="121"/>
        <v>24</v>
      </c>
    </row>
    <row r="1313" spans="1:8" s="59" customFormat="1" ht="33.75" x14ac:dyDescent="0.2">
      <c r="A1313" s="52" t="s">
        <v>1527</v>
      </c>
      <c r="B1313" s="102" t="s">
        <v>99</v>
      </c>
      <c r="C1313" s="62" t="s">
        <v>34</v>
      </c>
      <c r="D1313" s="63">
        <v>8</v>
      </c>
      <c r="E1313" s="64"/>
      <c r="F1313" s="65"/>
      <c r="G1313" s="46">
        <f t="shared" si="121"/>
        <v>8</v>
      </c>
    </row>
    <row r="1314" spans="1:8" s="59" customFormat="1" ht="33.75" x14ac:dyDescent="0.2">
      <c r="A1314" s="52" t="s">
        <v>1528</v>
      </c>
      <c r="B1314" s="102" t="s">
        <v>71</v>
      </c>
      <c r="C1314" s="62" t="s">
        <v>72</v>
      </c>
      <c r="D1314" s="63">
        <v>5</v>
      </c>
      <c r="E1314" s="64"/>
      <c r="F1314" s="65"/>
      <c r="G1314" s="46">
        <f t="shared" si="121"/>
        <v>5</v>
      </c>
    </row>
    <row r="1315" spans="1:8" s="59" customFormat="1" ht="33.75" x14ac:dyDescent="0.2">
      <c r="A1315" s="52" t="s">
        <v>1529</v>
      </c>
      <c r="B1315" s="102" t="s">
        <v>75</v>
      </c>
      <c r="C1315" s="62" t="s">
        <v>72</v>
      </c>
      <c r="D1315" s="63">
        <v>4</v>
      </c>
      <c r="E1315" s="64"/>
      <c r="F1315" s="65"/>
      <c r="G1315" s="46">
        <f t="shared" si="121"/>
        <v>4</v>
      </c>
    </row>
    <row r="1316" spans="1:8" s="59" customFormat="1" ht="33.75" x14ac:dyDescent="0.2">
      <c r="A1316" s="52" t="s">
        <v>1530</v>
      </c>
      <c r="B1316" s="102" t="s">
        <v>1635</v>
      </c>
      <c r="C1316" s="62" t="s">
        <v>34</v>
      </c>
      <c r="D1316" s="63">
        <v>2</v>
      </c>
      <c r="E1316" s="64"/>
      <c r="F1316" s="65"/>
      <c r="G1316" s="46">
        <f t="shared" si="121"/>
        <v>2</v>
      </c>
    </row>
    <row r="1317" spans="1:8" s="59" customFormat="1" ht="33.75" x14ac:dyDescent="0.2">
      <c r="A1317" s="52" t="s">
        <v>1531</v>
      </c>
      <c r="B1317" s="102" t="s">
        <v>95</v>
      </c>
      <c r="C1317" s="62" t="s">
        <v>34</v>
      </c>
      <c r="D1317" s="63">
        <v>18</v>
      </c>
      <c r="E1317" s="64"/>
      <c r="F1317" s="65"/>
      <c r="G1317" s="46">
        <f t="shared" si="121"/>
        <v>18</v>
      </c>
    </row>
    <row r="1318" spans="1:8" s="59" customFormat="1" ht="33.75" x14ac:dyDescent="0.2">
      <c r="A1318" s="52" t="s">
        <v>1532</v>
      </c>
      <c r="B1318" s="102" t="s">
        <v>96</v>
      </c>
      <c r="C1318" s="62" t="s">
        <v>34</v>
      </c>
      <c r="D1318" s="63">
        <v>10</v>
      </c>
      <c r="E1318" s="64"/>
      <c r="F1318" s="65"/>
      <c r="G1318" s="46">
        <f t="shared" si="121"/>
        <v>10</v>
      </c>
    </row>
    <row r="1319" spans="1:8" s="59" customFormat="1" ht="56.25" x14ac:dyDescent="0.2">
      <c r="A1319" s="52" t="s">
        <v>1533</v>
      </c>
      <c r="B1319" s="102" t="s">
        <v>74</v>
      </c>
      <c r="C1319" s="62" t="s">
        <v>34</v>
      </c>
      <c r="D1319" s="63">
        <v>1</v>
      </c>
      <c r="E1319" s="64"/>
      <c r="F1319" s="65"/>
      <c r="G1319" s="46">
        <f t="shared" si="121"/>
        <v>1</v>
      </c>
    </row>
    <row r="1320" spans="1:8" s="59" customFormat="1" ht="33.75" x14ac:dyDescent="0.2">
      <c r="A1320" s="52" t="s">
        <v>1534</v>
      </c>
      <c r="B1320" s="102" t="s">
        <v>73</v>
      </c>
      <c r="C1320" s="62" t="s">
        <v>40</v>
      </c>
      <c r="D1320" s="63">
        <v>18.2</v>
      </c>
      <c r="E1320" s="64"/>
      <c r="F1320" s="65"/>
      <c r="G1320" s="46">
        <f>ROUND(PRODUCT(D1320,E1320),2)</f>
        <v>18.2</v>
      </c>
    </row>
    <row r="1321" spans="1:8" s="59" customFormat="1" ht="56.25" x14ac:dyDescent="0.2">
      <c r="A1321" s="52" t="s">
        <v>1535</v>
      </c>
      <c r="B1321" s="102" t="s">
        <v>1634</v>
      </c>
      <c r="C1321" s="62" t="s">
        <v>34</v>
      </c>
      <c r="D1321" s="63">
        <v>6</v>
      </c>
      <c r="E1321" s="64"/>
      <c r="F1321" s="65"/>
      <c r="G1321" s="46">
        <f>ROUND(PRODUCT(D1321,E1321),2)</f>
        <v>6</v>
      </c>
    </row>
    <row r="1322" spans="1:8" s="59" customFormat="1" ht="270" x14ac:dyDescent="0.2">
      <c r="A1322" s="52" t="s">
        <v>1536</v>
      </c>
      <c r="B1322" s="102" t="s">
        <v>1647</v>
      </c>
      <c r="C1322" s="62" t="s">
        <v>34</v>
      </c>
      <c r="D1322" s="63">
        <v>1</v>
      </c>
      <c r="E1322" s="64"/>
      <c r="F1322" s="65"/>
      <c r="G1322" s="46">
        <f>ROUND(PRODUCT(D1322,E1322),2)</f>
        <v>1</v>
      </c>
    </row>
    <row r="1323" spans="1:8" s="59" customFormat="1" ht="78.75" x14ac:dyDescent="0.2">
      <c r="A1323" s="52" t="s">
        <v>1537</v>
      </c>
      <c r="B1323" s="102" t="s">
        <v>1644</v>
      </c>
      <c r="C1323" s="62" t="s">
        <v>34</v>
      </c>
      <c r="D1323" s="63">
        <v>1</v>
      </c>
      <c r="E1323" s="64"/>
      <c r="F1323" s="65"/>
      <c r="G1323" s="46">
        <f>ROUND(PRODUCT(D1323,E1323),2)</f>
        <v>1</v>
      </c>
    </row>
    <row r="1324" spans="1:8" s="57" customFormat="1" x14ac:dyDescent="0.2">
      <c r="A1324" s="60" t="s">
        <v>1233</v>
      </c>
      <c r="B1324" s="66" t="s">
        <v>30</v>
      </c>
      <c r="C1324" s="66"/>
      <c r="D1324" s="66">
        <v>0</v>
      </c>
      <c r="E1324" s="66"/>
      <c r="F1324" s="66"/>
      <c r="G1324" s="49">
        <f>ROUND(SUM(G1325),2)</f>
        <v>3898.59</v>
      </c>
    </row>
    <row r="1325" spans="1:8" s="67" customFormat="1" ht="22.5" x14ac:dyDescent="0.2">
      <c r="A1325" s="52" t="s">
        <v>1538</v>
      </c>
      <c r="B1325" s="102" t="s">
        <v>48</v>
      </c>
      <c r="C1325" s="62" t="s">
        <v>32</v>
      </c>
      <c r="D1325" s="63">
        <v>3898.59</v>
      </c>
      <c r="E1325" s="64"/>
      <c r="F1325" s="65"/>
      <c r="G1325" s="46">
        <f t="shared" ref="G1325" si="122">ROUND(PRODUCT(D1325,E1325),2)</f>
        <v>3898.59</v>
      </c>
    </row>
    <row r="1326" spans="1:8" customFormat="1" ht="12.75" customHeight="1" x14ac:dyDescent="0.25">
      <c r="H1326" s="113">
        <f t="shared" ref="H1326:H1329" si="123">+D1326*E1326</f>
        <v>0</v>
      </c>
    </row>
    <row r="1327" spans="1:8" s="82" customFormat="1" x14ac:dyDescent="0.2">
      <c r="A1327" s="38"/>
      <c r="B1327" s="58" t="s">
        <v>429</v>
      </c>
      <c r="C1327" s="58"/>
      <c r="D1327" s="58"/>
      <c r="E1327" s="58"/>
      <c r="F1327" s="58"/>
      <c r="G1327" s="49"/>
      <c r="H1327" s="113">
        <f t="shared" si="123"/>
        <v>0</v>
      </c>
    </row>
    <row r="1328" spans="1:8" s="51" customFormat="1" ht="41.25" customHeight="1" x14ac:dyDescent="0.2">
      <c r="A1328" s="52"/>
      <c r="B1328" s="101" t="str">
        <f>+B15</f>
        <v>Modernización a la Red de Vía Urbana, Zona Centro, incluye: pavimentación, alcantarillado sanitario, agua potable, banquetas, cruces peatonales, accesibilidad universal, señalética horizontal – vertical y obras complementarias, Municipio de Zapopan, Jalisco.</v>
      </c>
      <c r="C1328" s="55"/>
      <c r="D1328" s="53"/>
      <c r="E1328" s="56"/>
      <c r="F1328" s="54"/>
      <c r="G1328" s="46"/>
      <c r="H1328" s="113">
        <f t="shared" si="123"/>
        <v>0</v>
      </c>
    </row>
    <row r="1329" spans="1:8" s="51" customFormat="1" x14ac:dyDescent="0.2">
      <c r="A1329" s="52"/>
      <c r="B1329" s="101"/>
      <c r="C1329" s="55"/>
      <c r="D1329" s="53"/>
      <c r="E1329" s="56"/>
      <c r="F1329" s="54"/>
      <c r="G1329" s="46"/>
      <c r="H1329" s="113">
        <f t="shared" si="123"/>
        <v>0</v>
      </c>
    </row>
    <row r="1330" spans="1:8" s="107" customFormat="1" x14ac:dyDescent="0.2">
      <c r="A1330" s="78" t="s">
        <v>15</v>
      </c>
      <c r="B1330" s="108" t="str">
        <f t="shared" ref="B1330:B1358" si="124">+VLOOKUP(A1330,$A$16:$G$292,2,FALSE)</f>
        <v>CALLE EMILIANO ZAPATA</v>
      </c>
      <c r="C1330" s="103"/>
      <c r="D1330" s="104"/>
      <c r="E1330" s="105"/>
      <c r="F1330" s="106"/>
      <c r="G1330" s="110">
        <f t="shared" ref="G1330:G1358" si="125">+VLOOKUP(A1330,$A$16:$G$292,7,FALSE)</f>
        <v>178626.02999999997</v>
      </c>
      <c r="H1330" s="113">
        <f t="shared" ref="H1330:H1355" si="126">+D1330*E1330</f>
        <v>0</v>
      </c>
    </row>
    <row r="1331" spans="1:8" s="6" customFormat="1" x14ac:dyDescent="0.2">
      <c r="A1331" s="35" t="s">
        <v>22</v>
      </c>
      <c r="B1331" s="96" t="str">
        <f t="shared" si="124"/>
        <v>PAVIMENTACIÓN</v>
      </c>
      <c r="C1331" s="95"/>
      <c r="D1331" s="95"/>
      <c r="E1331" s="95"/>
      <c r="F1331" s="37"/>
      <c r="G1331" s="111">
        <f t="shared" si="125"/>
        <v>101843.7</v>
      </c>
      <c r="H1331" s="113">
        <f t="shared" si="126"/>
        <v>0</v>
      </c>
    </row>
    <row r="1332" spans="1:8" s="89" customFormat="1" x14ac:dyDescent="0.2">
      <c r="A1332" s="90" t="s">
        <v>411</v>
      </c>
      <c r="B1332" s="97" t="str">
        <f t="shared" si="124"/>
        <v>PRELIMINARES</v>
      </c>
      <c r="C1332" s="91"/>
      <c r="D1332" s="92"/>
      <c r="E1332" s="93"/>
      <c r="F1332" s="93"/>
      <c r="G1332" s="112">
        <f t="shared" si="125"/>
        <v>21779.9</v>
      </c>
      <c r="H1332" s="113">
        <f t="shared" si="126"/>
        <v>0</v>
      </c>
    </row>
    <row r="1333" spans="1:8" s="89" customFormat="1" x14ac:dyDescent="0.2">
      <c r="A1333" s="90" t="s">
        <v>412</v>
      </c>
      <c r="B1333" s="97" t="str">
        <f t="shared" si="124"/>
        <v>TERRACERÍAS</v>
      </c>
      <c r="C1333" s="91"/>
      <c r="D1333" s="92"/>
      <c r="E1333" s="93"/>
      <c r="F1333" s="93"/>
      <c r="G1333" s="112">
        <f t="shared" si="125"/>
        <v>66272.23</v>
      </c>
      <c r="H1333" s="113">
        <f t="shared" si="126"/>
        <v>0</v>
      </c>
    </row>
    <row r="1334" spans="1:8" s="89" customFormat="1" x14ac:dyDescent="0.2">
      <c r="A1334" s="90" t="s">
        <v>413</v>
      </c>
      <c r="B1334" s="97" t="str">
        <f t="shared" si="124"/>
        <v>PAVIMENTO HIDRÁULICO</v>
      </c>
      <c r="C1334" s="91"/>
      <c r="D1334" s="92"/>
      <c r="E1334" s="93"/>
      <c r="F1334" s="93"/>
      <c r="G1334" s="112">
        <f t="shared" si="125"/>
        <v>13791.57</v>
      </c>
      <c r="H1334" s="113">
        <f t="shared" si="126"/>
        <v>0</v>
      </c>
    </row>
    <row r="1335" spans="1:8" s="6" customFormat="1" x14ac:dyDescent="0.2">
      <c r="A1335" s="35" t="s">
        <v>23</v>
      </c>
      <c r="B1335" s="96" t="str">
        <f t="shared" si="124"/>
        <v>BANQUETAS, CRUCES PEATONALES Y ACCESIBILIDAD UNIVERSAL</v>
      </c>
      <c r="C1335" s="95"/>
      <c r="D1335" s="95"/>
      <c r="E1335" s="95"/>
      <c r="F1335" s="37"/>
      <c r="G1335" s="111">
        <f t="shared" si="125"/>
        <v>10170.959999999999</v>
      </c>
      <c r="H1335" s="113">
        <f t="shared" si="126"/>
        <v>0</v>
      </c>
    </row>
    <row r="1336" spans="1:8" s="6" customFormat="1" x14ac:dyDescent="0.2">
      <c r="A1336" s="35" t="s">
        <v>50</v>
      </c>
      <c r="B1336" s="96" t="str">
        <f t="shared" si="124"/>
        <v>ÁREAS VERDES</v>
      </c>
      <c r="C1336" s="95"/>
      <c r="D1336" s="95"/>
      <c r="E1336" s="95"/>
      <c r="F1336" s="37"/>
      <c r="G1336" s="111">
        <f t="shared" si="125"/>
        <v>343.38</v>
      </c>
      <c r="H1336" s="113">
        <f t="shared" si="126"/>
        <v>0</v>
      </c>
    </row>
    <row r="1337" spans="1:8" s="89" customFormat="1" x14ac:dyDescent="0.2">
      <c r="A1337" s="90" t="s">
        <v>1585</v>
      </c>
      <c r="B1337" s="97" t="str">
        <f t="shared" si="124"/>
        <v>JARDINERAS</v>
      </c>
      <c r="C1337" s="91"/>
      <c r="D1337" s="92"/>
      <c r="E1337" s="93"/>
      <c r="F1337" s="93"/>
      <c r="G1337" s="112">
        <f t="shared" si="125"/>
        <v>172.58</v>
      </c>
      <c r="H1337" s="113">
        <f t="shared" ref="H1337:H1338" si="127">+D1337*E1337</f>
        <v>0</v>
      </c>
    </row>
    <row r="1338" spans="1:8" s="89" customFormat="1" x14ac:dyDescent="0.2">
      <c r="A1338" s="90" t="s">
        <v>1586</v>
      </c>
      <c r="B1338" s="97" t="str">
        <f t="shared" si="124"/>
        <v>VEGETACIÓN</v>
      </c>
      <c r="C1338" s="91"/>
      <c r="D1338" s="92"/>
      <c r="E1338" s="93"/>
      <c r="F1338" s="93"/>
      <c r="G1338" s="112">
        <f t="shared" si="125"/>
        <v>170.8</v>
      </c>
      <c r="H1338" s="113">
        <f t="shared" si="127"/>
        <v>0</v>
      </c>
    </row>
    <row r="1339" spans="1:8" s="6" customFormat="1" x14ac:dyDescent="0.2">
      <c r="A1339" s="35" t="s">
        <v>414</v>
      </c>
      <c r="B1339" s="96" t="str">
        <f t="shared" si="124"/>
        <v>SEÑALAMIENTO HORIZONTAL Y VERTICAL</v>
      </c>
      <c r="C1339" s="95"/>
      <c r="D1339" s="95"/>
      <c r="E1339" s="95"/>
      <c r="F1339" s="37"/>
      <c r="G1339" s="111">
        <f t="shared" si="125"/>
        <v>1669.15</v>
      </c>
      <c r="H1339" s="113">
        <f t="shared" si="126"/>
        <v>0</v>
      </c>
    </row>
    <row r="1340" spans="1:8" s="89" customFormat="1" x14ac:dyDescent="0.2">
      <c r="A1340" s="90" t="s">
        <v>415</v>
      </c>
      <c r="B1340" s="97" t="str">
        <f t="shared" si="124"/>
        <v>SEÑALAMIENTO HORIZONTAL</v>
      </c>
      <c r="C1340" s="91"/>
      <c r="D1340" s="92"/>
      <c r="E1340" s="93"/>
      <c r="F1340" s="93"/>
      <c r="G1340" s="112">
        <f t="shared" si="125"/>
        <v>1643.15</v>
      </c>
      <c r="H1340" s="113">
        <f t="shared" si="126"/>
        <v>0</v>
      </c>
    </row>
    <row r="1341" spans="1:8" s="89" customFormat="1" x14ac:dyDescent="0.2">
      <c r="A1341" s="90" t="s">
        <v>416</v>
      </c>
      <c r="B1341" s="97" t="str">
        <f t="shared" si="124"/>
        <v>SEÑALAMIENTO VERTICAL</v>
      </c>
      <c r="C1341" s="91"/>
      <c r="D1341" s="92"/>
      <c r="E1341" s="93"/>
      <c r="F1341" s="93"/>
      <c r="G1341" s="112">
        <f t="shared" si="125"/>
        <v>26</v>
      </c>
      <c r="H1341" s="113">
        <f t="shared" si="126"/>
        <v>0</v>
      </c>
    </row>
    <row r="1342" spans="1:8" s="6" customFormat="1" x14ac:dyDescent="0.2">
      <c r="A1342" s="35" t="s">
        <v>417</v>
      </c>
      <c r="B1342" s="96" t="str">
        <f t="shared" si="124"/>
        <v>ALCANTARILLADO SANITARIO</v>
      </c>
      <c r="C1342" s="95"/>
      <c r="D1342" s="95"/>
      <c r="E1342" s="95"/>
      <c r="F1342" s="37"/>
      <c r="G1342" s="111">
        <f t="shared" si="125"/>
        <v>22404.17</v>
      </c>
      <c r="H1342" s="113">
        <f t="shared" si="126"/>
        <v>0</v>
      </c>
    </row>
    <row r="1343" spans="1:8" s="89" customFormat="1" x14ac:dyDescent="0.2">
      <c r="A1343" s="90" t="s">
        <v>418</v>
      </c>
      <c r="B1343" s="97" t="str">
        <f t="shared" si="124"/>
        <v>LÍNEA PRINCIPAL</v>
      </c>
      <c r="C1343" s="91"/>
      <c r="D1343" s="92"/>
      <c r="E1343" s="93"/>
      <c r="F1343" s="93"/>
      <c r="G1343" s="112">
        <f t="shared" si="125"/>
        <v>14614.22</v>
      </c>
      <c r="H1343" s="113">
        <f t="shared" si="126"/>
        <v>0</v>
      </c>
    </row>
    <row r="1344" spans="1:8" s="89" customFormat="1" x14ac:dyDescent="0.2">
      <c r="A1344" s="90" t="s">
        <v>419</v>
      </c>
      <c r="B1344" s="97" t="str">
        <f t="shared" si="124"/>
        <v>POZOS DE VISITA</v>
      </c>
      <c r="C1344" s="91"/>
      <c r="D1344" s="92"/>
      <c r="E1344" s="93"/>
      <c r="F1344" s="93"/>
      <c r="G1344" s="112">
        <f t="shared" si="125"/>
        <v>2405.1</v>
      </c>
      <c r="H1344" s="113">
        <f t="shared" si="126"/>
        <v>0</v>
      </c>
    </row>
    <row r="1345" spans="1:8" s="89" customFormat="1" x14ac:dyDescent="0.2">
      <c r="A1345" s="90" t="s">
        <v>420</v>
      </c>
      <c r="B1345" s="97" t="str">
        <f t="shared" si="124"/>
        <v>DESCARGAS DOMICILIARIAS</v>
      </c>
      <c r="C1345" s="91"/>
      <c r="D1345" s="92"/>
      <c r="E1345" s="93"/>
      <c r="F1345" s="93"/>
      <c r="G1345" s="112">
        <f t="shared" si="125"/>
        <v>5384.85</v>
      </c>
      <c r="H1345" s="113">
        <f t="shared" si="126"/>
        <v>0</v>
      </c>
    </row>
    <row r="1346" spans="1:8" s="6" customFormat="1" x14ac:dyDescent="0.2">
      <c r="A1346" s="35" t="s">
        <v>421</v>
      </c>
      <c r="B1346" s="96" t="str">
        <f t="shared" si="124"/>
        <v>COLECTOR PLUVIAL</v>
      </c>
      <c r="C1346" s="95"/>
      <c r="D1346" s="95"/>
      <c r="E1346" s="95"/>
      <c r="F1346" s="37"/>
      <c r="G1346" s="111">
        <f t="shared" si="125"/>
        <v>24809.63</v>
      </c>
      <c r="H1346" s="113">
        <f t="shared" si="126"/>
        <v>0</v>
      </c>
    </row>
    <row r="1347" spans="1:8" s="89" customFormat="1" x14ac:dyDescent="0.2">
      <c r="A1347" s="90" t="s">
        <v>422</v>
      </c>
      <c r="B1347" s="97" t="str">
        <f t="shared" si="124"/>
        <v>LÍNEA PRINCIPAL</v>
      </c>
      <c r="C1347" s="91"/>
      <c r="D1347" s="92"/>
      <c r="E1347" s="93"/>
      <c r="F1347" s="93"/>
      <c r="G1347" s="112">
        <f t="shared" si="125"/>
        <v>11744.76</v>
      </c>
      <c r="H1347" s="113">
        <f t="shared" si="126"/>
        <v>0</v>
      </c>
    </row>
    <row r="1348" spans="1:8" s="89" customFormat="1" x14ac:dyDescent="0.2">
      <c r="A1348" s="90" t="s">
        <v>423</v>
      </c>
      <c r="B1348" s="97" t="str">
        <f t="shared" si="124"/>
        <v>CAJAS DE CONCRETO ARMADO</v>
      </c>
      <c r="C1348" s="91"/>
      <c r="D1348" s="92"/>
      <c r="E1348" s="93"/>
      <c r="F1348" s="93"/>
      <c r="G1348" s="112">
        <f t="shared" si="125"/>
        <v>3169.34</v>
      </c>
      <c r="H1348" s="113">
        <f t="shared" si="126"/>
        <v>0</v>
      </c>
    </row>
    <row r="1349" spans="1:8" s="89" customFormat="1" x14ac:dyDescent="0.2">
      <c r="A1349" s="90" t="s">
        <v>424</v>
      </c>
      <c r="B1349" s="97" t="str">
        <f t="shared" si="124"/>
        <v>BOCAS DE TORMENTA</v>
      </c>
      <c r="C1349" s="91"/>
      <c r="D1349" s="92"/>
      <c r="E1349" s="93"/>
      <c r="F1349" s="93"/>
      <c r="G1349" s="112">
        <f t="shared" si="125"/>
        <v>9895.5300000000007</v>
      </c>
      <c r="H1349" s="113">
        <f t="shared" si="126"/>
        <v>0</v>
      </c>
    </row>
    <row r="1350" spans="1:8" s="6" customFormat="1" x14ac:dyDescent="0.2">
      <c r="A1350" s="35" t="s">
        <v>425</v>
      </c>
      <c r="B1350" s="96" t="str">
        <f t="shared" si="124"/>
        <v>AGUA POTABLE</v>
      </c>
      <c r="C1350" s="95"/>
      <c r="D1350" s="95"/>
      <c r="E1350" s="95"/>
      <c r="F1350" s="37"/>
      <c r="G1350" s="111">
        <f t="shared" si="125"/>
        <v>9279.99</v>
      </c>
      <c r="H1350" s="113">
        <f t="shared" si="126"/>
        <v>0</v>
      </c>
    </row>
    <row r="1351" spans="1:8" s="89" customFormat="1" x14ac:dyDescent="0.2">
      <c r="A1351" s="90" t="s">
        <v>426</v>
      </c>
      <c r="B1351" s="97" t="str">
        <f t="shared" si="124"/>
        <v>LÍNEA PRINCIPAL</v>
      </c>
      <c r="C1351" s="91"/>
      <c r="D1351" s="92"/>
      <c r="E1351" s="93"/>
      <c r="F1351" s="93"/>
      <c r="G1351" s="112">
        <f t="shared" si="125"/>
        <v>6135.46</v>
      </c>
      <c r="H1351" s="113">
        <f t="shared" si="126"/>
        <v>0</v>
      </c>
    </row>
    <row r="1352" spans="1:8" s="89" customFormat="1" x14ac:dyDescent="0.2">
      <c r="A1352" s="90" t="s">
        <v>427</v>
      </c>
      <c r="B1352" s="97" t="str">
        <f t="shared" si="124"/>
        <v>TOMAS DOMICILIARIAS</v>
      </c>
      <c r="C1352" s="91"/>
      <c r="D1352" s="92"/>
      <c r="E1352" s="93"/>
      <c r="F1352" s="93"/>
      <c r="G1352" s="112">
        <f t="shared" si="125"/>
        <v>1801.2</v>
      </c>
      <c r="H1352" s="113">
        <f t="shared" si="126"/>
        <v>0</v>
      </c>
    </row>
    <row r="1353" spans="1:8" s="89" customFormat="1" x14ac:dyDescent="0.2">
      <c r="A1353" s="90" t="s">
        <v>1587</v>
      </c>
      <c r="B1353" s="97" t="str">
        <f t="shared" si="124"/>
        <v>CAJA DE VÁLVULAS</v>
      </c>
      <c r="C1353" s="91"/>
      <c r="D1353" s="92"/>
      <c r="E1353" s="93"/>
      <c r="F1353" s="93"/>
      <c r="G1353" s="112">
        <f t="shared" si="125"/>
        <v>1288.17</v>
      </c>
      <c r="H1353" s="113">
        <f t="shared" ref="H1353:H1354" si="128">+D1353*E1353</f>
        <v>0</v>
      </c>
    </row>
    <row r="1354" spans="1:8" s="89" customFormat="1" x14ac:dyDescent="0.2">
      <c r="A1354" s="90" t="s">
        <v>1588</v>
      </c>
      <c r="B1354" s="97" t="str">
        <f t="shared" si="124"/>
        <v>PIEZAS ESPECIALES</v>
      </c>
      <c r="C1354" s="91"/>
      <c r="D1354" s="92"/>
      <c r="E1354" s="93"/>
      <c r="F1354" s="93"/>
      <c r="G1354" s="112">
        <f t="shared" si="125"/>
        <v>55.16</v>
      </c>
      <c r="H1354" s="113">
        <f t="shared" si="128"/>
        <v>0</v>
      </c>
    </row>
    <row r="1355" spans="1:8" s="6" customFormat="1" x14ac:dyDescent="0.2">
      <c r="A1355" s="35" t="s">
        <v>428</v>
      </c>
      <c r="B1355" s="96" t="str">
        <f t="shared" si="124"/>
        <v>RED DE ALUMBRADO PÚBLICO</v>
      </c>
      <c r="C1355" s="95"/>
      <c r="D1355" s="95"/>
      <c r="E1355" s="95"/>
      <c r="F1355" s="37"/>
      <c r="G1355" s="111">
        <f t="shared" si="125"/>
        <v>1895.93</v>
      </c>
      <c r="H1355" s="113">
        <f t="shared" si="126"/>
        <v>0</v>
      </c>
    </row>
    <row r="1356" spans="1:8" s="89" customFormat="1" x14ac:dyDescent="0.2">
      <c r="A1356" s="90" t="s">
        <v>1589</v>
      </c>
      <c r="B1356" s="97" t="str">
        <f t="shared" si="124"/>
        <v>OBRA CIVIL</v>
      </c>
      <c r="C1356" s="91"/>
      <c r="D1356" s="92"/>
      <c r="E1356" s="93"/>
      <c r="F1356" s="93"/>
      <c r="G1356" s="112">
        <f t="shared" si="125"/>
        <v>709.83</v>
      </c>
      <c r="H1356" s="113">
        <f t="shared" ref="H1356:H1381" si="129">+D1356*E1356</f>
        <v>0</v>
      </c>
    </row>
    <row r="1357" spans="1:8" s="89" customFormat="1" x14ac:dyDescent="0.2">
      <c r="A1357" s="90" t="s">
        <v>1590</v>
      </c>
      <c r="B1357" s="97" t="str">
        <f t="shared" si="124"/>
        <v>ALUMBRADO PÚBLICO</v>
      </c>
      <c r="C1357" s="91"/>
      <c r="D1357" s="92"/>
      <c r="E1357" s="93"/>
      <c r="F1357" s="93"/>
      <c r="G1357" s="112">
        <f t="shared" si="125"/>
        <v>1186.0999999999999</v>
      </c>
      <c r="H1357" s="113">
        <f t="shared" si="129"/>
        <v>0</v>
      </c>
    </row>
    <row r="1358" spans="1:8" s="6" customFormat="1" x14ac:dyDescent="0.2">
      <c r="A1358" s="35" t="s">
        <v>1591</v>
      </c>
      <c r="B1358" s="96" t="str">
        <f t="shared" si="124"/>
        <v>LIMPIEZA</v>
      </c>
      <c r="C1358" s="95"/>
      <c r="D1358" s="95"/>
      <c r="E1358" s="95"/>
      <c r="F1358" s="37"/>
      <c r="G1358" s="111">
        <f t="shared" si="125"/>
        <v>6209.12</v>
      </c>
      <c r="H1358" s="113">
        <f t="shared" si="129"/>
        <v>0</v>
      </c>
    </row>
    <row r="1359" spans="1:8" s="107" customFormat="1" x14ac:dyDescent="0.2">
      <c r="A1359" s="78" t="s">
        <v>25</v>
      </c>
      <c r="B1359" s="108" t="str">
        <f>+VLOOKUP(A1359,$A$16:$G$533,2,FALSE)</f>
        <v>CALLE SANTOS DEGOLLADO</v>
      </c>
      <c r="C1359" s="103"/>
      <c r="D1359" s="104"/>
      <c r="E1359" s="105"/>
      <c r="F1359" s="106"/>
      <c r="G1359" s="110">
        <f>+VLOOKUP(A1359,$A$16:$G$533,7,FALSE)</f>
        <v>90493.690000000017</v>
      </c>
      <c r="H1359" s="113">
        <f t="shared" si="129"/>
        <v>0</v>
      </c>
    </row>
    <row r="1360" spans="1:8" s="6" customFormat="1" x14ac:dyDescent="0.2">
      <c r="A1360" s="35" t="s">
        <v>430</v>
      </c>
      <c r="B1360" s="96" t="str">
        <f>+VLOOKUP(A1360,$A$16:$G$533,2,FALSE)</f>
        <v>PAVIMENTACIÓN</v>
      </c>
      <c r="C1360" s="95"/>
      <c r="D1360" s="95"/>
      <c r="E1360" s="95"/>
      <c r="F1360" s="37"/>
      <c r="G1360" s="111">
        <f>+VLOOKUP(A1360,$A$16:$G$533,7,FALSE)</f>
        <v>51928.15</v>
      </c>
      <c r="H1360" s="113">
        <f t="shared" si="129"/>
        <v>0</v>
      </c>
    </row>
    <row r="1361" spans="1:8" s="89" customFormat="1" x14ac:dyDescent="0.2">
      <c r="A1361" s="90" t="s">
        <v>431</v>
      </c>
      <c r="B1361" s="97" t="str">
        <f>+VLOOKUP(A1361,$A$16:$G$533,2,FALSE)</f>
        <v>PRELIMINARES</v>
      </c>
      <c r="C1361" s="91"/>
      <c r="D1361" s="92"/>
      <c r="E1361" s="93"/>
      <c r="F1361" s="93"/>
      <c r="G1361" s="112">
        <f t="shared" ref="G1361:G1384" si="130">+VLOOKUP(A1361,$A$16:$G$533,7,FALSE)</f>
        <v>12677.21</v>
      </c>
      <c r="H1361" s="115">
        <f t="shared" si="129"/>
        <v>0</v>
      </c>
    </row>
    <row r="1362" spans="1:8" s="89" customFormat="1" x14ac:dyDescent="0.2">
      <c r="A1362" s="90" t="s">
        <v>700</v>
      </c>
      <c r="B1362" s="97" t="str">
        <f t="shared" ref="B1362:B1363" si="131">+VLOOKUP(A1362,$A$16:$G$533,2,FALSE)</f>
        <v>TERRACERÍAS</v>
      </c>
      <c r="C1362" s="91"/>
      <c r="D1362" s="92"/>
      <c r="E1362" s="93"/>
      <c r="F1362" s="93"/>
      <c r="G1362" s="112">
        <f t="shared" si="130"/>
        <v>31473.71</v>
      </c>
      <c r="H1362" s="115">
        <f t="shared" si="129"/>
        <v>0</v>
      </c>
    </row>
    <row r="1363" spans="1:8" s="89" customFormat="1" x14ac:dyDescent="0.2">
      <c r="A1363" s="90" t="s">
        <v>701</v>
      </c>
      <c r="B1363" s="97" t="str">
        <f t="shared" si="131"/>
        <v>PAVIMENTO HIDRÁULICO</v>
      </c>
      <c r="C1363" s="91"/>
      <c r="D1363" s="92"/>
      <c r="E1363" s="93"/>
      <c r="F1363" s="93"/>
      <c r="G1363" s="112">
        <f t="shared" si="130"/>
        <v>7777.23</v>
      </c>
      <c r="H1363" s="115">
        <f t="shared" si="129"/>
        <v>0</v>
      </c>
    </row>
    <row r="1364" spans="1:8" s="6" customFormat="1" x14ac:dyDescent="0.2">
      <c r="A1364" s="35" t="s">
        <v>702</v>
      </c>
      <c r="B1364" s="96" t="str">
        <f t="shared" ref="B1364:B1365" si="132">+VLOOKUP(A1364,$A$16:$G$533,2,FALSE)</f>
        <v>BANQUETAS, CRUCES PEATONALES Y ACCESIBILIDAD UNIVERSAL</v>
      </c>
      <c r="C1364" s="95"/>
      <c r="D1364" s="95"/>
      <c r="E1364" s="95"/>
      <c r="F1364" s="37"/>
      <c r="G1364" s="111">
        <f t="shared" si="130"/>
        <v>8367.7199999999993</v>
      </c>
      <c r="H1364" s="113">
        <f t="shared" si="129"/>
        <v>0</v>
      </c>
    </row>
    <row r="1365" spans="1:8" s="6" customFormat="1" x14ac:dyDescent="0.2">
      <c r="A1365" s="35" t="s">
        <v>703</v>
      </c>
      <c r="B1365" s="96" t="str">
        <f t="shared" si="132"/>
        <v>ÁREAS VERDES</v>
      </c>
      <c r="C1365" s="95"/>
      <c r="D1365" s="95"/>
      <c r="E1365" s="95"/>
      <c r="F1365" s="37"/>
      <c r="G1365" s="111">
        <f t="shared" si="130"/>
        <v>28</v>
      </c>
      <c r="H1365" s="113">
        <f t="shared" si="129"/>
        <v>0</v>
      </c>
    </row>
    <row r="1366" spans="1:8" s="6" customFormat="1" x14ac:dyDescent="0.2">
      <c r="A1366" s="35" t="s">
        <v>704</v>
      </c>
      <c r="B1366" s="96" t="str">
        <f>+VLOOKUP(A1366,$A$16:$G$533,2,FALSE)</f>
        <v>SEÑALAMIENTO HORIZONTAL Y VERTICAL</v>
      </c>
      <c r="C1366" s="95"/>
      <c r="D1366" s="95"/>
      <c r="E1366" s="95"/>
      <c r="F1366" s="37"/>
      <c r="G1366" s="111">
        <f t="shared" si="130"/>
        <v>1053.25</v>
      </c>
      <c r="H1366" s="113">
        <f t="shared" si="129"/>
        <v>0</v>
      </c>
    </row>
    <row r="1367" spans="1:8" s="89" customFormat="1" x14ac:dyDescent="0.2">
      <c r="A1367" s="90" t="s">
        <v>705</v>
      </c>
      <c r="B1367" s="97" t="str">
        <f t="shared" ref="B1367:B1368" si="133">+VLOOKUP(A1367,$A$16:$G$533,2,FALSE)</f>
        <v>SEÑALAMIENTO HORIZONTAL</v>
      </c>
      <c r="C1367" s="91"/>
      <c r="D1367" s="92"/>
      <c r="E1367" s="93"/>
      <c r="F1367" s="93"/>
      <c r="G1367" s="112">
        <f t="shared" si="130"/>
        <v>1042.25</v>
      </c>
      <c r="H1367" s="115">
        <f t="shared" si="129"/>
        <v>0</v>
      </c>
    </row>
    <row r="1368" spans="1:8" s="89" customFormat="1" x14ac:dyDescent="0.2">
      <c r="A1368" s="90" t="s">
        <v>706</v>
      </c>
      <c r="B1368" s="97" t="str">
        <f t="shared" si="133"/>
        <v>SEÑALAMIENTO VERTICAL</v>
      </c>
      <c r="C1368" s="91"/>
      <c r="D1368" s="92"/>
      <c r="E1368" s="93"/>
      <c r="F1368" s="93"/>
      <c r="G1368" s="112">
        <f t="shared" si="130"/>
        <v>11</v>
      </c>
      <c r="H1368" s="115">
        <f t="shared" si="129"/>
        <v>0</v>
      </c>
    </row>
    <row r="1369" spans="1:8" s="6" customFormat="1" x14ac:dyDescent="0.2">
      <c r="A1369" s="35" t="s">
        <v>707</v>
      </c>
      <c r="B1369" s="96" t="str">
        <f>+VLOOKUP(A1369,$A$16:$G$533,2,FALSE)</f>
        <v>ALCANTARILLADO SANITARIO</v>
      </c>
      <c r="C1369" s="95"/>
      <c r="D1369" s="95"/>
      <c r="E1369" s="95"/>
      <c r="F1369" s="37"/>
      <c r="G1369" s="111">
        <f t="shared" si="130"/>
        <v>11297.45</v>
      </c>
      <c r="H1369" s="113">
        <f t="shared" si="129"/>
        <v>0</v>
      </c>
    </row>
    <row r="1370" spans="1:8" s="89" customFormat="1" x14ac:dyDescent="0.2">
      <c r="A1370" s="90" t="s">
        <v>708</v>
      </c>
      <c r="B1370" s="97" t="str">
        <f t="shared" ref="B1370:B1372" si="134">+VLOOKUP(A1370,$A$16:$G$533,2,FALSE)</f>
        <v>LÍNEA PRINCIPAL</v>
      </c>
      <c r="C1370" s="91"/>
      <c r="D1370" s="92"/>
      <c r="E1370" s="93"/>
      <c r="F1370" s="93"/>
      <c r="G1370" s="112">
        <f t="shared" si="130"/>
        <v>6941.16</v>
      </c>
      <c r="H1370" s="115">
        <f t="shared" si="129"/>
        <v>0</v>
      </c>
    </row>
    <row r="1371" spans="1:8" s="89" customFormat="1" x14ac:dyDescent="0.2">
      <c r="A1371" s="90" t="s">
        <v>709</v>
      </c>
      <c r="B1371" s="97" t="str">
        <f t="shared" si="134"/>
        <v>POZOS DE VISITA</v>
      </c>
      <c r="C1371" s="91"/>
      <c r="D1371" s="92"/>
      <c r="E1371" s="93"/>
      <c r="F1371" s="93"/>
      <c r="G1371" s="112">
        <f t="shared" si="130"/>
        <v>1984.84</v>
      </c>
      <c r="H1371" s="115">
        <f t="shared" si="129"/>
        <v>0</v>
      </c>
    </row>
    <row r="1372" spans="1:8" s="89" customFormat="1" x14ac:dyDescent="0.2">
      <c r="A1372" s="90" t="s">
        <v>710</v>
      </c>
      <c r="B1372" s="97" t="str">
        <f t="shared" si="134"/>
        <v>DESCARGAS DOMICILIARIAS</v>
      </c>
      <c r="C1372" s="91"/>
      <c r="D1372" s="92"/>
      <c r="E1372" s="93"/>
      <c r="F1372" s="93"/>
      <c r="G1372" s="112">
        <f t="shared" si="130"/>
        <v>2371.4499999999998</v>
      </c>
      <c r="H1372" s="115">
        <f t="shared" si="129"/>
        <v>0</v>
      </c>
    </row>
    <row r="1373" spans="1:8" s="6" customFormat="1" x14ac:dyDescent="0.2">
      <c r="A1373" s="35" t="s">
        <v>711</v>
      </c>
      <c r="B1373" s="96" t="str">
        <f>+VLOOKUP(A1373,$A$16:$G$533,2,FALSE)</f>
        <v>COLECTOR PLUVIAL</v>
      </c>
      <c r="C1373" s="95"/>
      <c r="D1373" s="95"/>
      <c r="E1373" s="95"/>
      <c r="F1373" s="37"/>
      <c r="G1373" s="111">
        <f t="shared" si="130"/>
        <v>4766.04</v>
      </c>
      <c r="H1373" s="113">
        <f t="shared" si="129"/>
        <v>0</v>
      </c>
    </row>
    <row r="1374" spans="1:8" s="89" customFormat="1" x14ac:dyDescent="0.2">
      <c r="A1374" s="90" t="s">
        <v>712</v>
      </c>
      <c r="B1374" s="97" t="str">
        <f t="shared" ref="B1374:B1375" si="135">+VLOOKUP(A1374,$A$16:$G$533,2,FALSE)</f>
        <v>LÍNEA PRINCIPAL</v>
      </c>
      <c r="C1374" s="91"/>
      <c r="D1374" s="92"/>
      <c r="E1374" s="93"/>
      <c r="F1374" s="93"/>
      <c r="G1374" s="112">
        <f t="shared" si="130"/>
        <v>2866.83</v>
      </c>
      <c r="H1374" s="115">
        <f t="shared" si="129"/>
        <v>0</v>
      </c>
    </row>
    <row r="1375" spans="1:8" s="89" customFormat="1" x14ac:dyDescent="0.2">
      <c r="A1375" s="90" t="s">
        <v>713</v>
      </c>
      <c r="B1375" s="97" t="str">
        <f t="shared" si="135"/>
        <v>BOCAS DE TORMENTA</v>
      </c>
      <c r="C1375" s="91"/>
      <c r="D1375" s="92"/>
      <c r="E1375" s="93"/>
      <c r="F1375" s="93"/>
      <c r="G1375" s="112">
        <f t="shared" si="130"/>
        <v>1899.21</v>
      </c>
      <c r="H1375" s="115">
        <f t="shared" si="129"/>
        <v>0</v>
      </c>
    </row>
    <row r="1376" spans="1:8" s="6" customFormat="1" x14ac:dyDescent="0.2">
      <c r="A1376" s="35" t="s">
        <v>714</v>
      </c>
      <c r="B1376" s="96" t="str">
        <f>+VLOOKUP(A1376,$A$16:$G$533,2,FALSE)</f>
        <v>AGUA POTABLE</v>
      </c>
      <c r="C1376" s="95"/>
      <c r="D1376" s="95"/>
      <c r="E1376" s="95"/>
      <c r="F1376" s="37"/>
      <c r="G1376" s="111">
        <f t="shared" si="130"/>
        <v>7034.93</v>
      </c>
      <c r="H1376" s="113">
        <f t="shared" si="129"/>
        <v>0</v>
      </c>
    </row>
    <row r="1377" spans="1:8" s="89" customFormat="1" x14ac:dyDescent="0.2">
      <c r="A1377" s="90" t="s">
        <v>715</v>
      </c>
      <c r="B1377" s="97" t="str">
        <f t="shared" ref="B1377:B1380" si="136">+VLOOKUP(A1377,$A$16:$G$533,2,FALSE)</f>
        <v>LÍNEA PRINCIPAL</v>
      </c>
      <c r="C1377" s="91"/>
      <c r="D1377" s="92"/>
      <c r="E1377" s="93"/>
      <c r="F1377" s="93"/>
      <c r="G1377" s="112">
        <f t="shared" si="130"/>
        <v>4615.5</v>
      </c>
      <c r="H1377" s="115">
        <f t="shared" si="129"/>
        <v>0</v>
      </c>
    </row>
    <row r="1378" spans="1:8" s="89" customFormat="1" x14ac:dyDescent="0.2">
      <c r="A1378" s="90" t="s">
        <v>716</v>
      </c>
      <c r="B1378" s="97" t="str">
        <f t="shared" si="136"/>
        <v>TOMAS DOMICILIARIAS</v>
      </c>
      <c r="C1378" s="91"/>
      <c r="D1378" s="92"/>
      <c r="E1378" s="93"/>
      <c r="F1378" s="93"/>
      <c r="G1378" s="112">
        <f t="shared" si="130"/>
        <v>715.94</v>
      </c>
      <c r="H1378" s="115">
        <f t="shared" si="129"/>
        <v>0</v>
      </c>
    </row>
    <row r="1379" spans="1:8" s="89" customFormat="1" x14ac:dyDescent="0.2">
      <c r="A1379" s="90" t="s">
        <v>1596</v>
      </c>
      <c r="B1379" s="97" t="str">
        <f t="shared" si="136"/>
        <v>CAJA DE VÁLVULAS</v>
      </c>
      <c r="C1379" s="91"/>
      <c r="D1379" s="92"/>
      <c r="E1379" s="93"/>
      <c r="F1379" s="93"/>
      <c r="G1379" s="112">
        <f t="shared" si="130"/>
        <v>1649.99</v>
      </c>
      <c r="H1379" s="115">
        <f t="shared" si="129"/>
        <v>0</v>
      </c>
    </row>
    <row r="1380" spans="1:8" s="89" customFormat="1" x14ac:dyDescent="0.2">
      <c r="A1380" s="90" t="s">
        <v>1597</v>
      </c>
      <c r="B1380" s="97" t="str">
        <f t="shared" si="136"/>
        <v>PIEZAS ESPECIALES</v>
      </c>
      <c r="C1380" s="91"/>
      <c r="D1380" s="92"/>
      <c r="E1380" s="93"/>
      <c r="F1380" s="93"/>
      <c r="G1380" s="112">
        <f t="shared" si="130"/>
        <v>53.5</v>
      </c>
      <c r="H1380" s="115">
        <f t="shared" si="129"/>
        <v>0</v>
      </c>
    </row>
    <row r="1381" spans="1:8" s="6" customFormat="1" x14ac:dyDescent="0.2">
      <c r="A1381" s="35" t="s">
        <v>717</v>
      </c>
      <c r="B1381" s="96" t="str">
        <f>+VLOOKUP(A1381,$A$16:$G$533,2,FALSE)</f>
        <v>RED DE ALUMBRADO PÚBLICO</v>
      </c>
      <c r="C1381" s="95"/>
      <c r="D1381" s="95"/>
      <c r="E1381" s="95"/>
      <c r="F1381" s="37"/>
      <c r="G1381" s="111">
        <f t="shared" si="130"/>
        <v>1437.46</v>
      </c>
      <c r="H1381" s="113">
        <f t="shared" si="129"/>
        <v>0</v>
      </c>
    </row>
    <row r="1382" spans="1:8" s="89" customFormat="1" x14ac:dyDescent="0.2">
      <c r="A1382" s="90" t="s">
        <v>1598</v>
      </c>
      <c r="B1382" s="97" t="str">
        <f t="shared" ref="B1382:B1383" si="137">+VLOOKUP(A1382,$A$16:$G$533,2,FALSE)</f>
        <v>OBRA CIVIL</v>
      </c>
      <c r="C1382" s="91"/>
      <c r="D1382" s="92"/>
      <c r="E1382" s="93"/>
      <c r="F1382" s="93"/>
      <c r="G1382" s="112">
        <f t="shared" si="130"/>
        <v>555.05999999999995</v>
      </c>
      <c r="H1382" s="115">
        <f t="shared" ref="H1382:H1409" si="138">+D1382*E1382</f>
        <v>0</v>
      </c>
    </row>
    <row r="1383" spans="1:8" s="89" customFormat="1" x14ac:dyDescent="0.2">
      <c r="A1383" s="90" t="s">
        <v>1599</v>
      </c>
      <c r="B1383" s="97" t="str">
        <f t="shared" si="137"/>
        <v>ALUMBRADO PÚBLICO</v>
      </c>
      <c r="C1383" s="91"/>
      <c r="D1383" s="92"/>
      <c r="E1383" s="93"/>
      <c r="F1383" s="93"/>
      <c r="G1383" s="112">
        <f t="shared" si="130"/>
        <v>882.4</v>
      </c>
      <c r="H1383" s="115">
        <f t="shared" si="138"/>
        <v>0</v>
      </c>
    </row>
    <row r="1384" spans="1:8" s="6" customFormat="1" x14ac:dyDescent="0.2">
      <c r="A1384" s="35" t="s">
        <v>1600</v>
      </c>
      <c r="B1384" s="96" t="str">
        <f>+VLOOKUP(A1384,$A$16:$G$533,2,FALSE)</f>
        <v>LIMPIEZA</v>
      </c>
      <c r="C1384" s="95"/>
      <c r="D1384" s="95"/>
      <c r="E1384" s="95"/>
      <c r="F1384" s="37"/>
      <c r="G1384" s="111">
        <f t="shared" si="130"/>
        <v>4580.6899999999996</v>
      </c>
      <c r="H1384" s="113">
        <f t="shared" si="138"/>
        <v>0</v>
      </c>
    </row>
    <row r="1385" spans="1:8" s="107" customFormat="1" x14ac:dyDescent="0.2">
      <c r="A1385" s="78" t="s">
        <v>27</v>
      </c>
      <c r="B1385" s="108" t="str">
        <f>+VLOOKUP(A1385,$A$16:$G$814,2,FALSE)</f>
        <v>AV. VENUSTIANO CARRANZA</v>
      </c>
      <c r="C1385" s="103"/>
      <c r="D1385" s="104"/>
      <c r="E1385" s="105"/>
      <c r="F1385" s="106"/>
      <c r="G1385" s="110">
        <f>+VLOOKUP(A1385,$A$16:$G$814,7,FALSE)</f>
        <v>572871.37</v>
      </c>
      <c r="H1385" s="113">
        <f t="shared" si="138"/>
        <v>0</v>
      </c>
    </row>
    <row r="1386" spans="1:8" s="6" customFormat="1" x14ac:dyDescent="0.2">
      <c r="A1386" s="35" t="s">
        <v>733</v>
      </c>
      <c r="B1386" s="96" t="str">
        <f>+VLOOKUP(A1386,$A$16:$G$814,2,FALSE)</f>
        <v>PAVIMENTACIÓN</v>
      </c>
      <c r="C1386" s="95"/>
      <c r="D1386" s="95"/>
      <c r="E1386" s="95"/>
      <c r="F1386" s="37"/>
      <c r="G1386" s="111">
        <f>+VLOOKUP(A1386,$A$16:$G$814,7,FALSE)</f>
        <v>287550.13</v>
      </c>
      <c r="H1386" s="113">
        <f t="shared" si="138"/>
        <v>0</v>
      </c>
    </row>
    <row r="1387" spans="1:8" s="89" customFormat="1" x14ac:dyDescent="0.2">
      <c r="A1387" s="90" t="s">
        <v>734</v>
      </c>
      <c r="B1387" s="97" t="str">
        <f>+VLOOKUP(A1387,$A$16:$G$814,2,FALSE)</f>
        <v>PRELIMINARES</v>
      </c>
      <c r="C1387" s="91"/>
      <c r="D1387" s="92"/>
      <c r="E1387" s="93"/>
      <c r="F1387" s="93"/>
      <c r="G1387" s="112">
        <f>+VLOOKUP(A1387,$A$16:$G$814,7,FALSE)</f>
        <v>50675.74</v>
      </c>
      <c r="H1387" s="113">
        <f t="shared" si="138"/>
        <v>0</v>
      </c>
    </row>
    <row r="1388" spans="1:8" s="89" customFormat="1" x14ac:dyDescent="0.2">
      <c r="A1388" s="90" t="s">
        <v>966</v>
      </c>
      <c r="B1388" s="97" t="str">
        <f t="shared" ref="B1388:B1389" si="139">+VLOOKUP(A1388,$A$16:$G$814,2,FALSE)</f>
        <v>TERRACERÍAS</v>
      </c>
      <c r="C1388" s="91"/>
      <c r="D1388" s="92"/>
      <c r="E1388" s="93"/>
      <c r="F1388" s="93"/>
      <c r="G1388" s="112">
        <f t="shared" ref="G1388:G1389" si="140">+VLOOKUP(A1388,$A$16:$G$814,7,FALSE)</f>
        <v>184718.67</v>
      </c>
      <c r="H1388" s="113">
        <f t="shared" si="138"/>
        <v>0</v>
      </c>
    </row>
    <row r="1389" spans="1:8" s="89" customFormat="1" x14ac:dyDescent="0.2">
      <c r="A1389" s="90" t="s">
        <v>967</v>
      </c>
      <c r="B1389" s="97" t="str">
        <f t="shared" si="139"/>
        <v>PAVIMENTO HIDRÁULICO</v>
      </c>
      <c r="C1389" s="91"/>
      <c r="D1389" s="92"/>
      <c r="E1389" s="93"/>
      <c r="F1389" s="93"/>
      <c r="G1389" s="112">
        <f t="shared" si="140"/>
        <v>52155.72</v>
      </c>
      <c r="H1389" s="113">
        <f t="shared" si="138"/>
        <v>0</v>
      </c>
    </row>
    <row r="1390" spans="1:8" s="6" customFormat="1" x14ac:dyDescent="0.2">
      <c r="A1390" s="35" t="s">
        <v>968</v>
      </c>
      <c r="B1390" s="96" t="str">
        <f t="shared" ref="B1390:B1391" si="141">+VLOOKUP(A1390,$A$16:$G$814,2,FALSE)</f>
        <v>BANQUETAS, CRUCES PEATONALES Y ACCESIBILIDAD UNIVERSAL</v>
      </c>
      <c r="C1390" s="95"/>
      <c r="D1390" s="95"/>
      <c r="E1390" s="95"/>
      <c r="F1390" s="37"/>
      <c r="G1390" s="111">
        <f t="shared" ref="G1390:G1394" si="142">+VLOOKUP(A1390,$A$16:$G$814,7,FALSE)</f>
        <v>44030.11</v>
      </c>
      <c r="H1390" s="113">
        <f t="shared" si="138"/>
        <v>0</v>
      </c>
    </row>
    <row r="1391" spans="1:8" s="6" customFormat="1" x14ac:dyDescent="0.2">
      <c r="A1391" s="35" t="s">
        <v>969</v>
      </c>
      <c r="B1391" s="96" t="str">
        <f t="shared" si="141"/>
        <v>ÁREAS VERDES</v>
      </c>
      <c r="C1391" s="95"/>
      <c r="D1391" s="95"/>
      <c r="E1391" s="95"/>
      <c r="F1391" s="37"/>
      <c r="G1391" s="111">
        <f t="shared" si="142"/>
        <v>369.6</v>
      </c>
      <c r="H1391" s="113">
        <f t="shared" si="138"/>
        <v>0</v>
      </c>
    </row>
    <row r="1392" spans="1:8" s="6" customFormat="1" x14ac:dyDescent="0.2">
      <c r="A1392" s="35" t="s">
        <v>970</v>
      </c>
      <c r="B1392" s="96" t="str">
        <f>+VLOOKUP(A1392,$A$16:$G$814,2,FALSE)</f>
        <v>SEÑALAMIENTO HORIZONTAL Y VERTICAL</v>
      </c>
      <c r="C1392" s="95"/>
      <c r="D1392" s="95"/>
      <c r="E1392" s="95"/>
      <c r="F1392" s="37"/>
      <c r="G1392" s="111">
        <f t="shared" si="142"/>
        <v>8413.59</v>
      </c>
      <c r="H1392" s="113">
        <f t="shared" si="138"/>
        <v>0</v>
      </c>
    </row>
    <row r="1393" spans="1:8" s="89" customFormat="1" x14ac:dyDescent="0.2">
      <c r="A1393" s="90" t="s">
        <v>971</v>
      </c>
      <c r="B1393" s="97" t="str">
        <f t="shared" ref="B1393:B1394" si="143">+VLOOKUP(A1393,$A$16:$G$814,2,FALSE)</f>
        <v>SEÑALAMIENTO HORIZONTAL</v>
      </c>
      <c r="C1393" s="91"/>
      <c r="D1393" s="92"/>
      <c r="E1393" s="93"/>
      <c r="F1393" s="93"/>
      <c r="G1393" s="112">
        <f t="shared" si="142"/>
        <v>8336.59</v>
      </c>
      <c r="H1393" s="113">
        <f t="shared" si="138"/>
        <v>0</v>
      </c>
    </row>
    <row r="1394" spans="1:8" s="89" customFormat="1" x14ac:dyDescent="0.2">
      <c r="A1394" s="90" t="s">
        <v>972</v>
      </c>
      <c r="B1394" s="97" t="str">
        <f t="shared" si="143"/>
        <v>SEÑALAMIENTO VERTICAL</v>
      </c>
      <c r="C1394" s="91"/>
      <c r="D1394" s="92"/>
      <c r="E1394" s="93"/>
      <c r="F1394" s="93"/>
      <c r="G1394" s="112">
        <f t="shared" si="142"/>
        <v>77</v>
      </c>
      <c r="H1394" s="113">
        <f t="shared" si="138"/>
        <v>0</v>
      </c>
    </row>
    <row r="1395" spans="1:8" s="6" customFormat="1" x14ac:dyDescent="0.2">
      <c r="A1395" s="35" t="s">
        <v>973</v>
      </c>
      <c r="B1395" s="96" t="str">
        <f>+VLOOKUP(A1395,$A$16:$G$814,2,FALSE)</f>
        <v>ALCANTARILLADO SANITARIO Y PLUVIAL</v>
      </c>
      <c r="C1395" s="95"/>
      <c r="D1395" s="95"/>
      <c r="E1395" s="95"/>
      <c r="F1395" s="37"/>
      <c r="G1395" s="111">
        <f>+VLOOKUP(A1395,$A$16:$G$814,7,FALSE)</f>
        <v>148900.76999999999</v>
      </c>
      <c r="H1395" s="113">
        <f t="shared" si="138"/>
        <v>0</v>
      </c>
    </row>
    <row r="1396" spans="1:8" s="89" customFormat="1" x14ac:dyDescent="0.2">
      <c r="A1396" s="90" t="s">
        <v>974</v>
      </c>
      <c r="B1396" s="97" t="str">
        <f t="shared" ref="B1396:B1400" si="144">+VLOOKUP(A1396,$A$16:$G$814,2,FALSE)</f>
        <v>LÍNEA PRINCIPAL</v>
      </c>
      <c r="C1396" s="91"/>
      <c r="D1396" s="92"/>
      <c r="E1396" s="93"/>
      <c r="F1396" s="93"/>
      <c r="G1396" s="112">
        <f t="shared" ref="G1396:G1400" si="145">+VLOOKUP(A1396,$A$16:$G$814,7,FALSE)</f>
        <v>92957.88</v>
      </c>
      <c r="H1396" s="113">
        <f t="shared" si="138"/>
        <v>0</v>
      </c>
    </row>
    <row r="1397" spans="1:8" s="89" customFormat="1" x14ac:dyDescent="0.2">
      <c r="A1397" s="90" t="s">
        <v>975</v>
      </c>
      <c r="B1397" s="97" t="str">
        <f t="shared" si="144"/>
        <v>POZOS DE VISITA</v>
      </c>
      <c r="C1397" s="91"/>
      <c r="D1397" s="92"/>
      <c r="E1397" s="93"/>
      <c r="F1397" s="93"/>
      <c r="G1397" s="112">
        <f t="shared" si="145"/>
        <v>10334.32</v>
      </c>
      <c r="H1397" s="113">
        <f t="shared" si="138"/>
        <v>0</v>
      </c>
    </row>
    <row r="1398" spans="1:8" s="89" customFormat="1" x14ac:dyDescent="0.2">
      <c r="A1398" s="90" t="s">
        <v>976</v>
      </c>
      <c r="B1398" s="97" t="str">
        <f t="shared" si="144"/>
        <v>DESCARGAS DOMICILIARIAS</v>
      </c>
      <c r="C1398" s="91"/>
      <c r="D1398" s="92"/>
      <c r="E1398" s="93"/>
      <c r="F1398" s="93"/>
      <c r="G1398" s="112">
        <f t="shared" si="145"/>
        <v>17145.84</v>
      </c>
      <c r="H1398" s="113">
        <f t="shared" si="138"/>
        <v>0</v>
      </c>
    </row>
    <row r="1399" spans="1:8" s="89" customFormat="1" x14ac:dyDescent="0.2">
      <c r="A1399" s="90" t="s">
        <v>977</v>
      </c>
      <c r="B1399" s="97" t="str">
        <f t="shared" si="144"/>
        <v>BOCAS DE TORMENTA</v>
      </c>
      <c r="C1399" s="91"/>
      <c r="D1399" s="92"/>
      <c r="E1399" s="93"/>
      <c r="F1399" s="93"/>
      <c r="G1399" s="112">
        <f t="shared" si="145"/>
        <v>27739.95</v>
      </c>
      <c r="H1399" s="113">
        <f t="shared" ref="H1399:H1400" si="146">+D1399*E1399</f>
        <v>0</v>
      </c>
    </row>
    <row r="1400" spans="1:8" s="89" customFormat="1" x14ac:dyDescent="0.2">
      <c r="A1400" s="90" t="s">
        <v>978</v>
      </c>
      <c r="B1400" s="97" t="str">
        <f t="shared" si="144"/>
        <v>POZOS DE ABSORCIÓN</v>
      </c>
      <c r="C1400" s="91"/>
      <c r="D1400" s="92"/>
      <c r="E1400" s="93"/>
      <c r="F1400" s="93"/>
      <c r="G1400" s="112">
        <f t="shared" si="145"/>
        <v>722.78</v>
      </c>
      <c r="H1400" s="113">
        <f t="shared" si="146"/>
        <v>0</v>
      </c>
    </row>
    <row r="1401" spans="1:8" s="6" customFormat="1" x14ac:dyDescent="0.2">
      <c r="A1401" s="35" t="s">
        <v>979</v>
      </c>
      <c r="B1401" s="96" t="str">
        <f>+VLOOKUP(A1401,$A$16:$G$814,2,FALSE)</f>
        <v>AGUA POTABLE</v>
      </c>
      <c r="C1401" s="95"/>
      <c r="D1401" s="95"/>
      <c r="E1401" s="95"/>
      <c r="F1401" s="37"/>
      <c r="G1401" s="111">
        <f>+VLOOKUP(A1401,$A$16:$G$814,7,FALSE)</f>
        <v>55261.68</v>
      </c>
      <c r="H1401" s="113">
        <f t="shared" si="138"/>
        <v>0</v>
      </c>
    </row>
    <row r="1402" spans="1:8" s="89" customFormat="1" x14ac:dyDescent="0.2">
      <c r="A1402" s="90" t="s">
        <v>980</v>
      </c>
      <c r="B1402" s="97" t="str">
        <f t="shared" ref="B1402:B1405" si="147">+VLOOKUP(A1402,$A$16:$G$814,2,FALSE)</f>
        <v>LÍNEA PRINCIPAL</v>
      </c>
      <c r="C1402" s="91"/>
      <c r="D1402" s="92"/>
      <c r="E1402" s="93"/>
      <c r="F1402" s="93"/>
      <c r="G1402" s="112">
        <f t="shared" ref="G1402:G1405" si="148">+VLOOKUP(A1402,$A$16:$G$814,7,FALSE)</f>
        <v>36507.65</v>
      </c>
      <c r="H1402" s="113">
        <f t="shared" si="138"/>
        <v>0</v>
      </c>
    </row>
    <row r="1403" spans="1:8" s="89" customFormat="1" x14ac:dyDescent="0.2">
      <c r="A1403" s="90" t="s">
        <v>981</v>
      </c>
      <c r="B1403" s="97" t="str">
        <f t="shared" si="147"/>
        <v>TOMAS DOMICILIARIAS</v>
      </c>
      <c r="C1403" s="91"/>
      <c r="D1403" s="92"/>
      <c r="E1403" s="93"/>
      <c r="F1403" s="93"/>
      <c r="G1403" s="112">
        <f t="shared" si="148"/>
        <v>4480.88</v>
      </c>
      <c r="H1403" s="113">
        <f t="shared" si="138"/>
        <v>0</v>
      </c>
    </row>
    <row r="1404" spans="1:8" s="89" customFormat="1" x14ac:dyDescent="0.2">
      <c r="A1404" s="90" t="s">
        <v>982</v>
      </c>
      <c r="B1404" s="97" t="str">
        <f t="shared" si="147"/>
        <v>CAJA DE VÁLVULAS</v>
      </c>
      <c r="C1404" s="91"/>
      <c r="D1404" s="92"/>
      <c r="E1404" s="93"/>
      <c r="F1404" s="93"/>
      <c r="G1404" s="112">
        <f t="shared" si="148"/>
        <v>13692.83</v>
      </c>
      <c r="H1404" s="113">
        <f t="shared" si="138"/>
        <v>0</v>
      </c>
    </row>
    <row r="1405" spans="1:8" s="89" customFormat="1" x14ac:dyDescent="0.2">
      <c r="A1405" s="90" t="s">
        <v>983</v>
      </c>
      <c r="B1405" s="97" t="str">
        <f t="shared" si="147"/>
        <v>PIEZAS ESPECIALES</v>
      </c>
      <c r="C1405" s="91"/>
      <c r="D1405" s="92"/>
      <c r="E1405" s="93"/>
      <c r="F1405" s="93"/>
      <c r="G1405" s="112">
        <f t="shared" si="148"/>
        <v>580.32000000000005</v>
      </c>
      <c r="H1405" s="113">
        <f t="shared" ref="H1405" si="149">+D1405*E1405</f>
        <v>0</v>
      </c>
    </row>
    <row r="1406" spans="1:8" s="6" customFormat="1" x14ac:dyDescent="0.2">
      <c r="A1406" s="35" t="s">
        <v>984</v>
      </c>
      <c r="B1406" s="96" t="str">
        <f>+VLOOKUP(A1406,$A$16:$G$814,2,FALSE)</f>
        <v>RED DE ALUMBRADO PÚBLICO</v>
      </c>
      <c r="C1406" s="95"/>
      <c r="D1406" s="95"/>
      <c r="E1406" s="95"/>
      <c r="F1406" s="37"/>
      <c r="G1406" s="111">
        <f>+VLOOKUP(A1406,$A$16:$G$814,7,FALSE)</f>
        <v>4123.5</v>
      </c>
      <c r="H1406" s="113">
        <f t="shared" si="138"/>
        <v>0</v>
      </c>
    </row>
    <row r="1407" spans="1:8" s="89" customFormat="1" x14ac:dyDescent="0.2">
      <c r="A1407" s="90" t="s">
        <v>985</v>
      </c>
      <c r="B1407" s="97" t="str">
        <f t="shared" ref="B1407:B1408" si="150">+VLOOKUP(A1407,$A$16:$G$814,2,FALSE)</f>
        <v>OBRA CIVIL</v>
      </c>
      <c r="C1407" s="91"/>
      <c r="D1407" s="92"/>
      <c r="E1407" s="93"/>
      <c r="F1407" s="93"/>
      <c r="G1407" s="112">
        <f t="shared" ref="G1407:G1408" si="151">+VLOOKUP(A1407,$A$16:$G$814,7,FALSE)</f>
        <v>1484.84</v>
      </c>
      <c r="H1407" s="113">
        <f t="shared" si="138"/>
        <v>0</v>
      </c>
    </row>
    <row r="1408" spans="1:8" s="89" customFormat="1" x14ac:dyDescent="0.2">
      <c r="A1408" s="90" t="s">
        <v>986</v>
      </c>
      <c r="B1408" s="97" t="str">
        <f t="shared" si="150"/>
        <v>ALUMBRADO PÚBLICO</v>
      </c>
      <c r="C1408" s="91"/>
      <c r="D1408" s="92"/>
      <c r="E1408" s="93"/>
      <c r="F1408" s="93"/>
      <c r="G1408" s="112">
        <f t="shared" si="151"/>
        <v>2638.66</v>
      </c>
      <c r="H1408" s="113">
        <f t="shared" si="138"/>
        <v>0</v>
      </c>
    </row>
    <row r="1409" spans="1:8" s="6" customFormat="1" x14ac:dyDescent="0.2">
      <c r="A1409" s="35" t="s">
        <v>987</v>
      </c>
      <c r="B1409" s="96" t="str">
        <f>+VLOOKUP(A1409,$A$16:$G$814,2,FALSE)</f>
        <v>LIMPIEZA</v>
      </c>
      <c r="C1409" s="95"/>
      <c r="D1409" s="95"/>
      <c r="E1409" s="95"/>
      <c r="F1409" s="37"/>
      <c r="G1409" s="111">
        <f>+VLOOKUP(A1409,$A$16:$G$814,7,FALSE)</f>
        <v>24221.99</v>
      </c>
      <c r="H1409" s="113">
        <f t="shared" si="138"/>
        <v>0</v>
      </c>
    </row>
    <row r="1410" spans="1:8" s="107" customFormat="1" x14ac:dyDescent="0.2">
      <c r="A1410" s="78" t="s">
        <v>28</v>
      </c>
      <c r="B1410" s="108" t="str">
        <f>+VLOOKUP(A1410,$A$16:$G$1066,2,FALSE)</f>
        <v>BLVD. DEL RODEO</v>
      </c>
      <c r="C1410" s="103"/>
      <c r="D1410" s="104"/>
      <c r="E1410" s="105"/>
      <c r="F1410" s="106"/>
      <c r="G1410" s="110">
        <f>+VLOOKUP(A1410,$A$16:$G$1066,7,FALSE)</f>
        <v>417174.52</v>
      </c>
      <c r="H1410" s="113">
        <f t="shared" ref="H1410:H1434" si="152">+D1410*E1410</f>
        <v>0</v>
      </c>
    </row>
    <row r="1411" spans="1:8" s="6" customFormat="1" x14ac:dyDescent="0.2">
      <c r="A1411" s="35" t="s">
        <v>45</v>
      </c>
      <c r="B1411" s="96" t="str">
        <f>+VLOOKUP(A1411,$A$16:$G$1066,2,FALSE)</f>
        <v>PAVIMENTACIÓN</v>
      </c>
      <c r="C1411" s="95"/>
      <c r="D1411" s="95"/>
      <c r="E1411" s="95"/>
      <c r="F1411" s="37"/>
      <c r="G1411" s="111">
        <f>+VLOOKUP(A1411,$A$16:$G$1066,7,FALSE)</f>
        <v>256118.76</v>
      </c>
      <c r="H1411" s="113">
        <f t="shared" si="152"/>
        <v>0</v>
      </c>
    </row>
    <row r="1412" spans="1:8" s="89" customFormat="1" x14ac:dyDescent="0.2">
      <c r="A1412" s="90" t="s">
        <v>990</v>
      </c>
      <c r="B1412" s="116" t="str">
        <f>+VLOOKUP(A1412,$A$16:$G$1066,2,FALSE)</f>
        <v>PRELIMINARES</v>
      </c>
      <c r="C1412" s="91"/>
      <c r="D1412" s="92"/>
      <c r="E1412" s="93"/>
      <c r="F1412" s="93"/>
      <c r="G1412" s="112">
        <f>+VLOOKUP(A1412,$A$16:$G$1066,7,FALSE)</f>
        <v>148180.01</v>
      </c>
      <c r="H1412" s="113">
        <f t="shared" si="152"/>
        <v>0</v>
      </c>
    </row>
    <row r="1413" spans="1:8" s="89" customFormat="1" x14ac:dyDescent="0.2">
      <c r="A1413" s="90" t="s">
        <v>991</v>
      </c>
      <c r="B1413" s="116" t="str">
        <f t="shared" ref="B1413:B1414" si="153">+VLOOKUP(A1413,$A$16:$G$1066,2,FALSE)</f>
        <v>TERRACERÍAS</v>
      </c>
      <c r="C1413" s="91"/>
      <c r="D1413" s="92"/>
      <c r="E1413" s="93"/>
      <c r="F1413" s="93"/>
      <c r="G1413" s="112">
        <f t="shared" ref="G1413:G1414" si="154">+VLOOKUP(A1413,$A$16:$G$1066,7,FALSE)</f>
        <v>87234.44</v>
      </c>
      <c r="H1413" s="113">
        <f t="shared" si="152"/>
        <v>0</v>
      </c>
    </row>
    <row r="1414" spans="1:8" s="89" customFormat="1" x14ac:dyDescent="0.2">
      <c r="A1414" s="90" t="s">
        <v>992</v>
      </c>
      <c r="B1414" s="116" t="str">
        <f t="shared" si="153"/>
        <v>PAVIMENTO HIDRÁULICO</v>
      </c>
      <c r="C1414" s="91"/>
      <c r="D1414" s="92"/>
      <c r="E1414" s="93"/>
      <c r="F1414" s="93"/>
      <c r="G1414" s="112">
        <f t="shared" si="154"/>
        <v>20704.310000000001</v>
      </c>
      <c r="H1414" s="113">
        <f t="shared" si="152"/>
        <v>0</v>
      </c>
    </row>
    <row r="1415" spans="1:8" s="6" customFormat="1" x14ac:dyDescent="0.2">
      <c r="A1415" s="35" t="s">
        <v>47</v>
      </c>
      <c r="B1415" s="96" t="str">
        <f t="shared" ref="B1415:B1419" si="155">+VLOOKUP(A1415,$A$16:$G$1066,2,FALSE)</f>
        <v>BANQUETAS, CRUCES PEATONALES Y ACCESIBILIDAD UNIVERSAL</v>
      </c>
      <c r="C1415" s="95"/>
      <c r="D1415" s="95"/>
      <c r="E1415" s="95"/>
      <c r="F1415" s="37"/>
      <c r="G1415" s="111">
        <f t="shared" ref="G1415:G1419" si="156">+VLOOKUP(A1415,$A$16:$G$1066,7,FALSE)</f>
        <v>15676.67</v>
      </c>
      <c r="H1415" s="113">
        <f t="shared" si="152"/>
        <v>0</v>
      </c>
    </row>
    <row r="1416" spans="1:8" s="6" customFormat="1" x14ac:dyDescent="0.2">
      <c r="A1416" s="35" t="s">
        <v>993</v>
      </c>
      <c r="B1416" s="96" t="str">
        <f t="shared" si="155"/>
        <v>ÁREAS VERDES</v>
      </c>
      <c r="C1416" s="95"/>
      <c r="D1416" s="95"/>
      <c r="E1416" s="95"/>
      <c r="F1416" s="37"/>
      <c r="G1416" s="111">
        <f t="shared" si="156"/>
        <v>197.03</v>
      </c>
      <c r="H1416" s="113">
        <f t="shared" si="152"/>
        <v>0</v>
      </c>
    </row>
    <row r="1417" spans="1:8" s="6" customFormat="1" x14ac:dyDescent="0.2">
      <c r="A1417" s="35" t="s">
        <v>994</v>
      </c>
      <c r="B1417" s="96" t="str">
        <f t="shared" si="155"/>
        <v>SEÑALAMIENTO HORIZONTAL Y VERTICAL</v>
      </c>
      <c r="C1417" s="95"/>
      <c r="D1417" s="95"/>
      <c r="E1417" s="95"/>
      <c r="F1417" s="37"/>
      <c r="G1417" s="111">
        <f t="shared" si="156"/>
        <v>5373.19</v>
      </c>
      <c r="H1417" s="113">
        <f t="shared" si="152"/>
        <v>0</v>
      </c>
    </row>
    <row r="1418" spans="1:8" s="89" customFormat="1" x14ac:dyDescent="0.2">
      <c r="A1418" s="90" t="s">
        <v>995</v>
      </c>
      <c r="B1418" s="116" t="str">
        <f t="shared" si="155"/>
        <v>SEÑALAMIENTO HORIZONTAL</v>
      </c>
      <c r="C1418" s="91"/>
      <c r="D1418" s="92"/>
      <c r="E1418" s="93"/>
      <c r="F1418" s="93"/>
      <c r="G1418" s="112">
        <f t="shared" si="156"/>
        <v>5349.19</v>
      </c>
      <c r="H1418" s="113">
        <f t="shared" si="152"/>
        <v>0</v>
      </c>
    </row>
    <row r="1419" spans="1:8" s="89" customFormat="1" x14ac:dyDescent="0.2">
      <c r="A1419" s="90" t="s">
        <v>996</v>
      </c>
      <c r="B1419" s="116" t="str">
        <f t="shared" si="155"/>
        <v>SEÑALAMIENTO VERTICAL</v>
      </c>
      <c r="C1419" s="91"/>
      <c r="D1419" s="92"/>
      <c r="E1419" s="93"/>
      <c r="F1419" s="93"/>
      <c r="G1419" s="112">
        <f t="shared" si="156"/>
        <v>24</v>
      </c>
      <c r="H1419" s="113">
        <f t="shared" si="152"/>
        <v>0</v>
      </c>
    </row>
    <row r="1420" spans="1:8" s="6" customFormat="1" x14ac:dyDescent="0.2">
      <c r="A1420" s="35" t="s">
        <v>997</v>
      </c>
      <c r="B1420" s="96" t="str">
        <f>+VLOOKUP(A1420,$A$16:$G$1066,2,FALSE)</f>
        <v>ALCANTARILLADO SANITARIO Y PLUVIAL</v>
      </c>
      <c r="C1420" s="95"/>
      <c r="D1420" s="95"/>
      <c r="E1420" s="95"/>
      <c r="F1420" s="37"/>
      <c r="G1420" s="111">
        <f>+VLOOKUP(A1420,$A$16:$G$1066,7,FALSE)</f>
        <v>101210.43</v>
      </c>
      <c r="H1420" s="113">
        <f t="shared" si="152"/>
        <v>0</v>
      </c>
    </row>
    <row r="1421" spans="1:8" s="89" customFormat="1" x14ac:dyDescent="0.2">
      <c r="A1421" s="90" t="s">
        <v>999</v>
      </c>
      <c r="B1421" s="116" t="str">
        <f t="shared" ref="B1421:B1425" si="157">+VLOOKUP(A1421,$A$16:$G$1066,2,FALSE)</f>
        <v>LÍNEA PRINCIPAL</v>
      </c>
      <c r="C1421" s="91"/>
      <c r="D1421" s="92"/>
      <c r="E1421" s="93"/>
      <c r="F1421" s="93"/>
      <c r="G1421" s="112">
        <f t="shared" ref="G1421:G1425" si="158">+VLOOKUP(A1421,$A$16:$G$1066,7,FALSE)</f>
        <v>59765.760000000002</v>
      </c>
      <c r="H1421" s="113">
        <f t="shared" si="152"/>
        <v>0</v>
      </c>
    </row>
    <row r="1422" spans="1:8" s="89" customFormat="1" x14ac:dyDescent="0.2">
      <c r="A1422" s="90" t="s">
        <v>1000</v>
      </c>
      <c r="B1422" s="116" t="str">
        <f t="shared" si="157"/>
        <v>POZOS DE VISITA</v>
      </c>
      <c r="C1422" s="91"/>
      <c r="D1422" s="92"/>
      <c r="E1422" s="93"/>
      <c r="F1422" s="93"/>
      <c r="G1422" s="112">
        <f t="shared" si="158"/>
        <v>10193.540000000001</v>
      </c>
      <c r="H1422" s="113">
        <f t="shared" si="152"/>
        <v>0</v>
      </c>
    </row>
    <row r="1423" spans="1:8" s="89" customFormat="1" x14ac:dyDescent="0.2">
      <c r="A1423" s="90" t="s">
        <v>1001</v>
      </c>
      <c r="B1423" s="116" t="str">
        <f t="shared" si="157"/>
        <v>DESCARGAS DOMICILIARIAS</v>
      </c>
      <c r="C1423" s="91"/>
      <c r="D1423" s="92"/>
      <c r="E1423" s="93"/>
      <c r="F1423" s="93"/>
      <c r="G1423" s="112">
        <f t="shared" si="158"/>
        <v>14118.43</v>
      </c>
      <c r="H1423" s="113">
        <f t="shared" si="152"/>
        <v>0</v>
      </c>
    </row>
    <row r="1424" spans="1:8" s="89" customFormat="1" x14ac:dyDescent="0.2">
      <c r="A1424" s="90" t="s">
        <v>998</v>
      </c>
      <c r="B1424" s="116" t="str">
        <f t="shared" si="157"/>
        <v>BOCAS DE TORMENTA</v>
      </c>
      <c r="C1424" s="91"/>
      <c r="D1424" s="92"/>
      <c r="E1424" s="93"/>
      <c r="F1424" s="93"/>
      <c r="G1424" s="112">
        <f t="shared" si="158"/>
        <v>15280.52</v>
      </c>
      <c r="H1424" s="113">
        <f t="shared" si="152"/>
        <v>0</v>
      </c>
    </row>
    <row r="1425" spans="1:8" s="89" customFormat="1" x14ac:dyDescent="0.2">
      <c r="A1425" s="90" t="s">
        <v>1002</v>
      </c>
      <c r="B1425" s="116" t="str">
        <f t="shared" si="157"/>
        <v>POZO DE ABSORCIÓN</v>
      </c>
      <c r="C1425" s="91"/>
      <c r="D1425" s="92"/>
      <c r="E1425" s="93"/>
      <c r="F1425" s="93"/>
      <c r="G1425" s="112">
        <f t="shared" si="158"/>
        <v>1852.18</v>
      </c>
      <c r="H1425" s="113">
        <f t="shared" si="152"/>
        <v>0</v>
      </c>
    </row>
    <row r="1426" spans="1:8" s="6" customFormat="1" x14ac:dyDescent="0.2">
      <c r="A1426" s="35" t="s">
        <v>1003</v>
      </c>
      <c r="B1426" s="96" t="str">
        <f>+VLOOKUP(A1426,$A$16:$G$1066,2,FALSE)</f>
        <v>AGUA POTABLE</v>
      </c>
      <c r="C1426" s="95"/>
      <c r="D1426" s="95"/>
      <c r="E1426" s="95"/>
      <c r="F1426" s="37"/>
      <c r="G1426" s="111">
        <f>+VLOOKUP(A1426,$A$16:$G$1066,7,FALSE)</f>
        <v>22971.66</v>
      </c>
      <c r="H1426" s="113">
        <f t="shared" si="152"/>
        <v>0</v>
      </c>
    </row>
    <row r="1427" spans="1:8" s="89" customFormat="1" x14ac:dyDescent="0.2">
      <c r="A1427" s="90" t="s">
        <v>1004</v>
      </c>
      <c r="B1427" s="116" t="str">
        <f t="shared" ref="B1427:B1430" si="159">+VLOOKUP(A1427,$A$16:$G$1066,2,FALSE)</f>
        <v>LÍNEA PRINCIPAL</v>
      </c>
      <c r="C1427" s="91"/>
      <c r="D1427" s="92"/>
      <c r="E1427" s="93"/>
      <c r="F1427" s="93"/>
      <c r="G1427" s="112">
        <f t="shared" ref="G1427:G1430" si="160">+VLOOKUP(A1427,$A$16:$G$1066,7,FALSE)</f>
        <v>14622.15</v>
      </c>
      <c r="H1427" s="113">
        <f t="shared" si="152"/>
        <v>0</v>
      </c>
    </row>
    <row r="1428" spans="1:8" s="89" customFormat="1" x14ac:dyDescent="0.2">
      <c r="A1428" s="90" t="s">
        <v>1005</v>
      </c>
      <c r="B1428" s="116" t="str">
        <f t="shared" si="159"/>
        <v>TOMAS DOMICILIARIAS</v>
      </c>
      <c r="C1428" s="91"/>
      <c r="D1428" s="92"/>
      <c r="E1428" s="93"/>
      <c r="F1428" s="93"/>
      <c r="G1428" s="112">
        <f t="shared" si="160"/>
        <v>4002.58</v>
      </c>
      <c r="H1428" s="113">
        <f t="shared" si="152"/>
        <v>0</v>
      </c>
    </row>
    <row r="1429" spans="1:8" s="89" customFormat="1" x14ac:dyDescent="0.2">
      <c r="A1429" s="90" t="s">
        <v>1006</v>
      </c>
      <c r="B1429" s="116" t="str">
        <f t="shared" si="159"/>
        <v>CAJA DE VÁLVULAS</v>
      </c>
      <c r="C1429" s="91"/>
      <c r="D1429" s="92"/>
      <c r="E1429" s="93"/>
      <c r="F1429" s="93"/>
      <c r="G1429" s="112">
        <f t="shared" si="160"/>
        <v>4134.04</v>
      </c>
      <c r="H1429" s="113">
        <f t="shared" si="152"/>
        <v>0</v>
      </c>
    </row>
    <row r="1430" spans="1:8" s="89" customFormat="1" x14ac:dyDescent="0.2">
      <c r="A1430" s="90" t="s">
        <v>1007</v>
      </c>
      <c r="B1430" s="116" t="str">
        <f t="shared" si="159"/>
        <v>PIEZAS ESPECIALES</v>
      </c>
      <c r="C1430" s="91"/>
      <c r="D1430" s="92"/>
      <c r="E1430" s="93"/>
      <c r="F1430" s="93"/>
      <c r="G1430" s="112">
        <f t="shared" si="160"/>
        <v>212.89</v>
      </c>
      <c r="H1430" s="113">
        <f t="shared" si="152"/>
        <v>0</v>
      </c>
    </row>
    <row r="1431" spans="1:8" s="6" customFormat="1" x14ac:dyDescent="0.2">
      <c r="A1431" s="35" t="s">
        <v>1008</v>
      </c>
      <c r="B1431" s="96" t="str">
        <f>+VLOOKUP(A1431,$A$16:$G$1066,2,FALSE)</f>
        <v>RED DE ALUMBRADO PÚBLICO</v>
      </c>
      <c r="C1431" s="95"/>
      <c r="D1431" s="95"/>
      <c r="E1431" s="95"/>
      <c r="F1431" s="37"/>
      <c r="G1431" s="111">
        <f>+VLOOKUP(A1431,$A$16:$G$1066,7,FALSE)</f>
        <v>4366.2</v>
      </c>
      <c r="H1431" s="113">
        <f t="shared" si="152"/>
        <v>0</v>
      </c>
    </row>
    <row r="1432" spans="1:8" s="89" customFormat="1" x14ac:dyDescent="0.2">
      <c r="A1432" s="90" t="s">
        <v>1009</v>
      </c>
      <c r="B1432" s="116" t="str">
        <f t="shared" ref="B1432:B1433" si="161">+VLOOKUP(A1432,$A$16:$G$1066,2,FALSE)</f>
        <v>OBRA CIVIL</v>
      </c>
      <c r="C1432" s="91"/>
      <c r="D1432" s="92"/>
      <c r="E1432" s="93"/>
      <c r="F1432" s="93"/>
      <c r="G1432" s="112">
        <f t="shared" ref="G1432:G1433" si="162">+VLOOKUP(A1432,$A$16:$G$1066,7,FALSE)</f>
        <v>1651.2</v>
      </c>
      <c r="H1432" s="113">
        <f t="shared" si="152"/>
        <v>0</v>
      </c>
    </row>
    <row r="1433" spans="1:8" s="89" customFormat="1" x14ac:dyDescent="0.2">
      <c r="A1433" s="90" t="s">
        <v>1010</v>
      </c>
      <c r="B1433" s="116" t="str">
        <f t="shared" si="161"/>
        <v>ALUMBRADO PÚBLICO</v>
      </c>
      <c r="C1433" s="91"/>
      <c r="D1433" s="92"/>
      <c r="E1433" s="93"/>
      <c r="F1433" s="93"/>
      <c r="G1433" s="112">
        <f t="shared" si="162"/>
        <v>2715</v>
      </c>
      <c r="H1433" s="113">
        <f t="shared" si="152"/>
        <v>0</v>
      </c>
    </row>
    <row r="1434" spans="1:8" s="6" customFormat="1" x14ac:dyDescent="0.2">
      <c r="A1434" s="35" t="s">
        <v>1011</v>
      </c>
      <c r="B1434" s="96" t="str">
        <f>+VLOOKUP(A1434,$A$16:$G$1066,2,FALSE)</f>
        <v>LIMPIEZA</v>
      </c>
      <c r="C1434" s="95"/>
      <c r="D1434" s="95"/>
      <c r="E1434" s="95"/>
      <c r="F1434" s="37"/>
      <c r="G1434" s="111">
        <f>+VLOOKUP(A1434,$A$16:$G$1066,7,FALSE)</f>
        <v>11260.58</v>
      </c>
      <c r="H1434" s="113">
        <f t="shared" si="152"/>
        <v>0</v>
      </c>
    </row>
    <row r="1435" spans="1:8" s="107" customFormat="1" x14ac:dyDescent="0.2">
      <c r="A1435" s="78" t="s">
        <v>29</v>
      </c>
      <c r="B1435" s="108" t="str">
        <f>+VLOOKUP(A1435,$A$16:$G$1325,2,FALSE)</f>
        <v>CALLE CONSTITUCIÓN</v>
      </c>
      <c r="C1435" s="103"/>
      <c r="D1435" s="104"/>
      <c r="E1435" s="105"/>
      <c r="F1435" s="106"/>
      <c r="G1435" s="110">
        <f>+VLOOKUP(A1435,$A$16:$G$1325,7,FALSE)</f>
        <v>87387.87999999999</v>
      </c>
      <c r="H1435" s="113">
        <f t="shared" ref="H1435:H1459" si="163">+D1435*E1435</f>
        <v>0</v>
      </c>
    </row>
    <row r="1436" spans="1:8" s="6" customFormat="1" x14ac:dyDescent="0.2">
      <c r="A1436" s="35" t="s">
        <v>57</v>
      </c>
      <c r="B1436" s="96" t="str">
        <f>+VLOOKUP(A1436,$A$16:$G$1325,2,FALSE)</f>
        <v>PAVIMENTACIÓN</v>
      </c>
      <c r="C1436" s="95"/>
      <c r="D1436" s="95"/>
      <c r="E1436" s="95"/>
      <c r="F1436" s="37"/>
      <c r="G1436" s="111">
        <f>+VLOOKUP(A1436,$A$16:$G$1325,7,FALSE)</f>
        <v>46779.59</v>
      </c>
      <c r="H1436" s="113">
        <f t="shared" si="163"/>
        <v>0</v>
      </c>
    </row>
    <row r="1437" spans="1:8" s="89" customFormat="1" x14ac:dyDescent="0.2">
      <c r="A1437" s="90" t="s">
        <v>1215</v>
      </c>
      <c r="B1437" s="116" t="str">
        <f>+VLOOKUP(A1437,$A$16:$G$1325,2,FALSE)</f>
        <v>PRELIMINARES</v>
      </c>
      <c r="C1437" s="91"/>
      <c r="D1437" s="92"/>
      <c r="E1437" s="93"/>
      <c r="F1437" s="93"/>
      <c r="G1437" s="112">
        <f>+VLOOKUP(A1437,$A$16:$G$1325,7,FALSE)</f>
        <v>7595.52</v>
      </c>
      <c r="H1437" s="115">
        <f t="shared" si="163"/>
        <v>0</v>
      </c>
    </row>
    <row r="1438" spans="1:8" s="89" customFormat="1" x14ac:dyDescent="0.2">
      <c r="A1438" s="90" t="s">
        <v>1216</v>
      </c>
      <c r="B1438" s="116" t="str">
        <f t="shared" ref="B1438:B1439" si="164">+VLOOKUP(A1438,$A$16:$G$1325,2,FALSE)</f>
        <v>TERRACERÍAS</v>
      </c>
      <c r="C1438" s="91"/>
      <c r="D1438" s="92"/>
      <c r="E1438" s="93"/>
      <c r="F1438" s="93"/>
      <c r="G1438" s="112">
        <f t="shared" ref="G1438:G1439" si="165">+VLOOKUP(A1438,$A$16:$G$1325,7,FALSE)</f>
        <v>31538.11</v>
      </c>
      <c r="H1438" s="113">
        <f t="shared" si="163"/>
        <v>0</v>
      </c>
    </row>
    <row r="1439" spans="1:8" s="89" customFormat="1" x14ac:dyDescent="0.2">
      <c r="A1439" s="90" t="s">
        <v>1217</v>
      </c>
      <c r="B1439" s="116" t="str">
        <f t="shared" si="164"/>
        <v>PAVIMENTO HIDRÁULICO</v>
      </c>
      <c r="C1439" s="91"/>
      <c r="D1439" s="92"/>
      <c r="E1439" s="93"/>
      <c r="F1439" s="93"/>
      <c r="G1439" s="112">
        <f t="shared" si="165"/>
        <v>7645.96</v>
      </c>
      <c r="H1439" s="113">
        <f t="shared" si="163"/>
        <v>0</v>
      </c>
    </row>
    <row r="1440" spans="1:8" s="6" customFormat="1" x14ac:dyDescent="0.2">
      <c r="A1440" s="35" t="s">
        <v>65</v>
      </c>
      <c r="B1440" s="96" t="str">
        <f t="shared" ref="B1440:B1444" si="166">+VLOOKUP(A1440,$A$16:$G$1325,2,FALSE)</f>
        <v>BANQUETAS, CRUCES PEATONALES Y ACCESIBILIDAD UNIVERSAL</v>
      </c>
      <c r="C1440" s="95"/>
      <c r="D1440" s="95"/>
      <c r="E1440" s="95"/>
      <c r="F1440" s="37"/>
      <c r="G1440" s="111">
        <f t="shared" ref="G1440:G1444" si="167">+VLOOKUP(A1440,$A$16:$G$1325,7,FALSE)</f>
        <v>6513.17</v>
      </c>
      <c r="H1440" s="113">
        <f t="shared" si="163"/>
        <v>0</v>
      </c>
    </row>
    <row r="1441" spans="1:8" s="6" customFormat="1" x14ac:dyDescent="0.2">
      <c r="A1441" s="35" t="s">
        <v>243</v>
      </c>
      <c r="B1441" s="96" t="str">
        <f t="shared" si="166"/>
        <v>ÁREAS VERDES</v>
      </c>
      <c r="C1441" s="95"/>
      <c r="D1441" s="95"/>
      <c r="E1441" s="95"/>
      <c r="F1441" s="37"/>
      <c r="G1441" s="111">
        <f t="shared" si="167"/>
        <v>73.2</v>
      </c>
      <c r="H1441" s="113">
        <f t="shared" si="163"/>
        <v>0</v>
      </c>
    </row>
    <row r="1442" spans="1:8" s="6" customFormat="1" x14ac:dyDescent="0.2">
      <c r="A1442" s="35" t="s">
        <v>250</v>
      </c>
      <c r="B1442" s="96" t="str">
        <f t="shared" si="166"/>
        <v>SEÑALAMIENTO HORIZONTAL Y VERTICAL</v>
      </c>
      <c r="C1442" s="95"/>
      <c r="D1442" s="95"/>
      <c r="E1442" s="95"/>
      <c r="F1442" s="37"/>
      <c r="G1442" s="111">
        <f t="shared" si="167"/>
        <v>1340.78</v>
      </c>
      <c r="H1442" s="113">
        <f t="shared" si="163"/>
        <v>0</v>
      </c>
    </row>
    <row r="1443" spans="1:8" s="89" customFormat="1" x14ac:dyDescent="0.2">
      <c r="A1443" s="90" t="s">
        <v>1218</v>
      </c>
      <c r="B1443" s="116" t="str">
        <f t="shared" si="166"/>
        <v>SEÑALAMIENTO HORIZONTAL</v>
      </c>
      <c r="C1443" s="91"/>
      <c r="D1443" s="92"/>
      <c r="E1443" s="93"/>
      <c r="F1443" s="93"/>
      <c r="G1443" s="112">
        <f t="shared" si="167"/>
        <v>1327.78</v>
      </c>
      <c r="H1443" s="113">
        <f t="shared" si="163"/>
        <v>0</v>
      </c>
    </row>
    <row r="1444" spans="1:8" s="89" customFormat="1" x14ac:dyDescent="0.2">
      <c r="A1444" s="90" t="s">
        <v>1219</v>
      </c>
      <c r="B1444" s="116" t="str">
        <f t="shared" si="166"/>
        <v>SEÑALAMIENTO VERTICAL</v>
      </c>
      <c r="C1444" s="91"/>
      <c r="D1444" s="92"/>
      <c r="E1444" s="93"/>
      <c r="F1444" s="93"/>
      <c r="G1444" s="112">
        <f t="shared" si="167"/>
        <v>13</v>
      </c>
      <c r="H1444" s="113">
        <f t="shared" si="163"/>
        <v>0</v>
      </c>
    </row>
    <row r="1445" spans="1:8" s="6" customFormat="1" x14ac:dyDescent="0.2">
      <c r="A1445" s="35" t="s">
        <v>287</v>
      </c>
      <c r="B1445" s="96" t="str">
        <f>+VLOOKUP(A1445,$A$16:$G$1325,2,FALSE)</f>
        <v>ALCANTARILLADO SANITARIO Y PLUVIAL</v>
      </c>
      <c r="C1445" s="95"/>
      <c r="D1445" s="95"/>
      <c r="E1445" s="95"/>
      <c r="F1445" s="37"/>
      <c r="G1445" s="111">
        <f>+VLOOKUP(A1445,$A$16:$G$1325,7,FALSE)</f>
        <v>17635.86</v>
      </c>
      <c r="H1445" s="113">
        <f t="shared" si="163"/>
        <v>0</v>
      </c>
    </row>
    <row r="1446" spans="1:8" s="89" customFormat="1" x14ac:dyDescent="0.2">
      <c r="A1446" s="90" t="s">
        <v>1220</v>
      </c>
      <c r="B1446" s="116" t="str">
        <f t="shared" ref="B1446:B1450" si="168">+VLOOKUP(A1446,$A$16:$G$1325,2,FALSE)</f>
        <v>LÍNEA PRINCIPAL</v>
      </c>
      <c r="C1446" s="91"/>
      <c r="D1446" s="92"/>
      <c r="E1446" s="93"/>
      <c r="F1446" s="93"/>
      <c r="G1446" s="112">
        <f t="shared" ref="G1446:G1450" si="169">+VLOOKUP(A1446,$A$16:$G$1325,7,FALSE)</f>
        <v>8399.8700000000008</v>
      </c>
      <c r="H1446" s="113">
        <f t="shared" si="163"/>
        <v>0</v>
      </c>
    </row>
    <row r="1447" spans="1:8" s="89" customFormat="1" x14ac:dyDescent="0.2">
      <c r="A1447" s="90" t="s">
        <v>1221</v>
      </c>
      <c r="B1447" s="116" t="str">
        <f t="shared" si="168"/>
        <v>POZOS DE VISITA</v>
      </c>
      <c r="C1447" s="91"/>
      <c r="D1447" s="92"/>
      <c r="E1447" s="93"/>
      <c r="F1447" s="93"/>
      <c r="G1447" s="112">
        <f t="shared" si="169"/>
        <v>1606.14</v>
      </c>
      <c r="H1447" s="113">
        <f t="shared" si="163"/>
        <v>0</v>
      </c>
    </row>
    <row r="1448" spans="1:8" s="89" customFormat="1" x14ac:dyDescent="0.2">
      <c r="A1448" s="90" t="s">
        <v>1222</v>
      </c>
      <c r="B1448" s="116" t="str">
        <f t="shared" si="168"/>
        <v>DESCARGAS DOMICILIARIAS</v>
      </c>
      <c r="C1448" s="91"/>
      <c r="D1448" s="92"/>
      <c r="E1448" s="93"/>
      <c r="F1448" s="93"/>
      <c r="G1448" s="112">
        <f t="shared" si="169"/>
        <v>4157.0600000000004</v>
      </c>
      <c r="H1448" s="113">
        <f t="shared" si="163"/>
        <v>0</v>
      </c>
    </row>
    <row r="1449" spans="1:8" s="89" customFormat="1" x14ac:dyDescent="0.2">
      <c r="A1449" s="90" t="s">
        <v>1223</v>
      </c>
      <c r="B1449" s="116" t="str">
        <f t="shared" si="168"/>
        <v>BOCAS DE TORMENTA</v>
      </c>
      <c r="C1449" s="91"/>
      <c r="D1449" s="92"/>
      <c r="E1449" s="93"/>
      <c r="F1449" s="93"/>
      <c r="G1449" s="112">
        <f t="shared" si="169"/>
        <v>3374.41</v>
      </c>
      <c r="H1449" s="113">
        <f t="shared" si="163"/>
        <v>0</v>
      </c>
    </row>
    <row r="1450" spans="1:8" s="89" customFormat="1" x14ac:dyDescent="0.2">
      <c r="A1450" s="90" t="s">
        <v>1224</v>
      </c>
      <c r="B1450" s="116" t="str">
        <f t="shared" si="168"/>
        <v>POZOS DE ABSORCIÓN</v>
      </c>
      <c r="C1450" s="91"/>
      <c r="D1450" s="92"/>
      <c r="E1450" s="93"/>
      <c r="F1450" s="93"/>
      <c r="G1450" s="112">
        <f t="shared" si="169"/>
        <v>98.38</v>
      </c>
      <c r="H1450" s="113">
        <f t="shared" si="163"/>
        <v>0</v>
      </c>
    </row>
    <row r="1451" spans="1:8" s="6" customFormat="1" x14ac:dyDescent="0.2">
      <c r="A1451" s="35" t="s">
        <v>1225</v>
      </c>
      <c r="B1451" s="96" t="str">
        <f>+VLOOKUP(A1451,$A$16:$G$1325,2,FALSE)</f>
        <v>AGUA POTABLE</v>
      </c>
      <c r="C1451" s="95"/>
      <c r="D1451" s="95"/>
      <c r="E1451" s="95"/>
      <c r="F1451" s="37"/>
      <c r="G1451" s="111">
        <f>+VLOOKUP(A1451,$A$16:$G$1325,7,FALSE)</f>
        <v>10084.219999999999</v>
      </c>
      <c r="H1451" s="113">
        <f t="shared" si="163"/>
        <v>0</v>
      </c>
    </row>
    <row r="1452" spans="1:8" s="89" customFormat="1" x14ac:dyDescent="0.2">
      <c r="A1452" s="90" t="s">
        <v>1226</v>
      </c>
      <c r="B1452" s="116" t="str">
        <f>+VLOOKUP(A1452,$A$16:$G$1325,2,FALSE)</f>
        <v>LÍNEA PRINCIPAL</v>
      </c>
      <c r="C1452" s="91"/>
      <c r="D1452" s="92"/>
      <c r="E1452" s="93"/>
      <c r="F1452" s="93"/>
      <c r="G1452" s="112">
        <f t="shared" ref="G1452:G1455" si="170">+VLOOKUP(A1452,$A$16:$G$1325,7,FALSE)</f>
        <v>6384.6</v>
      </c>
      <c r="H1452" s="113">
        <f t="shared" si="163"/>
        <v>0</v>
      </c>
    </row>
    <row r="1453" spans="1:8" s="89" customFormat="1" x14ac:dyDescent="0.2">
      <c r="A1453" s="90" t="s">
        <v>1227</v>
      </c>
      <c r="B1453" s="116" t="str">
        <f t="shared" ref="B1453:B1455" si="171">+VLOOKUP(A1453,$A$16:$G$1325,2,FALSE)</f>
        <v>TOMAS DOMICILIARIAS</v>
      </c>
      <c r="C1453" s="91"/>
      <c r="D1453" s="92"/>
      <c r="E1453" s="93"/>
      <c r="F1453" s="93"/>
      <c r="G1453" s="112">
        <f t="shared" si="170"/>
        <v>860.84</v>
      </c>
      <c r="H1453" s="113">
        <f t="shared" si="163"/>
        <v>0</v>
      </c>
    </row>
    <row r="1454" spans="1:8" s="89" customFormat="1" x14ac:dyDescent="0.2">
      <c r="A1454" s="90" t="s">
        <v>1228</v>
      </c>
      <c r="B1454" s="116" t="str">
        <f t="shared" si="171"/>
        <v>CAJA DE VÁLVULAS</v>
      </c>
      <c r="C1454" s="91"/>
      <c r="D1454" s="92"/>
      <c r="E1454" s="93"/>
      <c r="F1454" s="93"/>
      <c r="G1454" s="112">
        <f t="shared" si="170"/>
        <v>2718.23</v>
      </c>
      <c r="H1454" s="113">
        <f t="shared" si="163"/>
        <v>0</v>
      </c>
    </row>
    <row r="1455" spans="1:8" s="89" customFormat="1" x14ac:dyDescent="0.2">
      <c r="A1455" s="90" t="s">
        <v>1229</v>
      </c>
      <c r="B1455" s="116" t="str">
        <f t="shared" si="171"/>
        <v>PIEZAS ESPECIALES</v>
      </c>
      <c r="C1455" s="91"/>
      <c r="D1455" s="92"/>
      <c r="E1455" s="93"/>
      <c r="F1455" s="93"/>
      <c r="G1455" s="112">
        <f t="shared" si="170"/>
        <v>120.55</v>
      </c>
      <c r="H1455" s="113">
        <f t="shared" si="163"/>
        <v>0</v>
      </c>
    </row>
    <row r="1456" spans="1:8" s="6" customFormat="1" x14ac:dyDescent="0.2">
      <c r="A1456" s="35" t="s">
        <v>1230</v>
      </c>
      <c r="B1456" s="96" t="str">
        <f>+VLOOKUP(A1456,$A$16:$G$1325,2,FALSE)</f>
        <v>RED DE ALUMBRADO PÚBLICO</v>
      </c>
      <c r="C1456" s="95"/>
      <c r="D1456" s="95"/>
      <c r="E1456" s="95"/>
      <c r="F1456" s="37"/>
      <c r="G1456" s="111">
        <f>+VLOOKUP(A1456,$A$16:$G$1325,7,FALSE)</f>
        <v>1062.47</v>
      </c>
      <c r="H1456" s="113">
        <f t="shared" si="163"/>
        <v>0</v>
      </c>
    </row>
    <row r="1457" spans="1:8" s="89" customFormat="1" x14ac:dyDescent="0.2">
      <c r="A1457" s="90" t="s">
        <v>1231</v>
      </c>
      <c r="B1457" s="116" t="str">
        <f t="shared" ref="B1457:B1458" si="172">+VLOOKUP(A1457,$A$16:$G$1325,2,FALSE)</f>
        <v>OBRA CIVIL</v>
      </c>
      <c r="C1457" s="91"/>
      <c r="D1457" s="92"/>
      <c r="E1457" s="93"/>
      <c r="F1457" s="93"/>
      <c r="G1457" s="112">
        <f t="shared" ref="G1457:G1458" si="173">+VLOOKUP(A1457,$A$16:$G$1325,7,FALSE)</f>
        <v>400.05</v>
      </c>
      <c r="H1457" s="113">
        <f t="shared" si="163"/>
        <v>0</v>
      </c>
    </row>
    <row r="1458" spans="1:8" s="89" customFormat="1" x14ac:dyDescent="0.2">
      <c r="A1458" s="90" t="s">
        <v>1232</v>
      </c>
      <c r="B1458" s="116" t="str">
        <f t="shared" si="172"/>
        <v>ALUMBRADO PÚBLICO</v>
      </c>
      <c r="C1458" s="91"/>
      <c r="D1458" s="92"/>
      <c r="E1458" s="93"/>
      <c r="F1458" s="93"/>
      <c r="G1458" s="112">
        <f t="shared" si="173"/>
        <v>662.42</v>
      </c>
      <c r="H1458" s="113">
        <f t="shared" si="163"/>
        <v>0</v>
      </c>
    </row>
    <row r="1459" spans="1:8" s="6" customFormat="1" x14ac:dyDescent="0.2">
      <c r="A1459" s="35" t="s">
        <v>1233</v>
      </c>
      <c r="B1459" s="96" t="str">
        <f>+VLOOKUP(A1459,$A$16:$G$1325,2,FALSE)</f>
        <v>LIMPIEZA</v>
      </c>
      <c r="C1459" s="95"/>
      <c r="D1459" s="95"/>
      <c r="E1459" s="95"/>
      <c r="F1459" s="37"/>
      <c r="G1459" s="111">
        <f>+VLOOKUP(A1459,$A$16:$G$1325,7,FALSE)</f>
        <v>3898.59</v>
      </c>
      <c r="H1459" s="113">
        <f t="shared" si="163"/>
        <v>0</v>
      </c>
    </row>
    <row r="1460" spans="1:8" s="6" customFormat="1" x14ac:dyDescent="0.2">
      <c r="A1460" s="47"/>
      <c r="B1460" s="98"/>
      <c r="C1460" s="36"/>
      <c r="D1460" s="39"/>
      <c r="E1460" s="37"/>
      <c r="F1460" s="37"/>
      <c r="G1460" s="50"/>
      <c r="H1460" s="113">
        <f t="shared" ref="H1460:H1463" si="174">+D1460*E1460</f>
        <v>0</v>
      </c>
    </row>
    <row r="1461" spans="1:8" s="6" customFormat="1" x14ac:dyDescent="0.2">
      <c r="A1461" s="47"/>
      <c r="B1461" s="48"/>
      <c r="C1461" s="36"/>
      <c r="D1461" s="39"/>
      <c r="E1461" s="37"/>
      <c r="F1461" s="37"/>
      <c r="G1461" s="50"/>
      <c r="H1461" s="113">
        <f t="shared" si="174"/>
        <v>0</v>
      </c>
    </row>
    <row r="1462" spans="1:8" s="6" customFormat="1" x14ac:dyDescent="0.2">
      <c r="A1462" s="47"/>
      <c r="B1462" s="48"/>
      <c r="C1462" s="36"/>
      <c r="D1462" s="39"/>
      <c r="E1462" s="37"/>
      <c r="F1462" s="37"/>
      <c r="G1462" s="50"/>
      <c r="H1462" s="113">
        <f t="shared" si="174"/>
        <v>0</v>
      </c>
    </row>
    <row r="1463" spans="1:8" s="7" customFormat="1" x14ac:dyDescent="0.2">
      <c r="A1463" s="41"/>
      <c r="B1463" s="40"/>
      <c r="C1463" s="36"/>
      <c r="D1463" s="39"/>
      <c r="E1463" s="37"/>
      <c r="G1463" s="42"/>
      <c r="H1463" s="113">
        <f t="shared" si="174"/>
        <v>0</v>
      </c>
    </row>
    <row r="1464" spans="1:8" s="7" customFormat="1" ht="15" customHeight="1" x14ac:dyDescent="0.2">
      <c r="A1464" s="129" t="s">
        <v>24</v>
      </c>
      <c r="B1464" s="129"/>
      <c r="C1464" s="129"/>
      <c r="D1464" s="129"/>
      <c r="E1464" s="129"/>
      <c r="F1464" s="94" t="s">
        <v>16</v>
      </c>
      <c r="G1464" s="43">
        <f>+G1435+G1410+G1385+G1359+G1330</f>
        <v>1346553.49</v>
      </c>
      <c r="H1464" s="113">
        <f>SUM(H1326:H1463)</f>
        <v>0</v>
      </c>
    </row>
    <row r="1465" spans="1:8" s="7" customFormat="1" ht="15" customHeight="1" x14ac:dyDescent="0.2">
      <c r="A1465" s="128"/>
      <c r="B1465" s="128"/>
      <c r="C1465" s="128"/>
      <c r="D1465" s="128"/>
      <c r="E1465" s="128"/>
      <c r="F1465" s="94" t="s">
        <v>17</v>
      </c>
      <c r="G1465" s="44">
        <f>ROUND(PRODUCT(G1464,0.16),2)</f>
        <v>215448.56</v>
      </c>
    </row>
    <row r="1466" spans="1:8" s="7" customFormat="1" ht="15.75" x14ac:dyDescent="0.2">
      <c r="A1466" s="128"/>
      <c r="B1466" s="128"/>
      <c r="C1466" s="128"/>
      <c r="D1466" s="128"/>
      <c r="E1466" s="128"/>
      <c r="F1466" s="94" t="s">
        <v>18</v>
      </c>
      <c r="G1466" s="45">
        <f>ROUND(SUM(G1464,G1465),2)</f>
        <v>1562002.05</v>
      </c>
    </row>
    <row r="1467" spans="1:8" ht="15" x14ac:dyDescent="0.25"/>
    <row r="1468" spans="1:8" ht="15" x14ac:dyDescent="0.25"/>
  </sheetData>
  <protectedRanges>
    <protectedRange sqref="B9:C9 B5" name="DATOS_3"/>
    <protectedRange sqref="C1" name="DATOS_1_2"/>
    <protectedRange sqref="F4:F7" name="DATOS_3_1_1"/>
  </protectedRanges>
  <mergeCells count="10">
    <mergeCell ref="G9:G10"/>
    <mergeCell ref="A12:G12"/>
    <mergeCell ref="C9:F10"/>
    <mergeCell ref="A1464:E1464"/>
    <mergeCell ref="A1465:E1466"/>
    <mergeCell ref="C2:F3"/>
    <mergeCell ref="B5:B7"/>
    <mergeCell ref="B9:B10"/>
    <mergeCell ref="C1:F1"/>
    <mergeCell ref="C8:F8"/>
  </mergeCells>
  <phoneticPr fontId="24"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rowBreaks count="1" manualBreakCount="1">
    <brk id="1326"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DOPI-MUN-RM-PAV-LP-131-2022</vt:lpstr>
      <vt:lpstr>'DOPI-MUN-RM-PAV-LP-131-2022'!Área_de_impresión</vt:lpstr>
      <vt:lpstr>'DOPI-MUN-RM-PAV-LP-131-2022'!Títulos_a_imprimir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YO</cp:lastModifiedBy>
  <cp:lastPrinted>2022-10-11T22:43:32Z</cp:lastPrinted>
  <dcterms:created xsi:type="dcterms:W3CDTF">2019-08-15T17:13:54Z</dcterms:created>
  <dcterms:modified xsi:type="dcterms:W3CDTF">2022-10-25T17:34:19Z</dcterms:modified>
</cp:coreProperties>
</file>