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1-2022\CATALOGOS\"/>
    </mc:Choice>
  </mc:AlternateContent>
  <xr:revisionPtr revIDLastSave="0" documentId="13_ncr:1_{6534C0DD-B891-41AF-B5CC-B86D880806EC}" xr6:coauthVersionLast="36" xr6:coauthVersionMax="47" xr10:uidLastSave="{00000000-0000-0000-0000-000000000000}"/>
  <bookViews>
    <workbookView xWindow="0" yWindow="0" windowWidth="28800" windowHeight="11205" xr2:uid="{00000000-000D-0000-FFFF-FFFF00000000}"/>
  </bookViews>
  <sheets>
    <sheet name="DOPI-MUN-RM-PAV-LP-134-2022" sheetId="3" r:id="rId1"/>
  </sheets>
  <externalReferences>
    <externalReference r:id="rId2"/>
    <externalReference r:id="rId3"/>
  </externalReferences>
  <definedNames>
    <definedName name="_xlnm._FilterDatabase" localSheetId="0" hidden="1">'DOPI-MUN-RM-PAV-LP-134-2022'!$A$16:$G$1019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'DOPI-MUN-RM-PAV-LP-134-2022'!$A$1:$G$1127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'DOPI-MUN-RM-PAV-LP-134-2022'!$1:$14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122" i="3" l="1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G15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019" i="3" l="1"/>
  <c r="G1018" i="3" s="1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6" i="3"/>
  <c r="G995" i="3"/>
  <c r="G994" i="3"/>
  <c r="G993" i="3"/>
  <c r="G992" i="3"/>
  <c r="G991" i="3"/>
  <c r="G990" i="3"/>
  <c r="G989" i="3"/>
  <c r="G988" i="3"/>
  <c r="G987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7" i="3"/>
  <c r="G966" i="3"/>
  <c r="G965" i="3"/>
  <c r="G964" i="3"/>
  <c r="G963" i="3"/>
  <c r="G962" i="3"/>
  <c r="G961" i="3"/>
  <c r="G960" i="3"/>
  <c r="G959" i="3"/>
  <c r="G958" i="3"/>
  <c r="G957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2" i="3"/>
  <c r="G941" i="3"/>
  <c r="G940" i="3"/>
  <c r="G939" i="3"/>
  <c r="G938" i="3"/>
  <c r="G937" i="3"/>
  <c r="G936" i="3"/>
  <c r="G935" i="3"/>
  <c r="G934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1" i="3"/>
  <c r="G880" i="3"/>
  <c r="G879" i="3"/>
  <c r="G878" i="3"/>
  <c r="G876" i="3"/>
  <c r="G875" i="3"/>
  <c r="G874" i="3"/>
  <c r="G873" i="3"/>
  <c r="G872" i="3"/>
  <c r="G871" i="3"/>
  <c r="G870" i="3"/>
  <c r="G869" i="3"/>
  <c r="G868" i="3"/>
  <c r="G867" i="3"/>
  <c r="G866" i="3"/>
  <c r="G863" i="3"/>
  <c r="G862" i="3"/>
  <c r="G861" i="3"/>
  <c r="G860" i="3"/>
  <c r="G859" i="3"/>
  <c r="G858" i="3"/>
  <c r="G857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3" i="3"/>
  <c r="G832" i="3"/>
  <c r="G831" i="3"/>
  <c r="G830" i="3"/>
  <c r="G829" i="3"/>
  <c r="G828" i="3"/>
  <c r="G827" i="3"/>
  <c r="G826" i="3"/>
  <c r="G824" i="3"/>
  <c r="G823" i="3"/>
  <c r="G822" i="3"/>
  <c r="G821" i="3"/>
  <c r="G820" i="3"/>
  <c r="G819" i="3"/>
  <c r="G818" i="3"/>
  <c r="G816" i="3"/>
  <c r="G815" i="3"/>
  <c r="G814" i="3"/>
  <c r="G813" i="3"/>
  <c r="G812" i="3"/>
  <c r="G811" i="3"/>
  <c r="G810" i="3"/>
  <c r="G809" i="3"/>
  <c r="G808" i="3"/>
  <c r="G807" i="3"/>
  <c r="G806" i="3"/>
  <c r="G901" i="3" l="1"/>
  <c r="G817" i="3"/>
  <c r="G943" i="3"/>
  <c r="G856" i="3"/>
  <c r="G805" i="3"/>
  <c r="G877" i="3"/>
  <c r="G968" i="3"/>
  <c r="G916" i="3"/>
  <c r="G986" i="3"/>
  <c r="G956" i="3"/>
  <c r="G825" i="3"/>
  <c r="G883" i="3"/>
  <c r="G834" i="3"/>
  <c r="G865" i="3"/>
  <c r="G997" i="3"/>
  <c r="G933" i="3"/>
  <c r="G864" i="3" l="1"/>
  <c r="G804" i="3"/>
  <c r="G932" i="3"/>
  <c r="G985" i="3"/>
  <c r="G882" i="3"/>
  <c r="G802" i="3"/>
  <c r="G801" i="3" s="1"/>
  <c r="G1099" i="3" s="1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79" i="3"/>
  <c r="G778" i="3"/>
  <c r="G777" i="3"/>
  <c r="G776" i="3"/>
  <c r="G775" i="3"/>
  <c r="G774" i="3"/>
  <c r="G773" i="3"/>
  <c r="G772" i="3"/>
  <c r="G771" i="3"/>
  <c r="G770" i="3"/>
  <c r="G767" i="3"/>
  <c r="H767" i="3" s="1"/>
  <c r="G766" i="3"/>
  <c r="H766" i="3" s="1"/>
  <c r="G765" i="3"/>
  <c r="H765" i="3" s="1"/>
  <c r="G764" i="3"/>
  <c r="H764" i="3" s="1"/>
  <c r="G763" i="3"/>
  <c r="H763" i="3" s="1"/>
  <c r="G762" i="3"/>
  <c r="H762" i="3" s="1"/>
  <c r="G761" i="3"/>
  <c r="H761" i="3" s="1"/>
  <c r="G760" i="3"/>
  <c r="H760" i="3" s="1"/>
  <c r="G759" i="3"/>
  <c r="H759" i="3" s="1"/>
  <c r="G758" i="3"/>
  <c r="H758" i="3" s="1"/>
  <c r="G757" i="3"/>
  <c r="H757" i="3" s="1"/>
  <c r="G756" i="3"/>
  <c r="H756" i="3" s="1"/>
  <c r="G755" i="3"/>
  <c r="H755" i="3" s="1"/>
  <c r="G754" i="3"/>
  <c r="H754" i="3" s="1"/>
  <c r="G753" i="3"/>
  <c r="H753" i="3" s="1"/>
  <c r="G752" i="3"/>
  <c r="H752" i="3" s="1"/>
  <c r="G751" i="3"/>
  <c r="H751" i="3" s="1"/>
  <c r="G750" i="3"/>
  <c r="H750" i="3" s="1"/>
  <c r="G749" i="3"/>
  <c r="H749" i="3" s="1"/>
  <c r="G748" i="3"/>
  <c r="H748" i="3" s="1"/>
  <c r="G747" i="3"/>
  <c r="H747" i="3" s="1"/>
  <c r="G746" i="3"/>
  <c r="H746" i="3" s="1"/>
  <c r="G745" i="3"/>
  <c r="H745" i="3" s="1"/>
  <c r="G744" i="3"/>
  <c r="H744" i="3" s="1"/>
  <c r="G743" i="3"/>
  <c r="H743" i="3" s="1"/>
  <c r="G742" i="3"/>
  <c r="H742" i="3" s="1"/>
  <c r="G741" i="3"/>
  <c r="H741" i="3" s="1"/>
  <c r="G740" i="3"/>
  <c r="H740" i="3" s="1"/>
  <c r="G739" i="3"/>
  <c r="H739" i="3" s="1"/>
  <c r="G738" i="3"/>
  <c r="H738" i="3" s="1"/>
  <c r="G737" i="3"/>
  <c r="H737" i="3" s="1"/>
  <c r="G736" i="3"/>
  <c r="H736" i="3" s="1"/>
  <c r="G735" i="3"/>
  <c r="H735" i="3" s="1"/>
  <c r="G734" i="3"/>
  <c r="H734" i="3" s="1"/>
  <c r="G733" i="3"/>
  <c r="H733" i="3" s="1"/>
  <c r="G732" i="3"/>
  <c r="H732" i="3" s="1"/>
  <c r="G731" i="3"/>
  <c r="H731" i="3" s="1"/>
  <c r="G730" i="3"/>
  <c r="H730" i="3" s="1"/>
  <c r="G729" i="3"/>
  <c r="H729" i="3" s="1"/>
  <c r="G727" i="3"/>
  <c r="G726" i="3"/>
  <c r="G725" i="3"/>
  <c r="G724" i="3"/>
  <c r="G723" i="3"/>
  <c r="G722" i="3"/>
  <c r="G721" i="3"/>
  <c r="G720" i="3"/>
  <c r="G719" i="3"/>
  <c r="G718" i="3"/>
  <c r="G717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38" i="3"/>
  <c r="G637" i="3"/>
  <c r="G636" i="3"/>
  <c r="G635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18" i="3"/>
  <c r="G617" i="3"/>
  <c r="G616" i="3"/>
  <c r="G615" i="3"/>
  <c r="G614" i="3"/>
  <c r="G613" i="3"/>
  <c r="G612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8" i="3"/>
  <c r="G587" i="3"/>
  <c r="G586" i="3"/>
  <c r="G585" i="3"/>
  <c r="G584" i="3"/>
  <c r="G583" i="3"/>
  <c r="G582" i="3"/>
  <c r="G581" i="3"/>
  <c r="G579" i="3"/>
  <c r="G578" i="3"/>
  <c r="G577" i="3"/>
  <c r="G576" i="3"/>
  <c r="G575" i="3"/>
  <c r="G574" i="3"/>
  <c r="G573" i="3"/>
  <c r="G571" i="3"/>
  <c r="G570" i="3"/>
  <c r="G569" i="3"/>
  <c r="G568" i="3"/>
  <c r="G567" i="3"/>
  <c r="G566" i="3"/>
  <c r="G565" i="3"/>
  <c r="G564" i="3"/>
  <c r="G563" i="3"/>
  <c r="G562" i="3"/>
  <c r="G561" i="3"/>
  <c r="G803" i="3" l="1"/>
  <c r="G611" i="3"/>
  <c r="G1083" i="3" s="1"/>
  <c r="G580" i="3"/>
  <c r="G1081" i="3" s="1"/>
  <c r="G769" i="3"/>
  <c r="G1097" i="3" s="1"/>
  <c r="G634" i="3"/>
  <c r="G1086" i="3" s="1"/>
  <c r="G671" i="3"/>
  <c r="G1090" i="3" s="1"/>
  <c r="G688" i="3"/>
  <c r="G1092" i="3" s="1"/>
  <c r="G620" i="3"/>
  <c r="G655" i="3"/>
  <c r="G1089" i="3" s="1"/>
  <c r="G572" i="3"/>
  <c r="G1080" i="3" s="1"/>
  <c r="G640" i="3"/>
  <c r="G728" i="3"/>
  <c r="G1095" i="3" s="1"/>
  <c r="G589" i="3"/>
  <c r="G1082" i="3" s="1"/>
  <c r="G780" i="3"/>
  <c r="G1098" i="3" s="1"/>
  <c r="G716" i="3"/>
  <c r="G1094" i="3" s="1"/>
  <c r="G560" i="3"/>
  <c r="G702" i="3"/>
  <c r="G1093" i="3" s="1"/>
  <c r="G559" i="3" l="1"/>
  <c r="G1078" i="3" s="1"/>
  <c r="G1079" i="3"/>
  <c r="G639" i="3"/>
  <c r="G1087" i="3" s="1"/>
  <c r="G1088" i="3"/>
  <c r="G619" i="3"/>
  <c r="G1084" i="3" s="1"/>
  <c r="G1085" i="3"/>
  <c r="G768" i="3"/>
  <c r="G1096" i="3" s="1"/>
  <c r="G687" i="3"/>
  <c r="G557" i="3"/>
  <c r="G556" i="3" s="1"/>
  <c r="G1076" i="3" s="1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4" i="3"/>
  <c r="G533" i="3"/>
  <c r="G532" i="3"/>
  <c r="G531" i="3"/>
  <c r="G530" i="3"/>
  <c r="G529" i="3"/>
  <c r="G528" i="3"/>
  <c r="G527" i="3"/>
  <c r="G526" i="3"/>
  <c r="G525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499" i="3"/>
  <c r="G498" i="3"/>
  <c r="G497" i="3"/>
  <c r="G496" i="3"/>
  <c r="G495" i="3"/>
  <c r="G494" i="3"/>
  <c r="G493" i="3"/>
  <c r="G492" i="3"/>
  <c r="G491" i="3"/>
  <c r="G490" i="3"/>
  <c r="G489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3" i="3"/>
  <c r="G472" i="3"/>
  <c r="G471" i="3"/>
  <c r="G470" i="3"/>
  <c r="G469" i="3"/>
  <c r="G468" i="3"/>
  <c r="G467" i="3"/>
  <c r="G466" i="3"/>
  <c r="G465" i="3"/>
  <c r="G464" i="3"/>
  <c r="G463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09" i="3"/>
  <c r="G408" i="3"/>
  <c r="G407" i="3"/>
  <c r="G406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89" i="3"/>
  <c r="G388" i="3"/>
  <c r="G387" i="3"/>
  <c r="G386" i="3"/>
  <c r="G385" i="3"/>
  <c r="G384" i="3"/>
  <c r="G383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59" i="3"/>
  <c r="G358" i="3"/>
  <c r="G357" i="3"/>
  <c r="G356" i="3"/>
  <c r="G355" i="3"/>
  <c r="G354" i="3"/>
  <c r="G353" i="3"/>
  <c r="G352" i="3"/>
  <c r="G350" i="3"/>
  <c r="G349" i="3"/>
  <c r="G348" i="3"/>
  <c r="G347" i="3"/>
  <c r="G346" i="3"/>
  <c r="G345" i="3"/>
  <c r="G344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558" i="3" l="1"/>
  <c r="G1077" i="3" s="1"/>
  <c r="G1091" i="3"/>
  <c r="G351" i="3"/>
  <c r="G1058" i="3" s="1"/>
  <c r="G382" i="3"/>
  <c r="G1060" i="3" s="1"/>
  <c r="G524" i="3"/>
  <c r="G1074" i="3" s="1"/>
  <c r="G488" i="3"/>
  <c r="G1071" i="3" s="1"/>
  <c r="G474" i="3"/>
  <c r="G1070" i="3" s="1"/>
  <c r="G405" i="3"/>
  <c r="G1063" i="3" s="1"/>
  <c r="G428" i="3"/>
  <c r="G1066" i="3" s="1"/>
  <c r="G444" i="3"/>
  <c r="G1067" i="3" s="1"/>
  <c r="G391" i="3"/>
  <c r="G411" i="3"/>
  <c r="G462" i="3"/>
  <c r="G1069" i="3" s="1"/>
  <c r="G360" i="3"/>
  <c r="G1059" i="3" s="1"/>
  <c r="G535" i="3"/>
  <c r="G343" i="3"/>
  <c r="G1057" i="3" s="1"/>
  <c r="G500" i="3"/>
  <c r="G1072" i="3" s="1"/>
  <c r="G329" i="3"/>
  <c r="G523" i="3" l="1"/>
  <c r="G1073" i="3" s="1"/>
  <c r="G1075" i="3"/>
  <c r="G410" i="3"/>
  <c r="G1064" i="3" s="1"/>
  <c r="G1065" i="3"/>
  <c r="G390" i="3"/>
  <c r="G1061" i="3" s="1"/>
  <c r="G1062" i="3"/>
  <c r="G328" i="3"/>
  <c r="G1055" i="3" s="1"/>
  <c r="G1056" i="3"/>
  <c r="G461" i="3"/>
  <c r="G327" i="3" l="1"/>
  <c r="G1054" i="3" s="1"/>
  <c r="G1068" i="3"/>
  <c r="G326" i="3"/>
  <c r="G325" i="3" s="1"/>
  <c r="G1053" i="3" s="1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3" i="3"/>
  <c r="G302" i="3"/>
  <c r="G301" i="3"/>
  <c r="G300" i="3"/>
  <c r="G299" i="3"/>
  <c r="G298" i="3"/>
  <c r="G297" i="3"/>
  <c r="G296" i="3"/>
  <c r="G295" i="3"/>
  <c r="G294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59" i="3"/>
  <c r="G258" i="3"/>
  <c r="G257" i="3"/>
  <c r="G256" i="3"/>
  <c r="G255" i="3"/>
  <c r="G254" i="3"/>
  <c r="G253" i="3"/>
  <c r="G252" i="3"/>
  <c r="G251" i="3"/>
  <c r="G250" i="3"/>
  <c r="G249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7" i="3"/>
  <c r="G216" i="3"/>
  <c r="G215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2" i="3"/>
  <c r="G121" i="3"/>
  <c r="G120" i="3"/>
  <c r="G119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5" i="3"/>
  <c r="G94" i="3"/>
  <c r="G93" i="3"/>
  <c r="G92" i="3"/>
  <c r="G91" i="3"/>
  <c r="G90" i="3"/>
  <c r="G89" i="3"/>
  <c r="G87" i="3"/>
  <c r="G86" i="3"/>
  <c r="G85" i="3"/>
  <c r="G84" i="3"/>
  <c r="G83" i="3"/>
  <c r="G81" i="3"/>
  <c r="G80" i="3"/>
  <c r="G79" i="3"/>
  <c r="G78" i="3"/>
  <c r="G77" i="3"/>
  <c r="G76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6" i="3"/>
  <c r="G35" i="3"/>
  <c r="G34" i="3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G19" i="3"/>
  <c r="G293" i="3" l="1"/>
  <c r="G1051" i="3" s="1"/>
  <c r="G88" i="3"/>
  <c r="G1033" i="3" s="1"/>
  <c r="G214" i="3"/>
  <c r="G1044" i="3" s="1"/>
  <c r="G97" i="3"/>
  <c r="G1035" i="3" s="1"/>
  <c r="G219" i="3"/>
  <c r="G1046" i="3" s="1"/>
  <c r="G37" i="3"/>
  <c r="G1028" i="3" s="1"/>
  <c r="G233" i="3"/>
  <c r="G1047" i="3" s="1"/>
  <c r="G46" i="3"/>
  <c r="G1029" i="3" s="1"/>
  <c r="G29" i="3"/>
  <c r="G1027" i="3" s="1"/>
  <c r="G82" i="3"/>
  <c r="G1032" i="3" s="1"/>
  <c r="G260" i="3"/>
  <c r="G1049" i="3" s="1"/>
  <c r="G118" i="3"/>
  <c r="G197" i="3"/>
  <c r="G1043" i="3" s="1"/>
  <c r="G124" i="3"/>
  <c r="G1038" i="3" s="1"/>
  <c r="G18" i="3"/>
  <c r="G159" i="3"/>
  <c r="G1040" i="3" s="1"/>
  <c r="G248" i="3"/>
  <c r="G1048" i="3" s="1"/>
  <c r="G143" i="3"/>
  <c r="G1039" i="3" s="1"/>
  <c r="G178" i="3"/>
  <c r="G1042" i="3" s="1"/>
  <c r="G75" i="3"/>
  <c r="G1031" i="3" s="1"/>
  <c r="G304" i="3"/>
  <c r="G96" i="3" l="1"/>
  <c r="G1034" i="3" s="1"/>
  <c r="G1036" i="3"/>
  <c r="G292" i="3"/>
  <c r="G1050" i="3" s="1"/>
  <c r="G1052" i="3"/>
  <c r="G1026" i="3"/>
  <c r="G17" i="3"/>
  <c r="G218" i="3"/>
  <c r="G1045" i="3" s="1"/>
  <c r="G123" i="3"/>
  <c r="G1037" i="3" s="1"/>
  <c r="G74" i="3"/>
  <c r="G1030" i="3" s="1"/>
  <c r="G177" i="3"/>
  <c r="G1041" i="3" s="1"/>
  <c r="B1022" i="3"/>
  <c r="G1025" i="3" l="1"/>
  <c r="G16" i="3"/>
  <c r="B15" i="3"/>
  <c r="G1024" i="3" l="1"/>
  <c r="G1022" i="3"/>
  <c r="A1126" i="3"/>
  <c r="G1125" i="3" l="1"/>
  <c r="G1126" i="3" s="1"/>
  <c r="G1127" i="3" s="1"/>
</calcChain>
</file>

<file path=xl/sharedStrings.xml><?xml version="1.0" encoding="utf-8"?>
<sst xmlns="http://schemas.openxmlformats.org/spreadsheetml/2006/main" count="3040" uniqueCount="1320">
  <si>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</si>
  <si>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</si>
  <si>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</si>
  <si>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</si>
  <si>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</si>
  <si>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</si>
  <si>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</si>
  <si>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</si>
  <si>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</si>
  <si>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</si>
  <si>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</si>
  <si>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</si>
  <si>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</si>
  <si>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</si>
  <si>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</si>
  <si>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</si>
  <si>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</si>
  <si>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</si>
  <si>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</si>
  <si>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</si>
  <si>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</si>
  <si>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</si>
  <si>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</si>
  <si>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</si>
  <si>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</si>
  <si>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</si>
  <si>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</si>
  <si>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</si>
  <si>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</si>
  <si>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</si>
  <si>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</si>
  <si>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</si>
  <si>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</si>
  <si>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</si>
  <si>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</si>
  <si>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</si>
  <si>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</si>
  <si>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</si>
  <si>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</si>
  <si>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</si>
  <si>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</si>
  <si>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</si>
  <si>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</si>
  <si>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</si>
  <si>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</si>
  <si>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</si>
  <si>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</si>
  <si>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</si>
  <si>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</si>
  <si>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</si>
  <si>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</si>
  <si>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</si>
  <si>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</si>
  <si>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</si>
  <si>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>SUMINISTRO Y PLANTACIÓN DE PLANTA DEDO-MORO A RAZÓN DE 20 PZAS POR M2 DE 12 CM DE LARGO PROMEDIO, INCLUYE:  EXCAVACIÓN, CAPA  DE TIERRA VEGETAL, AGUA PARA RIEGO, HERRAMIENTA, MANO DE OBRA Y CUIDADOS POR 30 DÍAS.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</si>
  <si>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</si>
  <si>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</si>
  <si>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</si>
  <si>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</si>
  <si>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</si>
  <si>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</si>
  <si>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</si>
  <si>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</si>
  <si>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</si>
  <si>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</si>
  <si>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</si>
  <si>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</si>
  <si>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</si>
  <si>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</si>
  <si>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</si>
  <si>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</si>
  <si>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</si>
  <si>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SUMINISTRO E INSTALACIÓN DE ABRAZADERA DE BRONCE DE 4" X 1/2", INCLUYE: MATERIAL,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</si>
  <si>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</si>
  <si>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</si>
  <si>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</si>
  <si>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</si>
  <si>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</si>
  <si>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DE JUNTA GIBAULT COMPLETA DE 100 MM (4") DE DIÁMETRO DE FO.FO., INCLUYE: MATERIAL, ACARREOS, MANO DE OBRA, EQUIPO Y HERRAMIENTA.</t>
  </si>
  <si>
    <t>SUMINISTRO E INSTALACIÓN DE JUNTA GIBAULT COMPLETA DE 152 MM (6") DE DIÁMETRO DE FO.FO., INCLUYE: MATERIAL, ACARREOS, MANO DE OBRA, EQUIPO Y HERRAMIENTA.</t>
  </si>
  <si>
    <t>SUMINISTRO E INSTALACIÓN DE TEE DE 6" X 4"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</si>
  <si>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</si>
  <si>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</si>
  <si>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</si>
  <si>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</si>
  <si>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</si>
  <si>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</si>
  <si>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53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</si>
  <si>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</si>
  <si>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</si>
  <si>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</si>
  <si>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OBRA CIVIL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</si>
  <si>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</si>
  <si>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CABLE DE ALUMINIO XHHW-2, 600 V, CAL. 6 MONOPOLAR, MARCA CONDUMEX O SIMILAR, CABLEADO DE REGISTRO A LUMINARIA POR EL INTERIOR DEL POSTE, INCLUYE: HERRAMIENTA, MATERIALES, CONEXIÓN, PRUEBAS,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</si>
  <si>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</si>
  <si>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</si>
  <si>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</si>
  <si>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</si>
  <si>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</si>
  <si>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</si>
  <si>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</si>
  <si>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</si>
  <si>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</si>
  <si>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</si>
  <si>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</si>
  <si>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</si>
  <si>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</si>
  <si>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</si>
  <si>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</si>
  <si>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</si>
  <si>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BOYA METÁLICA DE TRÁNSITO AMARILLA DE 23 X 23 CM, INCLUYE: MATERIALES, MANO DE OBRA, EQUIPO Y HERRAMIENTA.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</si>
  <si>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</si>
  <si>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</si>
  <si>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</si>
  <si>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</si>
  <si>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ALUMBRADO PÚBLICO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</si>
  <si>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</si>
  <si>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BANQUETAS, CRUCES PEATONALES Y ACCESIBILIDAD UNIVERSAL</t>
  </si>
  <si>
    <t>SUMINISTRO E INSTALACIÓN DE ABRAZADERA DE BRONCE DE 6" X 1/2", INCLUYE: MATERIAL, MANO DE OBRA, EQUIPO Y HERRAMIENTA.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</si>
  <si>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</si>
  <si>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</si>
  <si>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</si>
  <si>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</si>
  <si>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</si>
  <si>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Y COLOCACIÓN DE CONTRAMARCO DE CANAL SENCILLO DE 6" DE 2.15 M DE LONGITUD, INCLUYE: HERRAMIENTA, NIVELACIÓN, MATERIALES, EQUIPO Y MANO DE OBRA.</t>
  </si>
  <si>
    <t>SUMINISTRO E INSTALACIÓN DE VÁLVULA DE ADMISIÓN Y EXPULSIÓN DE AIRE DE 2" DE DIÁMETRO DE FO-FO., INCLUYE: HERRAMIENTA, PRUEBAS HIDROSTÁTICAS,  ACARREOS Y MANO DE OBRA.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</si>
  <si>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</si>
  <si>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</si>
  <si>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</si>
  <si>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</si>
  <si>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</si>
  <si>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</si>
  <si>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</si>
  <si>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RIEGO DE IMPREGNACIÓN EN SUPERFICIE DE BASE HIDRÁULICA CON EMULSIONES ASFÁLTICAS CATIÓNICAS RR-2K A RAZÓN DE 1.5 L/M2 CON POREO DE ARENA, INCLUYE: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</si>
  <si>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</si>
  <si>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</si>
  <si>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</si>
  <si>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</si>
  <si>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</si>
  <si>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</si>
  <si>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</si>
  <si>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</si>
  <si>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</si>
  <si>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</si>
  <si>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</si>
  <si>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</si>
  <si>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</si>
  <si>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</si>
  <si>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</si>
  <si>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</si>
  <si>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</si>
  <si>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CABLE DE ALUMINIO PARA INSTALACIÓN AÉREA 2+1 CAL. 4 AWG, CON CABLE AAC-ACSR 75 °C, 600 V, CONDUCTOR DE ALUMINIO Y AISLAMIENTO DE POLIETILENO DE ALTA DENSIDAD (PEAD), CONDUCTOR MENSAJERO ACSR DESNUDO (PROYECTO) MARCA CONDUMEX O SIMILAR, INCLUYE: HERRAMIENTA, MATERIALES, CONEXIÓN, PRUEBAS,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</si>
  <si>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</si>
  <si>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</si>
  <si>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</si>
  <si>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</si>
  <si>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</si>
  <si>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</si>
  <si>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</si>
  <si>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</si>
  <si>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</si>
  <si>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</si>
  <si>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</si>
  <si>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</si>
  <si>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</si>
  <si>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</si>
  <si>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</si>
  <si>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</si>
  <si>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</si>
  <si>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DEMOLICIÓN POR MEDIOS MECÁNICOS DE EMPEDRADO TRADICIONAL, INCLUYE: HERRAMIENTA, ACARREOS HASTA EL LUGAR DE ACOPIO DENTRO DE LA OBRA, MATERIALES, EQUIPO Y MANO DE OBRA.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</si>
  <si>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</si>
  <si>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</si>
  <si>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</si>
  <si>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</si>
  <si>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</si>
  <si>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</si>
  <si>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</si>
  <si>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</si>
  <si>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</si>
  <si>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</si>
  <si>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</si>
  <si>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</si>
  <si>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</si>
  <si>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</si>
  <si>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</si>
  <si>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</si>
  <si>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</si>
  <si>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</si>
  <si>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</si>
  <si>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</si>
  <si>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SUMINISTRO, INSTALACIÓN Y JUNTEO DE TUBO DE P.V.C. HIDRÁULICO RD-26 DE 8" DE DIÁMETRO, INCLUYE: MATERIAL, ACARREO AL SITIO DE COLOCACIÓN, PRUEBAS NECESARIAS, MANO DE OBRA, EQUIPO Y HERRAMIENTA.</t>
  </si>
  <si>
    <t>SUMINISTRO E INSTALACIÓN DE ABRAZADERA DE BRONCE DE 8" X 1/2", INCLUYE: MATERIAL, MANO DE OBRA, EQUIPO Y HERRAMIENTA.</t>
  </si>
  <si>
    <t>DEMOLICIÓN  DE CARPETA ASFÁLTICA POR MEDIOS MECÁNICOS, INCLUYE: ACARREO DEL MATERIAL A BANCO DE OBRA PARA SU POSTERIOR RETIRO, MANO DE OBRA, EQUIPO Y HERRAMIENTA.</t>
  </si>
  <si>
    <t>DESMONTAJE DE BARANDAL DE HERRERÍA EXISTENTE DE 0.50 A 1.50 M DE ALTURA SIN RECUPERACIÓN, INCLUYE: CORTES, DEMOLICIÓN DE ANCLAS, ACARREOS A DONDE INDIQUE LA ESCUELA, MANO DE OBRA Y HERRAMIENTA.</t>
  </si>
  <si>
    <t>RELLENO CON MATERIAL DE CALIDAD SUBRASANTE DE ACUERDO A LA NORMATIVA S.I.C.T. (MATERIAL DE BANCO), EN CAPAS NO MAYORES DE 20 CM DE ESPESOR, COMPACTADA AL 100% ± 2% DE SU P.V.S.M., PRUEBA AASHTO ESTÁNDAR, INCLUYE: HERRAMIENTA, MATERIALES, AGUA, MANO DE OBRA, EXTENDIDO, CONFORMACIÓN, COMPACTACIÓN, DESPERDICIOS, EQUIPO Y MANO DE OBRA.</t>
  </si>
  <si>
    <t>ALCANTARILLADO SANITARIO</t>
  </si>
  <si>
    <t>SUMINISTRO E INSTALACIÓN DE JUNTA GIBAULT COMPLETA DE 203 MM (8") DE DIÁMETRO DE FO.FO., INCLUYE: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</si>
  <si>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</si>
  <si>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TEE DE 8" X 8" DE DIÁMETRO DE FO.FO.,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</si>
  <si>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</si>
  <si>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E INSTALACIÓN DE REDUCCIÓN DE 8" A 6" DE DIÁMETRO DE FO.FO., INCLUYE: 50 % DE TORNILLOS Y EMPAQUES, MATERIAL, ACARREOS, MANO DE OBRA, EQUIPO Y HERRAMIENTA.</t>
  </si>
  <si>
    <t>SUMINISTRO E INSTALACIÓN DE JUNTA GIBAULT COMPLETA DE 24" DE DIÁMETRO DE FO.FO., INCLUYE: MATERIAL, ACARREOS, MANO DE OBRA, EQUIPO Y HERRAMIENTA.</t>
  </si>
  <si>
    <t>LICITACIÓN PÚBLICA No.</t>
  </si>
  <si>
    <t>PE-1</t>
  </si>
  <si>
    <t>DOPI-001</t>
  </si>
  <si>
    <t>SUMINISTRO E INSTALACIÓN DE TEE DE 4" X 4" DE DIÁMETRO DE FO.FO., INCLUYE: 50 % DE TORNILLOS Y EMPAQUES, MATERIAL, ACARREOS,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</si>
  <si>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</si>
  <si>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</si>
  <si>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</si>
  <si>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E INSTALACIÓN DE CODOS DE 90°, 45°, 22° Ó 11° X 102 MM (4") DE DIÁMETRO DE FO.FO.,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</si>
  <si>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</si>
  <si>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ALCANTARILLADO SANITARIO Y PLUVIAL</t>
  </si>
  <si>
    <t>SUMINISTRO E INSTALACIÓN DE JUNTA GIBAULT COMPLETA DE 255 MM (10") DE DIÁMETRO DE FO.FO., INCLUYE: MATERIAL, ACARREOS, MANO DE OBRA, EQUIPO Y HERRAMIENTA.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</si>
  <si>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</si>
  <si>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3" VÁSTAGO FIJO HIDROSTÁTICA, INCLUYE: 50 % DE TORNILLOS Y EMPAQUES, MATERIAL, ACARREOS, MANO DE OBRA, EQUIPO Y HERRAMIENTA.</t>
  </si>
  <si>
    <t>SUMINISTRO E INSTALACIÓN DE VÁLVULA DE ADMISIÓN Y EXPULSIÓN DE AIRE DE 3" DE DIÁMETRO DE FO-FO., INCLUYE: HERRAMIENTA, PRUEBAS HIDROSTÁTICAS,  ACARREOS Y MANO DE OBRA.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</si>
  <si>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</si>
  <si>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PLANTILLA DE 5 CM DE ESPESOR DE CONCRETO HECHO EN OBRA DE F´C=100 KG/CM2, INCLUYE: PREPARACIÓN DE LA SUPERFICIE, NIVELACIÓN, MAESTREADO, COLADO, MANO DE OBRA, EQUIPO Y HERRAMIENTA.</t>
  </si>
  <si>
    <t>SUMINISTRO E INSTALACIÓN DE TUBERÍA DE P.V.C. PARA ALCANTARILLADO DIÁMETRO DE 16" SERIE 20, INCLUYE: MATERIALES NECESARIOS, EQUIPO, MANO DE OBRA Y PRUEBA HIDROSTÁTICA.</t>
  </si>
  <si>
    <t>SUMINISTRO E INSTALACIÓN DE TUBERÍA DE P.V.C. PARA ALCANTARILLADO DIÁMETRO DE 18" SERIE 20, INCLUYE: MATERIALES NECESARIOS, EQUIPO, MANO DE OBRA Y PRUEBA HIDROSTÁTICA.</t>
  </si>
  <si>
    <t>SUMINISTRO E INSTALACIÓN DE MANGA DE EMPOTRAMIENTO DE  P.V.C. DE 16" DE DIÁMETRO,  INCLUYE: MATERIAL, ACARREOS, MANO  DE OBRA Y HERRAMIENTA.</t>
  </si>
  <si>
    <t>SUMINISTRO E INSTALACIÓN DE MANGA DE EMPOTRAMIENTO DE  P.V.C. DE 18" DE DIÁMETRO,  INCLUYE: MATERIAL, ACARREOS, MANO  DE OBRA Y HERRAMIENTA.</t>
  </si>
  <si>
    <t>SUMINISTRO E INSTALACIÓN DE SILLETA PVC DE 16"X 6" SANITARIO, INCLUYE: MANO DE OBRA, EQUIPO Y HERRAMIENTA.</t>
  </si>
  <si>
    <t>SUMINISTRO E INSTALACIÓN DE SILLETA PVC DE 18"X 6" SANITARIO, INCLUYE: MANO DE OBRA, EQUIPO Y HERRAMIENTA.</t>
  </si>
  <si>
    <t>RESUMEN DE PARTIDAS</t>
  </si>
  <si>
    <t>A1.1</t>
  </si>
  <si>
    <t>A1.2</t>
  </si>
  <si>
    <t>A1.3</t>
  </si>
  <si>
    <t>A4</t>
  </si>
  <si>
    <t>A5</t>
  </si>
  <si>
    <t>A5.1</t>
  </si>
  <si>
    <t>A5.2</t>
  </si>
  <si>
    <t>A6</t>
  </si>
  <si>
    <t>A6.1</t>
  </si>
  <si>
    <t>A6.2</t>
  </si>
  <si>
    <t>A6.3</t>
  </si>
  <si>
    <t>A7</t>
  </si>
  <si>
    <t>A7.1</t>
  </si>
  <si>
    <t>A7.2</t>
  </si>
  <si>
    <t>A8</t>
  </si>
  <si>
    <t>B1</t>
  </si>
  <si>
    <t>B1.1</t>
  </si>
  <si>
    <t>B1.2</t>
  </si>
  <si>
    <t>B1.3</t>
  </si>
  <si>
    <t>B2</t>
  </si>
  <si>
    <t>B3</t>
  </si>
  <si>
    <t>B4</t>
  </si>
  <si>
    <t>B4.1</t>
  </si>
  <si>
    <t>B4.2</t>
  </si>
  <si>
    <t>B5</t>
  </si>
  <si>
    <t>B5.1</t>
  </si>
  <si>
    <t>B5.2</t>
  </si>
  <si>
    <t>B5.3</t>
  </si>
  <si>
    <t>B6</t>
  </si>
  <si>
    <t>B6.1</t>
  </si>
  <si>
    <t>B6.2</t>
  </si>
  <si>
    <t>B6.3</t>
  </si>
  <si>
    <t>B6.4</t>
  </si>
  <si>
    <t>B7</t>
  </si>
  <si>
    <t>B7.1</t>
  </si>
  <si>
    <t>B7.2</t>
  </si>
  <si>
    <t>B8</t>
  </si>
  <si>
    <t>C1</t>
  </si>
  <si>
    <t>C1.1</t>
  </si>
  <si>
    <t>C1.2</t>
  </si>
  <si>
    <t>C1.3</t>
  </si>
  <si>
    <t>C2</t>
  </si>
  <si>
    <t>C3</t>
  </si>
  <si>
    <t>C4</t>
  </si>
  <si>
    <t>C4.1</t>
  </si>
  <si>
    <t>C4.2</t>
  </si>
  <si>
    <t>C5</t>
  </si>
  <si>
    <t>C5.1</t>
  </si>
  <si>
    <t>C5.2</t>
  </si>
  <si>
    <t>C5.3</t>
  </si>
  <si>
    <t>C6</t>
  </si>
  <si>
    <t>C6.1</t>
  </si>
  <si>
    <t>C6.2</t>
  </si>
  <si>
    <t>C6.3</t>
  </si>
  <si>
    <t>C6.4</t>
  </si>
  <si>
    <t>C7</t>
  </si>
  <si>
    <t>C7.1</t>
  </si>
  <si>
    <t>C7.2</t>
  </si>
  <si>
    <t>C8</t>
  </si>
  <si>
    <t>D1.1</t>
  </si>
  <si>
    <t>D1.2</t>
  </si>
  <si>
    <t>D1.3</t>
  </si>
  <si>
    <t>D3</t>
  </si>
  <si>
    <t>D4</t>
  </si>
  <si>
    <t>D4.1</t>
  </si>
  <si>
    <t>D4.2</t>
  </si>
  <si>
    <t>D5</t>
  </si>
  <si>
    <t>D5.1</t>
  </si>
  <si>
    <t>D5.2</t>
  </si>
  <si>
    <t>D5.3</t>
  </si>
  <si>
    <t>D6</t>
  </si>
  <si>
    <t>D6.1</t>
  </si>
  <si>
    <t>D6.2</t>
  </si>
  <si>
    <t>D6.3</t>
  </si>
  <si>
    <t>D6.4</t>
  </si>
  <si>
    <t>D7</t>
  </si>
  <si>
    <t>D7.1</t>
  </si>
  <si>
    <t>D7.2</t>
  </si>
  <si>
    <t>D8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</si>
  <si>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</si>
  <si>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</si>
  <si>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</si>
  <si>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</si>
  <si>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</si>
  <si>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</si>
  <si>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</si>
  <si>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</si>
  <si>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</si>
  <si>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</si>
  <si>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</si>
  <si>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</si>
  <si>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</si>
  <si>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</si>
  <si>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</si>
  <si>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</si>
  <si>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</si>
  <si>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</si>
  <si>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</si>
  <si>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</si>
  <si>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</si>
  <si>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</si>
  <si>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</si>
  <si>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</si>
  <si>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</si>
  <si>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</si>
  <si>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</si>
  <si>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</si>
  <si>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</si>
  <si>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</si>
  <si>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</si>
  <si>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</si>
  <si>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</si>
  <si>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</si>
  <si>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</si>
  <si>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</si>
  <si>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</si>
  <si>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</si>
  <si>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</si>
  <si>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</si>
  <si>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</si>
  <si>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</si>
  <si>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</si>
  <si>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</si>
  <si>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</si>
  <si>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</si>
  <si>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</si>
  <si>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</si>
  <si>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</si>
  <si>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</si>
  <si>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</si>
  <si>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</si>
  <si>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</si>
  <si>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</si>
  <si>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</si>
  <si>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</si>
  <si>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</si>
  <si>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</si>
  <si>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</si>
  <si>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</si>
  <si>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</si>
  <si>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</si>
  <si>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</si>
  <si>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</si>
  <si>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</si>
  <si>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</si>
  <si>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</si>
  <si>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</si>
  <si>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</si>
  <si>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</si>
  <si>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</si>
  <si>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</si>
  <si>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</si>
  <si>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</si>
  <si>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</si>
  <si>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</si>
  <si>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</si>
  <si>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</si>
  <si>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</si>
  <si>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</si>
  <si>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</si>
  <si>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</si>
  <si>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</si>
  <si>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</si>
  <si>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</si>
  <si>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</si>
  <si>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</si>
  <si>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</si>
  <si>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</si>
  <si>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</si>
  <si>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</si>
  <si>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</si>
  <si>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</si>
  <si>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</si>
  <si>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</si>
  <si>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</si>
  <si>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</si>
  <si>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</si>
  <si>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</si>
  <si>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</si>
  <si>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</si>
  <si>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</si>
  <si>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</si>
  <si>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</si>
  <si>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</si>
  <si>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</si>
  <si>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</si>
  <si>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</si>
  <si>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</si>
  <si>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</si>
  <si>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</si>
  <si>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</si>
  <si>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</si>
  <si>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</si>
  <si>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</si>
  <si>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</si>
  <si>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</si>
  <si>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</si>
  <si>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</si>
  <si>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</si>
  <si>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</si>
  <si>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</si>
  <si>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</si>
  <si>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</si>
  <si>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</si>
  <si>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</si>
  <si>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</si>
  <si>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</si>
  <si>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</si>
  <si>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</si>
  <si>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</si>
  <si>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</si>
  <si>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</si>
  <si>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</si>
  <si>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</si>
  <si>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</si>
  <si>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</si>
  <si>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</si>
  <si>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</si>
  <si>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</si>
  <si>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</si>
  <si>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</si>
  <si>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</si>
  <si>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</si>
  <si>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</si>
  <si>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</si>
  <si>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</si>
  <si>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</si>
  <si>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</si>
  <si>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</si>
  <si>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</si>
  <si>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</si>
  <si>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</si>
  <si>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</si>
  <si>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</si>
  <si>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</si>
  <si>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</si>
  <si>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</si>
  <si>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</si>
  <si>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</si>
  <si>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</si>
  <si>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</si>
  <si>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</si>
  <si>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</si>
  <si>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</si>
  <si>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</si>
  <si>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</si>
  <si>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</si>
  <si>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</si>
  <si>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</si>
  <si>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</si>
  <si>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</si>
  <si>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</si>
  <si>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</si>
  <si>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</si>
  <si>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</si>
  <si>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</si>
  <si>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</si>
  <si>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</si>
  <si>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</si>
  <si>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</si>
  <si>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</si>
  <si>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</si>
  <si>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</si>
  <si>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</si>
  <si>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</si>
  <si>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</si>
  <si>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</si>
  <si>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</si>
  <si>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</si>
  <si>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</si>
  <si>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</si>
  <si>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</si>
  <si>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</si>
  <si>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</si>
  <si>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</si>
  <si>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</si>
  <si>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</si>
  <si>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</si>
  <si>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</si>
  <si>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</si>
  <si>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</si>
  <si>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</si>
  <si>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</si>
  <si>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</si>
  <si>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</si>
  <si>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</si>
  <si>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</si>
  <si>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</si>
  <si>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</si>
  <si>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</si>
  <si>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</si>
  <si>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</si>
  <si>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</si>
  <si>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</si>
  <si>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</si>
  <si>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</si>
  <si>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</si>
  <si>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</si>
  <si>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</si>
  <si>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</si>
  <si>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</si>
  <si>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</si>
  <si>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</si>
  <si>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</si>
  <si>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</si>
  <si>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</si>
  <si>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</si>
  <si>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</si>
  <si>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</si>
  <si>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</si>
  <si>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</si>
  <si>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</si>
  <si>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</si>
  <si>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</si>
  <si>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</si>
  <si>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</si>
  <si>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</si>
  <si>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</si>
  <si>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</si>
  <si>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</si>
  <si>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</si>
  <si>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</si>
  <si>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</si>
  <si>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</si>
  <si>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</si>
  <si>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</si>
  <si>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</si>
  <si>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</si>
  <si>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</si>
  <si>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</si>
  <si>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</si>
  <si>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</si>
  <si>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</si>
  <si>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</si>
  <si>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</si>
  <si>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</si>
  <si>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</si>
  <si>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</si>
  <si>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</si>
  <si>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</si>
  <si>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</si>
  <si>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</si>
  <si>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</si>
  <si>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</si>
  <si>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</si>
  <si>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</si>
  <si>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</si>
  <si>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</si>
  <si>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</si>
  <si>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</si>
  <si>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</si>
  <si>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</si>
  <si>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</si>
  <si>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</si>
  <si>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</si>
  <si>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</si>
  <si>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</si>
  <si>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</si>
  <si>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</si>
  <si>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</si>
  <si>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</si>
  <si>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</si>
  <si>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</si>
  <si>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</si>
  <si>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</si>
  <si>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</si>
  <si>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</si>
  <si>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</si>
  <si>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</si>
  <si>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</si>
  <si>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</si>
  <si>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</si>
  <si>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</si>
  <si>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</si>
  <si>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</si>
  <si>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</si>
  <si>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</si>
  <si>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</si>
  <si>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</si>
  <si>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</si>
  <si>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</si>
  <si>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</si>
  <si>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</si>
  <si>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</si>
  <si>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</si>
  <si>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</si>
  <si>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</si>
  <si>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</si>
  <si>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</si>
  <si>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</si>
  <si>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</si>
  <si>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</si>
  <si>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</si>
  <si>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</si>
  <si>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</si>
  <si>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</si>
  <si>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</si>
  <si>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</si>
  <si>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</si>
  <si>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</si>
  <si>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</si>
  <si>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</si>
  <si>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</si>
  <si>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</si>
  <si>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</si>
  <si>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</si>
  <si>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</si>
  <si>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</si>
  <si>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</si>
  <si>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</si>
  <si>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</si>
  <si>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</si>
  <si>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</si>
  <si>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</si>
  <si>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</si>
  <si>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</si>
  <si>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</si>
  <si>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</si>
  <si>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</si>
  <si>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</si>
  <si>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</si>
  <si>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</si>
  <si>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</si>
  <si>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</si>
  <si>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</si>
  <si>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</si>
  <si>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</si>
  <si>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</si>
  <si>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</si>
  <si>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</si>
  <si>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</si>
  <si>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</si>
  <si>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</si>
  <si>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</si>
  <si>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</si>
  <si>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</si>
  <si>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</si>
  <si>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</si>
  <si>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</si>
  <si>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</si>
  <si>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</si>
  <si>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</si>
  <si>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</si>
  <si>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</si>
  <si>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</si>
  <si>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</si>
  <si>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</si>
  <si>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</si>
  <si>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</si>
  <si>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</si>
  <si>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</si>
  <si>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</si>
  <si>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</si>
  <si>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</si>
  <si>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</si>
  <si>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</si>
  <si>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</si>
  <si>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</si>
  <si>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</si>
  <si>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</si>
  <si>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</si>
  <si>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</si>
  <si>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</si>
  <si>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</si>
  <si>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</si>
  <si>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</si>
  <si>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</si>
  <si>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</si>
  <si>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</si>
  <si>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</si>
  <si>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</si>
  <si>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</si>
  <si>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</si>
  <si>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</si>
  <si>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</si>
  <si>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</si>
  <si>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</si>
  <si>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</si>
  <si>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</si>
  <si>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</si>
  <si>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</si>
  <si>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</si>
  <si>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</si>
  <si>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</si>
  <si>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</si>
  <si>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</si>
  <si>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</si>
  <si>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</si>
  <si>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</si>
  <si>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</si>
  <si>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</si>
  <si>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</si>
  <si>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</si>
  <si>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</si>
  <si>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</si>
  <si>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</si>
  <si>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</si>
  <si>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</si>
  <si>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</si>
  <si>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</si>
  <si>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</si>
  <si>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</si>
  <si>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</si>
  <si>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</si>
  <si>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</si>
  <si>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</si>
  <si>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</si>
  <si>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</si>
  <si>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</si>
  <si>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</si>
  <si>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</si>
  <si>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</si>
  <si>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</si>
  <si>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DOPI-436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</si>
  <si>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</si>
  <si>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</si>
  <si>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</si>
  <si>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</si>
  <si>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</si>
  <si>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</si>
  <si>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</si>
  <si>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</si>
  <si>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</si>
  <si>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</si>
  <si>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</si>
  <si>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</si>
  <si>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</si>
  <si>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</si>
  <si>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</si>
  <si>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</si>
  <si>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</si>
  <si>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</si>
  <si>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</si>
  <si>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</si>
  <si>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</si>
  <si>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</si>
  <si>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DOPI-677</t>
  </si>
  <si>
    <t>DOPI-678</t>
  </si>
  <si>
    <t>DOPI-679</t>
  </si>
  <si>
    <t>DOPI-680</t>
  </si>
  <si>
    <t>DOPI-681</t>
  </si>
  <si>
    <t>DOPI-682</t>
  </si>
  <si>
    <t>DOPI-683</t>
  </si>
  <si>
    <t>DOPI-684</t>
  </si>
  <si>
    <t>DOPI-685</t>
  </si>
  <si>
    <t>DOPI-686</t>
  </si>
  <si>
    <t>DOPI-687</t>
  </si>
  <si>
    <t>DOPI-688</t>
  </si>
  <si>
    <t>DOPI-689</t>
  </si>
  <si>
    <t>DOPI-690</t>
  </si>
  <si>
    <t>DOPI-691</t>
  </si>
  <si>
    <t>DOPI-692</t>
  </si>
  <si>
    <t>DOPI-693</t>
  </si>
  <si>
    <t>DOPI-694</t>
  </si>
  <si>
    <t>DOPI-695</t>
  </si>
  <si>
    <t>DOPI-696</t>
  </si>
  <si>
    <t>DOPI-697</t>
  </si>
  <si>
    <t>DOPI-698</t>
  </si>
  <si>
    <t>DOPI-699</t>
  </si>
  <si>
    <t>DOPI-700</t>
  </si>
  <si>
    <t>DOPI-701</t>
  </si>
  <si>
    <t>DOPI-702</t>
  </si>
  <si>
    <t>DOPI-703</t>
  </si>
  <si>
    <t>DOPI-704</t>
  </si>
  <si>
    <t>DOPI-705</t>
  </si>
  <si>
    <t>DOPI-706</t>
  </si>
  <si>
    <t>DOPI-707</t>
  </si>
  <si>
    <t>DOPI-708</t>
  </si>
  <si>
    <t>DOPI-709</t>
  </si>
  <si>
    <t>DOPI-710</t>
  </si>
  <si>
    <t>DOPI-711</t>
  </si>
  <si>
    <t>DOPI-712</t>
  </si>
  <si>
    <t>DOPI-713</t>
  </si>
  <si>
    <t>DOPI-714</t>
  </si>
  <si>
    <t>DOPI-715</t>
  </si>
  <si>
    <t>DOPI-716</t>
  </si>
  <si>
    <t>DOPI-717</t>
  </si>
  <si>
    <t>DOPI-718</t>
  </si>
  <si>
    <t>DOPI-719</t>
  </si>
  <si>
    <t>DOPI-720</t>
  </si>
  <si>
    <t>DOPI-721</t>
  </si>
  <si>
    <t>DOPI-722</t>
  </si>
  <si>
    <t>DOPI-723</t>
  </si>
  <si>
    <t>DOPI-724</t>
  </si>
  <si>
    <t>DOPI-725</t>
  </si>
  <si>
    <t>DOPI-726</t>
  </si>
  <si>
    <t>DOPI-727</t>
  </si>
  <si>
    <t>DOPI-728</t>
  </si>
  <si>
    <t>DOPI-729</t>
  </si>
  <si>
    <t>DOPI-730</t>
  </si>
  <si>
    <t>DOPI-731</t>
  </si>
  <si>
    <t>DOPI-732</t>
  </si>
  <si>
    <t>DOPI-733</t>
  </si>
  <si>
    <t>DOPI-734</t>
  </si>
  <si>
    <t>DOPI-735</t>
  </si>
  <si>
    <t>DOPI-736</t>
  </si>
  <si>
    <t>DOPI-737</t>
  </si>
  <si>
    <t>DOPI-738</t>
  </si>
  <si>
    <t>DOPI-739</t>
  </si>
  <si>
    <t>DOPI-740</t>
  </si>
  <si>
    <t>DOPI-741</t>
  </si>
  <si>
    <t>DOPI-742</t>
  </si>
  <si>
    <t>DOPI-743</t>
  </si>
  <si>
    <t>DOPI-744</t>
  </si>
  <si>
    <t>DOPI-745</t>
  </si>
  <si>
    <t>DOPI-746</t>
  </si>
  <si>
    <t>DOPI-747</t>
  </si>
  <si>
    <t>DOPI-748</t>
  </si>
  <si>
    <t>DOPI-749</t>
  </si>
  <si>
    <t>DOPI-750</t>
  </si>
  <si>
    <t>DOPI-751</t>
  </si>
  <si>
    <t>DOPI-752</t>
  </si>
  <si>
    <t>DOPI-753</t>
  </si>
  <si>
    <t>DOPI-754</t>
  </si>
  <si>
    <t>DOPI-755</t>
  </si>
  <si>
    <t>DOPI-756</t>
  </si>
  <si>
    <t>DOPI-757</t>
  </si>
  <si>
    <t>DOPI-758</t>
  </si>
  <si>
    <t>DOPI-759</t>
  </si>
  <si>
    <t>DOPI-760</t>
  </si>
  <si>
    <t>DOPI-761</t>
  </si>
  <si>
    <t>DOPI-762</t>
  </si>
  <si>
    <t>DOPI-763</t>
  </si>
  <si>
    <t>DOPI-764</t>
  </si>
  <si>
    <t>DOPI-765</t>
  </si>
  <si>
    <t>DOPI-766</t>
  </si>
  <si>
    <t>DOPI-767</t>
  </si>
  <si>
    <t>DOPI-768</t>
  </si>
  <si>
    <t>DOPI-769</t>
  </si>
  <si>
    <t>DOPI-770</t>
  </si>
  <si>
    <t>DOPI-771</t>
  </si>
  <si>
    <t>DOPI-772</t>
  </si>
  <si>
    <t>DOPI-773</t>
  </si>
  <si>
    <t>DOPI-774</t>
  </si>
  <si>
    <t>DOPI-775</t>
  </si>
  <si>
    <t>DOPI-776</t>
  </si>
  <si>
    <t>DOPI-777</t>
  </si>
  <si>
    <t>DOPI-778</t>
  </si>
  <si>
    <t>DOPI-779</t>
  </si>
  <si>
    <t>DOPI-780</t>
  </si>
  <si>
    <t>DOPI-781</t>
  </si>
  <si>
    <t>DOPI-782</t>
  </si>
  <si>
    <t>DOPI-783</t>
  </si>
  <si>
    <t>DOPI-784</t>
  </si>
  <si>
    <t>DOPI-785</t>
  </si>
  <si>
    <t>DOPI-786</t>
  </si>
  <si>
    <t>DOPI-787</t>
  </si>
  <si>
    <t>DOPI-788</t>
  </si>
  <si>
    <t>DOPI-789</t>
  </si>
  <si>
    <t>DOPI-790</t>
  </si>
  <si>
    <t>DOPI-791</t>
  </si>
  <si>
    <t>DOPI-792</t>
  </si>
  <si>
    <t>DOPI-793</t>
  </si>
  <si>
    <t>DOPI-794</t>
  </si>
  <si>
    <t>DOPI-795</t>
  </si>
  <si>
    <t>DOPI-796</t>
  </si>
  <si>
    <t>DOPI-797</t>
  </si>
  <si>
    <t>DOPI-798</t>
  </si>
  <si>
    <t>DOPI-799</t>
  </si>
  <si>
    <t>DOPI-800</t>
  </si>
  <si>
    <t>DOPI-801</t>
  </si>
  <si>
    <t>DOPI-802</t>
  </si>
  <si>
    <t>DOPI-803</t>
  </si>
  <si>
    <t>DOPI-804</t>
  </si>
  <si>
    <t>DOPI-805</t>
  </si>
  <si>
    <t>DOPI-806</t>
  </si>
  <si>
    <t>DOPI-807</t>
  </si>
  <si>
    <t>DOPI-808</t>
  </si>
  <si>
    <t>DOPI-809</t>
  </si>
  <si>
    <t>DOPI-810</t>
  </si>
  <si>
    <t>DOPI-811</t>
  </si>
  <si>
    <t>DOPI-812</t>
  </si>
  <si>
    <t>DOPI-813</t>
  </si>
  <si>
    <t>DOPI-814</t>
  </si>
  <si>
    <t>DOPI-815</t>
  </si>
  <si>
    <t>DOPI-816</t>
  </si>
  <si>
    <t>DOPI-817</t>
  </si>
  <si>
    <t>DOPI-818</t>
  </si>
  <si>
    <t>DOPI-819</t>
  </si>
  <si>
    <t>DOPI-820</t>
  </si>
  <si>
    <t>DOPI-821</t>
  </si>
  <si>
    <t>DOPI-822</t>
  </si>
  <si>
    <t>DOPI-823</t>
  </si>
  <si>
    <t>DOPI-824</t>
  </si>
  <si>
    <t>DOPI-825</t>
  </si>
  <si>
    <t>DOPI-826</t>
  </si>
  <si>
    <t>DOPI-827</t>
  </si>
  <si>
    <t>DOPI-828</t>
  </si>
  <si>
    <t>DOPI-829</t>
  </si>
  <si>
    <t>DOPI-830</t>
  </si>
  <si>
    <t>DOPI-831</t>
  </si>
  <si>
    <t>DOPI-832</t>
  </si>
  <si>
    <t>DOPI-833</t>
  </si>
  <si>
    <t>DOPI-834</t>
  </si>
  <si>
    <t>DOPI-835</t>
  </si>
  <si>
    <t>DOPI-836</t>
  </si>
  <si>
    <t>DOPI-837</t>
  </si>
  <si>
    <t>DOPI-838</t>
  </si>
  <si>
    <t>DOPI-839</t>
  </si>
  <si>
    <t>DOPI-840</t>
  </si>
  <si>
    <t>DOPI-841</t>
  </si>
  <si>
    <t>DOPI-842</t>
  </si>
  <si>
    <t>DOPI-843</t>
  </si>
  <si>
    <t>DOPI-844</t>
  </si>
  <si>
    <t>DOPI-845</t>
  </si>
  <si>
    <t>DOPI-846</t>
  </si>
  <si>
    <t>DOPI-847</t>
  </si>
  <si>
    <t>DOPI-848</t>
  </si>
  <si>
    <t>DOPI-849</t>
  </si>
  <si>
    <t>DOPI-850</t>
  </si>
  <si>
    <t>DOPI-851</t>
  </si>
  <si>
    <t>DOPI-852</t>
  </si>
  <si>
    <t>DOPI-853</t>
  </si>
  <si>
    <t>DOPI-854</t>
  </si>
  <si>
    <t>DOPI-855</t>
  </si>
  <si>
    <t>DOPI-856</t>
  </si>
  <si>
    <t>DOPI-857</t>
  </si>
  <si>
    <t>DOPI-858</t>
  </si>
  <si>
    <t>DOPI-859</t>
  </si>
  <si>
    <t>DOPI-860</t>
  </si>
  <si>
    <t>DOPI-861</t>
  </si>
  <si>
    <t>DOPI-862</t>
  </si>
  <si>
    <t>DOPI-863</t>
  </si>
  <si>
    <t>DOPI-864</t>
  </si>
  <si>
    <t>DOPI-865</t>
  </si>
  <si>
    <t>DOPI-866</t>
  </si>
  <si>
    <t>DOPI-867</t>
  </si>
  <si>
    <t>DOPI-868</t>
  </si>
  <si>
    <t>DOPI-869</t>
  </si>
  <si>
    <t>DOPI-870</t>
  </si>
  <si>
    <t>DOPI-871</t>
  </si>
  <si>
    <t>DOPI-872</t>
  </si>
  <si>
    <t>DOPI-873</t>
  </si>
  <si>
    <t>DOPI-874</t>
  </si>
  <si>
    <t>DOPI-875</t>
  </si>
  <si>
    <t>DOPI-876</t>
  </si>
  <si>
    <t>DOPI-877</t>
  </si>
  <si>
    <t>DOPI-878</t>
  </si>
  <si>
    <t>DOPI-879</t>
  </si>
  <si>
    <t>DOPI-880</t>
  </si>
  <si>
    <t>DOPI-881</t>
  </si>
  <si>
    <t>DOPI-882</t>
  </si>
  <si>
    <t>DOPI-883</t>
  </si>
  <si>
    <t>DOPI-884</t>
  </si>
  <si>
    <t>DOPI-885</t>
  </si>
  <si>
    <t>DOPI-886</t>
  </si>
  <si>
    <t>DOPI-887</t>
  </si>
  <si>
    <t>DOPI-888</t>
  </si>
  <si>
    <t>DOPI-889</t>
  </si>
  <si>
    <t>DOPI-890</t>
  </si>
  <si>
    <t>DOPI-892</t>
  </si>
  <si>
    <t>DOPI-893</t>
  </si>
  <si>
    <t>DOPI-894</t>
  </si>
  <si>
    <t>DOPI-895</t>
  </si>
  <si>
    <t>DOPI-896</t>
  </si>
  <si>
    <t>DOPI-897</t>
  </si>
  <si>
    <t>DOPI-898</t>
  </si>
  <si>
    <t>DOPI-899</t>
  </si>
  <si>
    <t>DOPI-900</t>
  </si>
  <si>
    <t>DOPI-901</t>
  </si>
  <si>
    <t>DOPI-902</t>
  </si>
  <si>
    <t>DOPI-903</t>
  </si>
  <si>
    <t>DOPI-904</t>
  </si>
  <si>
    <t>DOPI-905</t>
  </si>
  <si>
    <t>SUBRASANTE CON MATERIAL DEL LUGAR QUE CUMPLA CON LA NORMATIVA DE LA S.I.C.T., EN CAPAS NO MAYORES DE 20 CM DE ESPESOR, COMPACTADA AL 100% ± 2% DE SU P.V.S.M., PRUEBA AASHTO ESTÁNDAR, INCLUYE: HERRAMIENTA, MATERIALES, AGUA, MANO DE OBRA, EXTENDIDO, CONFORMACIÓN, COMPACTACIÓN, DESPERDICIOS, EQUIPO Y MANO DE OBRA.</t>
  </si>
  <si>
    <t>CICLOVÍA</t>
  </si>
  <si>
    <t>GUARNICIÓN TIPO "I" EN SECCIÓN DE 15 X 35 CM (INCLUYE CORONA DE 15 CM DE ALTURA EN 12X15 CM, A BASE DE CONCRETO PREMEZCLADO F'C= 250 KG/CM2., T.M.A. 19 MM., R.N., INCLUYE: HERRAMIENTA, CIMBRA, DESCIMBRA, COLADO, VIBRADO, MATERIALES, CURADO, EQUIPO Y MANO DE OBRA.</t>
  </si>
  <si>
    <t>RELLENO FLUIDO PREMEZCLADO F'C=50 KG/CM2 TIRO DIRECTO, INCLUYE: SUMINISTRO, DESPERDICIOS, COLADO, HERRAMIENTA, MANO DE OBRA Y EQUIPO.</t>
  </si>
  <si>
    <t>LOSA DE 10 CM DE ESPESOR DE CONCRETO PREMEZCLADO F'C= 200  KG/CM2., R.N., T.M.A. 19 MM, COLOR TERRACOTA INTEGRADO AL 6%, ACABADO ESCOBILLADO FINO, INCLUYE: CIMBRA, DESCIMBRA, COLADO, CURADO, MATERIALES,  MANO DE OBRA, EQUIPO Y HERRAMIENTA.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</si>
  <si>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</si>
  <si>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</si>
  <si>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</si>
  <si>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</si>
  <si>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</si>
  <si>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APLICACIÓN DE PINTURA TERMOPLÁSTICA PARA LEYENDA "SOLO DER" Y/O "SOLO IZQ"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</si>
  <si>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SUMINISTRO Y APLICACIÓN DE PINTURA TERMOPLÁSTICA BLANCA, EN PICTOGRAMA DE "SOLO BICI", CON FLECHA DE SENTIDO DE HASTA 1.70 M, PICTOGRAMA DE BICICLETA DE HASTA 0.70 M X 1.15 M. Y TEXTO "SOLO" DE HASTA 0.70 M X 0.45 M., CON APLICACIÓN DE PRIMARIO PARA ASEGURAR EL CORRECTO ANCLAJE DE LA PINTURA Y DE MICROESFERA REFLEJANTE 330 GR/LT, APLICADA CON MÁQUINA PINTA RAYA, INCLUYE: HERRAMIENTA, TRAZO, SEÑALAMIENTOS, PREPARACIÓN, LIMPIEZA AL FINAL DE LA OBRA, EQUIPO Y MANO DE OBRA.
</t>
  </si>
  <si>
    <t>SUMINISTRO Y APLICACIÓN DE PINTURA TERMOPLÁSTICA PARA ELABORACIÓN DE CRUCE DE CICLOVÍA DOS SENTIDOS, EN CUADROS DE 40X40 CM Y/O 50X50 CM,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</si>
  <si>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SUMINISTRO Y APLICACIÓN DE PINTURA TERMOPLÁSTICA BLANCA,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</si>
  <si>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REDUCTOR DE VELOCIDAD A BASE DE PAVIMENTO DE CONCRETO HIDRÁULICO PREMEZCLADO MR-45 KG/CM2, FRAGUADO RÁPIDO 3 DÍAS, T.M.A. 3/4", DE 1.80 A 2.00 M DE LARGO Y/O ANCHO CON 0.20 M DE ESPESOR MAS CORONA TRAPEZOIDAL DE 10 CM DE ALTURA TERMINADO PULIDO (0.45 M CON PENDIENTE TERMINADO PULIDO EN TODOS SUS LADOS PARA FORMAR CORONA), DISEÑO SEGÚN PROYECTO, INCLUYE: HERRAMIENTA, TRAZO, COLADO, VIBRADO, CURADO, MATERIALES, EQUIPO Y MANO DE OBRA.</t>
  </si>
  <si>
    <t>SUMINISTRO E INSTALACIÓN DE HITO ABATIBLE COLOR VERDE DE POLIETILENO DE ALTA FLEXIBILIDAD Y RESISTENCIA CON 2 CINTAS REFLEJANTES COLOR BLANCO DE 10 CM DE ANCHO, 106.00 CM DE ALTURA, DIÁMETRO DEL CUERPO DE 6.50 CM, INCLUYE: HERRAMIENTA, 4 TORNILLOS DE 3/8” ANCLADOS A 4 TAQUETES DE 3/8”, MÁS PEGAMENTO EPÓXICO EN CADA UNO DE SUS BARRENOS, EQUIPO Y MANO DE OBRA.</t>
  </si>
  <si>
    <t>SUMINISTRO Y COLOCACIÓN DE VIALETÓN CIRCULAR DE 25 CM DE DIÁMETRO Y 5 CM DE ALTURA, COMPUESTO ESPECIAL ELASTÓMERO BASE POLIURETANO REFORZADO EN COLOR AMARILLO TRÁFICO Y/O VERDE, INCLUYE: HERRAMIENTA, FIJACIÓN CON 4 TAQUETES EXPANSIVOS DE 3/8" X 3 3/4", LOGO DE BICICLETA EN ALTO RELIEVE, ACARREOS Y MANO DE OBRA.</t>
  </si>
  <si>
    <t>ALCANTARILLADO PLUVIAL</t>
  </si>
  <si>
    <t>BOCAS DE TORMENTA DE BANQUETA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</si>
  <si>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</si>
  <si>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HECHO EN OBRA F'C= 250 KG/CM2, R.N., T.M.A. 19 MM R.N., INCLUYE: HERRAMIENTA, PREPARACIÓN DE LA SUPERFICIE, CIMBRA, SUMINISTRO DE MATERIALES, NIVELACIÓN, MAESTREADO, COLADO, EQUIPO Y MANO DE OBRA.</t>
  </si>
  <si>
    <t>LOSA DE 10 CM DE ESPESOR DE CONCRETO HECHO EN OBRA F´C= 250 KG/CM2 T.M.A. 19 MM R.N., ACABADO ESCOBILLADO, INCLUYE: CIMBRA EN FRONTERAS, COLADO, CURADO, DESCIMBRADO, MANO DE OBRA, EQUIPO Y HERRAMIENTA.</t>
  </si>
  <si>
    <t>SUMINISTRO Y COLOCACIÓN DE ÁNGULO DE 2" X 1/4" PARA CONTRAMARCO Y ÁNGULO DE 1 3/4" X 3/16" PARA MARCO DE TAPA EN ENTRADA HOMBRE, INCLUYE: HERRAMIENTA, MATERIALES, ACARREOS, RECORTES, SOLDADURAS, DESPERDICIOS, EQUIPO Y MANO DE OBRA.</t>
  </si>
  <si>
    <t>SUMINISTRO Y COLOCACIÓN DE REFUERZO EN ESQUINAS DE BOCA DE TORMENTA DE BANQUETA SEGÚN PROYECTO, A BASE DE ÁNGULO DE ACERO DE 4", INCLUYE: HERRAMIENTA, MATERIALES, ACARREOS, RECORTES, SOLDADURAS, DESPERDICIOS, EQUIPO Y MANO DE OBRA.</t>
  </si>
  <si>
    <r>
      <t xml:space="preserve">SUMINISTRO Y COLOCACIÓN DE HERRERÍA ESTRUCTURAL A BASE DE PERFILES IPR, IPS Y </t>
    </r>
    <r>
      <rPr>
        <b/>
        <sz val="8"/>
        <rFont val="Arial"/>
        <family val="2"/>
      </rPr>
      <t>CPS</t>
    </r>
    <r>
      <rPr>
        <sz val="8"/>
        <rFont val="Arial"/>
        <family val="2"/>
      </rPr>
      <t>, PARA UTILIZAR EN BOCAS DE TORMENTA, INCLUYE, HERRAMIENTA, HABILITADO, ACARREOS, CORTES, DESPERDICIOS, SOLDADURAS, PINTURA ANTICORROSIVA (PRIMER), MATERIALES, EQUIPO Y MANO DE OBRA.</t>
    </r>
  </si>
  <si>
    <t>BOCAS DE TORMENTA VIALIDAD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</si>
  <si>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</si>
  <si>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</si>
  <si>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</si>
  <si>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</si>
  <si>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</si>
  <si>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POZOS DE ABSORCIÓN</t>
  </si>
  <si>
    <t xml:space="preserve">SUMINISTRO Y COLOCACIÓN DE POZO DE ABSORCIÓN DE 9.00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PLÁSTICO DE ALTA DENSIDAD,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</si>
  <si>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SUMINISTRO, INSTALACIÓN Y JUNTEO DE TUBO DE P.V.C. HIDRÁULICO RD-26 DE 10" DE DIÁMETRO, INCLUYE: MATERIAL, ACARREO AL SITIO DE COLOCACIÓN, PRUEBAS NECESARIAS, MANO DE OBRA, EQUIPO Y HERRAMIENTA.</t>
  </si>
  <si>
    <t>SUMINISTRO, INSTALACIÓN Y JUNTEO DE TUBO DE P.V.C. HIDRÁULICO CLASE 10 DE 20" DE DIÁMETRO, INCLUYE: MATERIAL, ACARREO AL SITIO DE COLOCACIÓN, PRUEBAS NECESARIAS, MANO DE OBRA, EQUIPO Y HERRAMIENTA.</t>
  </si>
  <si>
    <t>SUMINISTRO E INSTALACIÓN DE EXTREMIDAD DE 4" DE DIÁMETRO DE 40 CM DE LARGO DE FO.FO., INCLUYE: 50 % DE TORNILLOS Y EMPAQUES, MATERIAL, ACARREOS, MANO DE OBRA, EQUIPO Y HERRAMIENTA.</t>
  </si>
  <si>
    <t>SUMINISTRO E INSTALACIÓN DE EXTREMIDAD DE 6" DE DIÁMETRO DE 40 CM DE LARGO DE FO.FO., INCLUYE: 50 % DE TORNILLOS Y EMPAQUES, MATERIAL, ACARREOS, MANO DE OBRA, EQUIPO Y HERRAMIENTA.</t>
  </si>
  <si>
    <t>SUMINISTRO E INSTALACIÓN DE EXTREMIDAD DE 8" DE DIÁMETRO DE 40 CM DE LARGO DE FO.FO., INCLUYE: 50 % DE TORNILLOS Y EMPAQUES, MATERIAL, ACARREOS, MANO DE OBRA, EQUIPO Y HERRAMIENTA.</t>
  </si>
  <si>
    <t>SUMINISTRO E INSTALACIÓN DE EXTREMIDAD DE 10" DE DIÁMETRO DE 40 CM DE LARGO DE FO.FO., INCLUYE: 50 % DE TORNILLOS Y EMPAQUES, MATERIAL, ACARREOS, MANO DE OBRA, EQUIPO Y HERRAMIENTA.</t>
  </si>
  <si>
    <t>SUMINISTRO E INSTALACIÓN DE JUNTA GIBAULT COMPLETA DE 20" DE DIÁMETRO DE FO.FO., INCLUYE: MATERIAL, ACARREOS, MANO DE OBRA, EQUIPO Y HERRAMIENTA.</t>
  </si>
  <si>
    <t>SUMINISTRO E INSTALACIÓN DE EXTREMIDAD DE 20" DE FO.FO., INCLUYE: 50 % DE TORNILLOS Y EMPAQUES, MATERIAL, ACARREOS, MANO DE OBRA, EQUIPO Y HERRAMIENTA.</t>
  </si>
  <si>
    <t>SUMINISTRO E INSTALACIÓN DE CODOS DE 90°, 45°, 22° Ó 11° X 10" DE DIÁMETRO DE FO.FO., INCLUYE: 50 % DE TORNILLOS Y EMPAQUES, MATERIAL, ACARREOS, MANO DE OBRA, EQUIPO Y HERRAMIENTA.</t>
  </si>
  <si>
    <t>SUMINISTRO E INSTALACIÓN DE TEE DE 20" X 10" DE DIÁMETRO DE FO.FO., INCLUYE: 50 % DE TORNILLOS Y EMPAQUES, MATERIAL, ACARREOS, MANO DE OBRA, EQUIPO Y HERRAMIENTA.</t>
  </si>
  <si>
    <t>SUMINISTRO E INSTALACIÓN DE CRUZ DE 10" X 8" DE DIÁMETRO DE 40 CM DE LARGO DE FO.FO., INCLUYE: 50 % DE TORNILLOS Y EMPAQUES, MATERIAL, ACARREOS, MANO DE OBRA, EQUIPO Y HERRAMIENTA.</t>
  </si>
  <si>
    <t>SUMINISTRO E INSTALACIÓN DE REDUCCIÓN DE 10"X6" DE DIÁMETRO DE FO.FO., INCLUYE: 50 % DE TORNILLOS Y EMPAQUES, MATERIAL, ACARREOS, MANO DE OBRA, EQUIPO Y HERRAMIENTA.</t>
  </si>
  <si>
    <t>SUMINISTRO E INSTALACIÓN DE REDUCCIÓN DE 10"X8" DE DIÁMETRO DE FO.FO., INCLUYE: 50 % DE TORNILLOS Y EMPAQUES, MATERIAL, ACARREOS, MANO DE OBRA, EQUIPO Y HERRAMIENTA.</t>
  </si>
  <si>
    <t>SUMINISTRO E INSTALACIÓN DE REDUCCIÓN DE 8"X4" DE DIÁMETRO DE FO.FO.,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</si>
  <si>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</si>
  <si>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Y COLOCACIÓN DE CONTRAMARCO DE CANAL SENCILLO DE 6" DE 2.65 M DE LONGITUD, INCLUYE: HERRAMIENTA, NIVELACIÓN, MATERIALES, EQUIPO Y MANO DE OBRA.</t>
  </si>
  <si>
    <t>SUMINISTRO E INSTALACIÓN DE TUBO PAD RD 19 DE 19 MM DE Ø, INCLUYE: HERRAMIENTA, MATERIALES, DESPERDICIOS, ACARREO AL SITIO DE COLOCACIÓN, GUIADO Y MANO DE OBRA.</t>
  </si>
  <si>
    <t>SUMINISTRO Y COLOCACIÓN DE POSTE DE SECCIÓN CIRCULAR  TIPO CÓNICO PARA ALUMBRADO PÚBLICO DE 8.00 M DE ALTURA, LAMINA CAL. 11, CON PERCHA PARA MONTAJE DE BRAZO, PLACA BASE DE 280 X 280 MM Y UN ESPESOR DE 12.7 MM (1/2"),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ANILLO DE REFUERZO 127 MM X 5 MM, ACARREOS, ELEVACIÓN, PLOMEADO, EQUIPO Y MANO DE OBRA.</t>
  </si>
  <si>
    <t>SUMINISTRO Y COLOCACIÓN DE BRAZO TIPO "I" DE 1.80 m,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</si>
  <si>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E INSTALACIÓN DE CONTROL PARA ALUMBRADO INTEGRADO POR: (1) GABINETE CLASIFICACIÓN NEMA 4X (IP66), DE DIMENSIONES MÍNIMAS 40 X 30 X 20 CM, CON RECUBRIMIENTO DE PINTURA EN POLIÉSTER TEXTURIZADO COLOR RAL7035, CON CHAPA MARCA SOUTHCO MODELO E3-110-25, (1) INTERRUPTOR TERMO MAGNÉTICO EN CAJA MOLDEADA DE 3 X 30 AMP, SIN GABINETE, TIPO FAL, ALTA CAPACIDAD INTERRUPTIVA, 25 KA @ 240 VCA, 600 VCA, 60 HZ, CON TERMINALES PARA CONECTAR CON CONDUCTORES DE CU O AL, DE LÍNEA Y CARGA, CALIBRE MÍNIMO 14 AWG, CALIBRE MÁXIMO 3/0 AWG. TEMPERATURA AMBIENTE DE FUNCIONAMIENTO 40°C. QUE CUMPLA CON LA NORMA NMX-J-266-ANCE-2014, (1) CONTACTOR ELECTROMAGNÉTICO 3 POLOS, SIN GABINETE,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60947-4-1, (1) BASE SOQUET PARA FOTOCELDA, CON FOTOCELDA / 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CERRADOS, CABLEADO INTERNO, ADEMÁS INCLUYE FLEJE DE ACERO INOXIDABLE 3/4", HEBILLAS  PARA FLEJE, TUBO LICUATIGH, CABLE PARA CONEXIÓN A MEDICIÓN Y DERIVACIÓN A CIRCUITO, INCLUYE: HERRAMIENTA, CABLEADO INTERNO, SUMINISTRO DE MATERIALES, ACARREOS, ELEVACIÓN, MATERIALES PARA SUJECIÓN, MANO DE OBRA, CONEXIÓN Y PRUEBAS.</t>
  </si>
  <si>
    <t>CALLE EXPERIENCIA</t>
  </si>
  <si>
    <t>DOPI-MUN-RM-PAV-LP-134-2022</t>
  </si>
  <si>
    <t>Modernización a la Red de Vía Urbana, Zona Norte B, incluye: pavimentación, alcantarillado sanitario, agua potable, banquetas, cruces peatonales, accesibilidad universal, señalética horizontal - vertical y obras complementarias, Municipio de Zapopan, Jalisco.</t>
  </si>
  <si>
    <t>DEMOLICIÓN MECÁNICA DE ELEMENTOS ESTRUCTURALES DE CONCRETO ARMADO, INCLUYE: CORTE DE ACERO, ACARREO DEL MATERIAL A BANCO DE OBRA PARA SU POSTERIOR RETIRO Y LIMPIEZA DEL ÁREA DE LOS TRABAJOS, HERRAMIENTA, EQUIPO Y MANO DE OBRA.</t>
  </si>
  <si>
    <t>SUMINISTRO E INSTALACIÓN DE TEE DE 8" X 3" DE DIÁMETRO DE FO.FO., INCLUYE: 50 % DE TORNILLOS Y EMPAQUES, MATERIAL, ACARREOS, MANO DE OBRA, EQUIPO Y HERRAMIENTA.</t>
  </si>
  <si>
    <t>SUMINISTRO E INSTALACIÓN DE VÁLVULA DE COMPUERTA RESILENTE DE 6" VÁSTAGO FIJO HIDROSTÁTICA, INCLUYE: 50 % DE TORNILLOS Y EMPAQUES, MATERIAL, ACARREOS, MANO DE OBRA, EQUIPO Y HERRAMIENTA.</t>
  </si>
  <si>
    <t>CALLE GUADALAJARA</t>
  </si>
  <si>
    <t>DEMOLICIÓN DE MAMPOSTERÍA POR MEDIOS MECÁNICOS, INCLUYE: HERRAMIENTA, ACOPIO DE LOS MATERIALES PARA SU POSTERIOR RETIRO, EQUIPO, MANO DE OBRA.</t>
  </si>
  <si>
    <t>SUMINISTRO E INSTALACIÓN DE CODOS DE 90°, 45°, 22° Ó 11° X 102 MM (8") DE DIÁMETRO DE FO.FO., INCLUYE: 50 % DE TORNILLOS Y EMPAQUES, MATERIAL, ACARREOS, MANO DE OBRA, EQUIPO Y HERRAMIENTA.</t>
  </si>
  <si>
    <t>SUMINISTRO E INSTALACIÓN DE TEE DE 6" X 3" DE DIÁMETRO DE FO.FO., INCLUYE: 50 % DE TORNILLOS Y EMPAQUES, MATERIAL, ACARREOS, MANO DE OBRA, EQUIPO Y HERRAMIENTA.</t>
  </si>
  <si>
    <t>SUMINISTRO E INSTALACIÓN DE CRUZ DE 8" X 4" DE DIÁMETRO DE 40 CM DE LARGO DE FO.FO., INCLUYE: 50 % DE TORNILLOS Y EMPAQUES, MATERIAL, ACARREOS, MANO DE OBRA, EQUIPO Y HERRAMIENTA.</t>
  </si>
  <si>
    <t>SUMINISTRO Y COLOCACIÓN DE CONTRAMARCO DE CANAL SENCILLO DE 4" DE 2.45 M DE LONGITUD, INCLUYE: HERRAMIENTA, NIVELACIÓN, MATERIALES, EQUIPO Y MANO DE OBRA.</t>
  </si>
  <si>
    <t>SUMINISTRO Y COLOCACIÓN DE ANCLA PARA POSTE METÁLICO DE 7.50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</si>
  <si>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Y COLOCACIÓN DE LUMINARIO TIPO VIALIDAD USO INTEMPERIE MODELO ROAD FOCUS RFS-54W16LED4K-G2-R2M-UNV-DMG-PH9-RCD7-GY3 O SIMILAR,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CUTOFF, EQUIPADA CON SISTEMA DE PROTECCIÓN CONTRA DESCARGAS PARA 10KV / 10KA CLASE “C” INCLUYE BASE PARA FOTO CONTROL  Y SHORTING CAP, NIVEL DE PROTECCIÓN IP EN SISTEMA ELÉCTRICO IP64 NIVEL DE PROTECCIÓN IP EN SISTEMA ÓPTICO IP66, 10 AÑOS DE GARANTÍA INTEGRAL EN DRIVER Y SISTEMA ELÉCTRICO; 10 AÑOS GARANTÍA INTEGRAL EN SISTEMA ÓPTICO, INCLUYE: HERRAMIENTA, SUMINISTRO, FLETES, ACARREOS, ELEVACIÓN, CONEXIONES, PRUEBAS, EQUIPO Y MANO DE OBRA.</t>
  </si>
  <si>
    <t>SUMINISTRO Y COLOCACIÓN DE POSTE DE SECCIÓN CIRCULAR  TIPO CÓNICO PARA ALUMBRADO PÚBLICO DE 7.50 M DE ALTURA, LAMINA CAL. 11, CON PERCHA PARA MONTAJE DE BRAZO, PLACA BASE DE 280 X 280 MM Y UN ESPESOR DE 12.7 MM (1/2"),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</si>
  <si>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CALLE 16 DE SEPTIEMBRE</t>
  </si>
  <si>
    <t>SUMINISTRO, INSTALACIÓN Y JUNTEO DE TUBO DE P.V.C. HIDRÁULICO CLASE 10 DE 14" DE DIÁMETRO, INCLUYE: MATERIAL, ACARREO AL SITIO DE COLOCACIÓN, PRUEBAS NECESARIAS, MANO DE OBRA, EQUIPO Y HERRAMIENTA.</t>
  </si>
  <si>
    <t>SUMINISTRO, INSTALACIÓN Y JUNTEO DE TUBO DE P.V.C. HIDRÁULICO CLASE 10 DE 24" DE DIÁMETRO, INCLUYE: MATERIAL, ACARREO AL SITIO DE COLOCACIÓN, PRUEBAS NECESARIAS, MANO DE OBRA, EQUIPO Y HERRAMIENTA.</t>
  </si>
  <si>
    <t>SUMINISTRO E INSTALACIÓN DE EXTREMIDAD DE 24" DE FO.FO., INCLUYE: 50 % DE TORNILLOS Y EMPAQUES, MATERIAL, ACARREOS, MANO DE OBRA, EQUIPO Y HERRAMIENTA.</t>
  </si>
  <si>
    <t>SUMINISTRO E INSTALACIÓN DE TEE DE 24" X 20" DE DIÁMETRO DE FO.FO., INCLUYE: 50 % DE TORNILLOS Y EMPAQUES, MATERIAL, ACARREOS, MANO DE OBRA, EQUIPO Y HERRAMIENTA.</t>
  </si>
  <si>
    <t>SUMINISTRO E INSTALACIÓN DE REDUCCIÓN DE 24" X 14" DE DIÁMETRO DE FO.FO., INCLUYE: 50 % DE TORNILLOS Y EMPAQUES, MATERIAL, ACARREOS, MANO DE OBRA, EQUIPO Y HERRAMIENTA.</t>
  </si>
  <si>
    <t>SUMINISTRO E INSTALACIÓN DE CRUZ DE 8" X 4" DE DIÁMETRO DE FO.FO., INCLUYE: 50 % DE TORNILLOS Y EMPAQUES, MATERIAL, ACARREOS, MANO DE OBRA, EQUIPO Y HERRAMIENTA.</t>
  </si>
  <si>
    <t>SUMINISTRO E INSTALACIÓN DE CRUZ DE 24" X 8" DE DIÁMETRO DE FO.FO., INCLUYE: 50 % DE TORNILLOS Y EMPAQUES, MATERIAL, ACARREOS, MANO DE OBRA, EQUIPO Y HERRAMIENTA.</t>
  </si>
  <si>
    <t>SUMINISTRO E INSTALACIÓN DE VÁLVULA DE COMPUERTA RESILENTE DE 14" VÁSTAGO FIJO HIDROSTÁTICA, INCLUYE: 50 % DE TORNILLOS Y EMPAQUES, MATERIAL, ACARREOS, MANO DE OBRA, EQUIPO Y HERRAMIENTA.</t>
  </si>
  <si>
    <t>SUMINISTRO E INSTALACIÓN DE VÁLVULA DE COMPUERTA RESILENTE DE 20" VÁSTAGO FIJO HIDROSTÁTICA, INCLUYE: 50 % DE TORNILLOS Y EMPAQUES, MATERIAL, ACARREOS, MANO DE OBRA, EQUIPO Y HERRAMIENTA.</t>
  </si>
  <si>
    <t>SUMINISTRO E INSTALACIÓN DE FILTRO "Y" DE 8" DE DIÁMETRO PARA REMOCIÓN DE SÓLIDOS, INCLUYE: HERRAMIENTA, 50 % DE TORNILLOS Y EMPAQUES, MATERIAL, ACARREOS, MANIOBRAS, EQUIPO Y MANO DE OBRA.</t>
  </si>
  <si>
    <t>SUMINISTRO E INSTALACIÓN DE VÁLVULA REDUCTORA DE PRESIÓN DE 4" HIDROSTÁTICA, INCLUYE: 50 % DE TORNILLOS Y EMPAQUES, MATERIAL, ACARREOS, MANO DE OBRA, EQUIPO Y HERRAMIENTA.</t>
  </si>
  <si>
    <t>SUMINISTRO E INSTALACIÓN DE VÁLVULA REDUCTORA DE PRESIÓN DE 8" HIDROSTÁTICA, INCLUYE: 50 % DE TORNILLOS Y EMPAQUES, MATERIAL, ACARREOS, MANO DE OBRA, EQUIPO Y HERRAMIENTA.</t>
  </si>
  <si>
    <t>SUMINISTRO E INSTALACIÓN DE VÁLVULA REDUCTORA DE PRESIÓN DE 14" HIDROSTÁTICA, INCLUYE: 50 % DE TORNILLOS Y EMPAQUES, MATERIAL, ACARREOS, MANO DE OBRA, EQUIPO Y HERRAMIENTA.</t>
  </si>
  <si>
    <t xml:space="preserve">SUMINISTRO E INSTALACIÓN DE PAILERÍA DE TUBO DE ACERO CÉDULA 40 DE 8", A BASE DE CARRETES Y BRIDAS, INCLUYE: HERRAMIENTA, MATERIALES, PRIMARIO ANTICORROSIVO Y PINTURA DE ESMALTE COLOR S.M.A., ACARREOS, MANIOBRAS, EQUIPO Y MANO DE OBRA. </t>
  </si>
  <si>
    <t>SUMINISTRO Y COLOCACIÓN DE CONTRAMARCO DE CANAL SENCILLO DE 6" DE 2.60 M DE LONGITUD, INCLUYE: HERRAMIENTA, NIVELACIÓN, MATERIALES, EQUIPO Y MANO DE OBRA.</t>
  </si>
  <si>
    <t>CALLE RUBÉN DARIO</t>
  </si>
  <si>
    <t>DESMONTAJE DE BARANDAL EXISTENTE DE 0.50 A 1.50 M DE ALTURA SIN RECUPERACIÓN, INCLUYE: HERRAMIENTA, CORTES, DEMOLICIÓN DE ANCLAS, ACARREOS, EQUIPO Y MANO DE OBRA.</t>
  </si>
  <si>
    <t>DESMONTAJE DE PUERTA DE HERRERÍA DE 2.10 X 1.00 M Y MARCO, CON RECUPERACIÓN, INCLUYE: ACARREOS Y RESGUARDO, MANO DE OBRA, EQUIPO Y HERRAMIENTA.</t>
  </si>
  <si>
    <t>DESMANTELAMIENTO CON RECUPERACIÓN DE MALLA CICLÓN EXISTENTE, POSTES VERTICALES Y HORIZONTALES, ACARREOS A LUGAR INDICADO POR SUPERVISIÓN DENTRO Y FUERA DE LA OBRA, INCLUYE: HERRAMIENTA, DESMONTAJE DE PUERTAS, DEMOLICIÓN DE CONCRETO EN LAS BASES DE LOS POSTES, CON SECCIÓN PROMEDIO DE 20 X 20 X 30 CM, EQUIPO Y MANO DE OBRA.</t>
  </si>
  <si>
    <t>DESMONTAJE DE BOLARDO DE CONCRETO EXISTENTE SIN RECUPERACION, INCLUYE: HERRAMIENTA, DEMOLICIÓN DE BASE DE CONCRETO, RETIRO DE MATERIAL PRODUCTO DE LA DEMOLICIÓN A BANCO DE OBRA Y ACARREO, EQUIPO Y MANO DE OBRA.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</si>
  <si>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</si>
  <si>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CRUZ DE 4" X 4" DE DIÁMETRO DE 40 CM DE LARGO DE FO.FO., INCLUYE: 50 % DE TORNILLOS Y EMPAQUES, MATERIAL, ACARREOS, MANO DE OBRA, EQUIPO Y HERRAMIENTA.</t>
  </si>
  <si>
    <t>A3.1</t>
  </si>
  <si>
    <t>A3.2</t>
  </si>
  <si>
    <t>A7.3</t>
  </si>
  <si>
    <t>A8.1</t>
  </si>
  <si>
    <t>A8.2</t>
  </si>
  <si>
    <t>A8.3</t>
  </si>
  <si>
    <t>A8.4</t>
  </si>
  <si>
    <t>A9</t>
  </si>
  <si>
    <t>A9.1</t>
  </si>
  <si>
    <t>A9.2</t>
  </si>
  <si>
    <t>A10</t>
  </si>
  <si>
    <t>SUMINISTRO E INSTALACIÓN DE TERMINAL ZAPATA PARA TIERRA, DE ALUMINIO BIMETÁLICO PARA ALOJAR CABLES CALIBRE DESDE 14 AWG HASTA 2 AWG, CON UN ORIFICIO D FIJACIÓN DE 1/4", OPRESOR TIPO ALLEN, INCLUYE: PIJABROCA DE 1/4" X 1", GALVANIZADA, CABEZA HEXAGONAL, ACARREOS, ELEMENTOS DE FIJACIÓN, CONEXIONES, PRUEBAS, AJUSTES, MATERIALES, EQUIPO Y MANO DE OBRA.</t>
  </si>
  <si>
    <t>SUMINISTRO E INSTALACIÓN DE BRIDA DE 8" DE DIÁMETRO DE ACERO AL CARBÓN, INCLUYE: 50 % DE TORNILLOS Y EMPAQUES, MATERIAL, ACARREOS, MANO DE OBRA, EQUIPO Y HERRAMIENTA.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</si>
  <si>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</si>
  <si>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MANGA DE EMPOTRAMIENTO DE  P.V.C. DE 10" DE DIÁMETRO,  INCLUYE: MATERIAL, ACARREOS, MANO  DE OBRA Y HERRAMIENTA.</t>
  </si>
  <si>
    <t>SUMINISTRO E INSTALACIÓN DE ADAPTADOR DE BRONCE DE 1/2", INCLUYE: MATERIAL, MANO DE OBRA, EQUIPO Y HERRAMIENTA.</t>
  </si>
  <si>
    <t>SUMINISTRO E INSTALACIÓN DE TEE DE 6" X 6" DE DIÁMETRO DE FO.FO., INCLUYE: 50 % DE TORNILLOS Y EMPAQUES, MATERIAL, ACARREOS, MANO DE OBRA, EQUIPO Y HERRAMIENTA.</t>
  </si>
  <si>
    <t>ANCLA PARA POSTE METÁLICO DE 8.00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</si>
  <si>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E INSTALACIÓN DE 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R3M A 4000° K. DIMEABLE DE 0 A 10 V. CON SISTEMA ÓPTICO COMPUESTO POR PRISMAS PATENTADO EN CONJUNTO CAPAZ DE GENERAR CURVA IIL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RFM-72W32LED4K-G2-R3M-UNV-DMG-PH9-RCD7-GY3, INCLUYE: HERRAMIENTA, SUMINISTRO, FLETES, ACARREOS, ELEVACIÓN, CONEXIONES, PRUEBAS, EQUIPO Y MANO DE OBRA.</t>
  </si>
  <si>
    <t>SUMINISTRO E INSTALACIÓN DE SILLETA PVC DE 10"X 6" SANITARIO, INCLUYE: MANO DE OBRA, EQUIPO Y HERRAMIENTA.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</si>
  <si>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</si>
  <si>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</si>
  <si>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</si>
  <si>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</si>
  <si>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</si>
  <si>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</si>
  <si>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</si>
  <si>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</si>
  <si>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</si>
  <si>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</si>
  <si>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</si>
  <si>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</si>
  <si>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</si>
  <si>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</si>
  <si>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</si>
  <si>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</si>
  <si>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</si>
  <si>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</si>
  <si>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</si>
  <si>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</si>
  <si>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</si>
  <si>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</si>
  <si>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</si>
  <si>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</si>
  <si>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</si>
  <si>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</si>
  <si>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</si>
  <si>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</si>
  <si>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</si>
  <si>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</si>
  <si>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</si>
  <si>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</si>
  <si>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</si>
  <si>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</si>
  <si>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</si>
  <si>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</si>
  <si>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</si>
  <si>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</si>
  <si>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</si>
  <si>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</si>
  <si>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</si>
  <si>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</si>
  <si>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</si>
  <si>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</si>
  <si>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</si>
  <si>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</si>
  <si>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</si>
  <si>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</si>
  <si>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</si>
  <si>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</si>
  <si>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</si>
  <si>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</si>
  <si>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</si>
  <si>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</si>
  <si>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</si>
  <si>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</si>
  <si>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</si>
  <si>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</si>
  <si>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</si>
  <si>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</si>
  <si>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</si>
  <si>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</si>
  <si>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</si>
  <si>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</si>
  <si>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</si>
  <si>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</si>
  <si>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</si>
  <si>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</si>
  <si>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</si>
  <si>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</si>
  <si>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</si>
  <si>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</si>
  <si>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</si>
  <si>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</si>
  <si>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</si>
  <si>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</si>
  <si>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</si>
  <si>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</si>
  <si>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</si>
  <si>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</si>
  <si>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</si>
  <si>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</si>
  <si>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</si>
  <si>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</si>
  <si>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</si>
  <si>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</si>
  <si>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</si>
  <si>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</si>
  <si>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</si>
  <si>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</si>
  <si>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</si>
  <si>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</si>
  <si>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</si>
  <si>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</si>
  <si>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</si>
  <si>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</si>
  <si>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</si>
  <si>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</si>
  <si>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</si>
  <si>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</si>
  <si>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</si>
  <si>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</si>
  <si>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</si>
  <si>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</si>
  <si>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</si>
  <si>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</si>
  <si>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</si>
  <si>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</si>
  <si>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</si>
  <si>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</si>
  <si>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</si>
  <si>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</si>
  <si>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</si>
  <si>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</si>
  <si>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</si>
  <si>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</si>
  <si>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</si>
  <si>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</si>
  <si>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</si>
  <si>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</si>
  <si>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</si>
  <si>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</si>
  <si>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</si>
  <si>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</si>
  <si>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</si>
  <si>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</si>
  <si>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</si>
  <si>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</si>
  <si>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</si>
  <si>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</si>
  <si>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</si>
  <si>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</si>
  <si>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</si>
  <si>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</si>
  <si>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</si>
  <si>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</si>
  <si>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</si>
  <si>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</si>
  <si>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</si>
  <si>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</si>
  <si>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</si>
  <si>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</si>
  <si>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</si>
  <si>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DOPI-602</t>
  </si>
  <si>
    <t>DOPI-603</t>
  </si>
  <si>
    <t>DOPI-604</t>
  </si>
  <si>
    <t>DOPI-605</t>
  </si>
  <si>
    <t>DOPI-606</t>
  </si>
  <si>
    <t>DOPI-607</t>
  </si>
  <si>
    <t>DOPI-608</t>
  </si>
  <si>
    <t>DOPI-609</t>
  </si>
  <si>
    <t>DOPI-610</t>
  </si>
  <si>
    <t>DOPI-611</t>
  </si>
  <si>
    <t>DOPI-612</t>
  </si>
  <si>
    <t>DOPI-613</t>
  </si>
  <si>
    <t>DOPI-614</t>
  </si>
  <si>
    <t>DOPI-615</t>
  </si>
  <si>
    <t>DOPI-616</t>
  </si>
  <si>
    <t>DOPI-617</t>
  </si>
  <si>
    <t>DOPI-618</t>
  </si>
  <si>
    <t>DOPI-619</t>
  </si>
  <si>
    <t>DOPI-620</t>
  </si>
  <si>
    <t>DOPI-621</t>
  </si>
  <si>
    <t>DOPI-622</t>
  </si>
  <si>
    <t>DOPI-623</t>
  </si>
  <si>
    <t>DOPI-624</t>
  </si>
  <si>
    <t>DOPI-625</t>
  </si>
  <si>
    <t>DOPI-626</t>
  </si>
  <si>
    <t>DOPI-627</t>
  </si>
  <si>
    <t>DOPI-628</t>
  </si>
  <si>
    <t>DOPI-629</t>
  </si>
  <si>
    <t>DOPI-630</t>
  </si>
  <si>
    <t>DOPI-631</t>
  </si>
  <si>
    <t>DOPI-632</t>
  </si>
  <si>
    <t>DOPI-633</t>
  </si>
  <si>
    <t>DOPI-634</t>
  </si>
  <si>
    <t>DOPI-635</t>
  </si>
  <si>
    <t>DOPI-636</t>
  </si>
  <si>
    <t>DOPI-637</t>
  </si>
  <si>
    <t>DOPI-638</t>
  </si>
  <si>
    <t>DOPI-639</t>
  </si>
  <si>
    <t>DOPI-640</t>
  </si>
  <si>
    <t>DOPI-641</t>
  </si>
  <si>
    <t>DOPI-642</t>
  </si>
  <si>
    <t>DOPI-643</t>
  </si>
  <si>
    <t>DOPI-644</t>
  </si>
  <si>
    <t>DOPI-645</t>
  </si>
  <si>
    <t>DOPI-646</t>
  </si>
  <si>
    <t>DOPI-647</t>
  </si>
  <si>
    <t>DOPI-648</t>
  </si>
  <si>
    <t>DOPI-649</t>
  </si>
  <si>
    <t>DOPI-650</t>
  </si>
  <si>
    <t>DOPI-651</t>
  </si>
  <si>
    <t>DOPI-652</t>
  </si>
  <si>
    <t>DOPI-653</t>
  </si>
  <si>
    <t>DOPI-654</t>
  </si>
  <si>
    <t>DOPI-655</t>
  </si>
  <si>
    <t>DOPI-656</t>
  </si>
  <si>
    <t>DOPI-657</t>
  </si>
  <si>
    <t>DOPI-658</t>
  </si>
  <si>
    <t>DOPI-659</t>
  </si>
  <si>
    <t>DOPI-660</t>
  </si>
  <si>
    <t>DOPI-661</t>
  </si>
  <si>
    <t>DOPI-662</t>
  </si>
  <si>
    <t>DOPI-663</t>
  </si>
  <si>
    <t>DOPI-664</t>
  </si>
  <si>
    <t>DOPI-665</t>
  </si>
  <si>
    <t>DOPI-666</t>
  </si>
  <si>
    <t>DOPI-667</t>
  </si>
  <si>
    <t>DOPI-668</t>
  </si>
  <si>
    <t>DOPI-669</t>
  </si>
  <si>
    <t>DOPI-670</t>
  </si>
  <si>
    <t>DOPI-671</t>
  </si>
  <si>
    <t>DOPI-672</t>
  </si>
  <si>
    <t>DOPI-673</t>
  </si>
  <si>
    <t>DOPI-674</t>
  </si>
  <si>
    <t>DOPI-675</t>
  </si>
  <si>
    <t>DOPI-676</t>
  </si>
  <si>
    <t>DOPI-891</t>
  </si>
  <si>
    <t>SUMINISTRO E INSTALACIÓN DE 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</si>
</sst>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64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8" fillId="0" borderId="0"/>
    <xf numFmtId="0" fontId="28" fillId="0" borderId="0"/>
    <xf numFmtId="0" fontId="28" fillId="0" borderId="0"/>
  </cellStyleXfs>
  <cellXfs count="129">
    <xf numFmtId="0" fontId="0" fillId="0" borderId="0" xfId="0"/>
    <xf numFmtId="0" fontId="4" fillId="0" borderId="2" xfId="2" applyFont="1" applyBorder="1" applyAlignment="1">
      <alignment horizontal="justify" vertical="top" wrapText="1"/>
    </xf>
    <xf numFmtId="0" fontId="4" fillId="0" borderId="5" xfId="2" applyFont="1" applyBorder="1" applyAlignment="1">
      <alignment horizontal="justify" vertical="top" wrapText="1"/>
    </xf>
    <xf numFmtId="0" fontId="9" fillId="0" borderId="0" xfId="2" applyFont="1" applyAlignment="1">
      <alignment horizontal="justify" wrapText="1"/>
    </xf>
    <xf numFmtId="49" fontId="4" fillId="2" borderId="0" xfId="2" applyNumberFormat="1" applyFont="1" applyFill="1" applyAlignment="1">
      <alignment horizontal="justify" wrapText="1"/>
    </xf>
    <xf numFmtId="49" fontId="4" fillId="2" borderId="0" xfId="2" applyNumberFormat="1" applyFont="1" applyFill="1" applyAlignment="1">
      <alignment horizontal="center" vertical="center" wrapText="1"/>
    </xf>
    <xf numFmtId="0" fontId="6" fillId="0" borderId="0" xfId="3"/>
    <xf numFmtId="0" fontId="6" fillId="0" borderId="0" xfId="3" applyAlignment="1">
      <alignment wrapText="1"/>
    </xf>
    <xf numFmtId="0" fontId="11" fillId="0" borderId="0" xfId="3" applyFont="1"/>
    <xf numFmtId="4" fontId="6" fillId="0" borderId="0" xfId="3" applyNumberFormat="1"/>
    <xf numFmtId="0" fontId="3" fillId="0" borderId="1" xfId="2" applyFont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5" xfId="2" applyFont="1" applyBorder="1" applyAlignment="1">
      <alignment vertical="top" wrapText="1"/>
    </xf>
    <xf numFmtId="165" fontId="7" fillId="0" borderId="5" xfId="2" applyNumberFormat="1" applyFont="1" applyBorder="1" applyAlignment="1">
      <alignment vertical="top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0" xfId="2" applyFont="1" applyAlignment="1">
      <alignment horizontal="center" vertical="top"/>
    </xf>
    <xf numFmtId="2" fontId="3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5" xfId="2" applyFont="1" applyBorder="1" applyAlignment="1">
      <alignment horizontal="center" vertical="top" wrapText="1"/>
    </xf>
    <xf numFmtId="14" fontId="3" fillId="0" borderId="0" xfId="2" applyNumberFormat="1" applyFont="1" applyAlignment="1">
      <alignment horizontal="justify" vertical="top" wrapText="1"/>
    </xf>
    <xf numFmtId="0" fontId="8" fillId="0" borderId="5" xfId="2" applyFont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vertical="top"/>
    </xf>
    <xf numFmtId="0" fontId="4" fillId="0" borderId="2" xfId="5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Continuous"/>
    </xf>
    <xf numFmtId="4" fontId="9" fillId="0" borderId="0" xfId="2" applyNumberFormat="1" applyFont="1" applyAlignment="1">
      <alignment horizontal="center"/>
    </xf>
    <xf numFmtId="0" fontId="10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9" fontId="4" fillId="2" borderId="0" xfId="2" applyNumberFormat="1" applyFont="1" applyFill="1" applyAlignment="1">
      <alignment horizontal="center"/>
    </xf>
    <xf numFmtId="0" fontId="12" fillId="0" borderId="0" xfId="3" applyFont="1" applyAlignment="1">
      <alignment vertical="top" wrapText="1"/>
    </xf>
    <xf numFmtId="164" fontId="12" fillId="0" borderId="0" xfId="3" applyNumberFormat="1" applyFont="1" applyAlignment="1">
      <alignment horizontal="right" vertical="top" wrapText="1"/>
    </xf>
    <xf numFmtId="49" fontId="12" fillId="3" borderId="0" xfId="3" applyNumberFormat="1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justify" vertical="top"/>
    </xf>
    <xf numFmtId="0" fontId="15" fillId="2" borderId="0" xfId="3" applyFont="1" applyFill="1" applyAlignment="1">
      <alignment horizontal="center" vertical="top" wrapText="1"/>
    </xf>
    <xf numFmtId="164" fontId="15" fillId="2" borderId="0" xfId="3" applyNumberFormat="1" applyFont="1" applyFill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Alignment="1">
      <alignment horizontal="left" vertical="top" wrapText="1"/>
    </xf>
    <xf numFmtId="0" fontId="21" fillId="0" borderId="0" xfId="3" applyFont="1" applyAlignment="1">
      <alignment wrapText="1"/>
    </xf>
    <xf numFmtId="4" fontId="14" fillId="0" borderId="0" xfId="3" applyNumberFormat="1" applyFont="1" applyAlignment="1">
      <alignment horizontal="right" vertical="top" wrapText="1"/>
    </xf>
    <xf numFmtId="2" fontId="15" fillId="0" borderId="0" xfId="3" applyNumberFormat="1" applyFont="1" applyAlignment="1">
      <alignment horizontal="justify" vertical="top"/>
    </xf>
    <xf numFmtId="0" fontId="15" fillId="0" borderId="0" xfId="3" applyFont="1" applyAlignment="1">
      <alignment horizontal="center" vertical="center" wrapText="1"/>
    </xf>
    <xf numFmtId="44" fontId="15" fillId="0" borderId="0" xfId="3" applyNumberFormat="1" applyFont="1" applyAlignment="1">
      <alignment horizontal="justify" vertical="top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Alignment="1">
      <alignment horizontal="right" vertical="top" wrapText="1"/>
    </xf>
    <xf numFmtId="164" fontId="18" fillId="2" borderId="0" xfId="3" applyNumberFormat="1" applyFont="1" applyFill="1" applyAlignment="1">
      <alignment horizontal="right" vertical="top" wrapText="1"/>
    </xf>
    <xf numFmtId="49" fontId="13" fillId="0" borderId="0" xfId="0" applyNumberFormat="1" applyFont="1" applyAlignment="1">
      <alignment horizontal="center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Font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right" vertical="justify"/>
    </xf>
    <xf numFmtId="0" fontId="13" fillId="0" borderId="0" xfId="0" applyFont="1" applyAlignment="1">
      <alignment horizontal="justify" vertical="top" wrapText="1"/>
    </xf>
    <xf numFmtId="4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6" fillId="4" borderId="0" xfId="3" applyFill="1"/>
    <xf numFmtId="2" fontId="12" fillId="3" borderId="0" xfId="3" applyNumberFormat="1" applyFont="1" applyFill="1" applyAlignment="1">
      <alignment vertical="top"/>
    </xf>
    <xf numFmtId="2" fontId="22" fillId="0" borderId="0" xfId="0" applyNumberFormat="1" applyFont="1" applyAlignment="1">
      <alignment horizontal="center" vertical="top" wrapText="1"/>
    </xf>
    <xf numFmtId="4" fontId="22" fillId="0" borderId="0" xfId="0" applyNumberFormat="1" applyFont="1" applyAlignment="1">
      <alignment horizontal="center" vertical="top" wrapText="1"/>
    </xf>
    <xf numFmtId="14" fontId="3" fillId="5" borderId="3" xfId="2" applyNumberFormat="1" applyFont="1" applyFill="1" applyBorder="1" applyAlignment="1">
      <alignment horizontal="justify" vertical="top" wrapText="1"/>
    </xf>
    <xf numFmtId="14" fontId="3" fillId="5" borderId="0" xfId="2" applyNumberFormat="1" applyFont="1" applyFill="1" applyAlignment="1">
      <alignment horizontal="justify" vertical="top" wrapText="1"/>
    </xf>
    <xf numFmtId="49" fontId="12" fillId="6" borderId="0" xfId="3" applyNumberFormat="1" applyFont="1" applyFill="1" applyAlignment="1">
      <alignment horizontal="center" vertical="center" wrapText="1"/>
    </xf>
    <xf numFmtId="44" fontId="5" fillId="6" borderId="0" xfId="1" applyFont="1" applyFill="1" applyBorder="1" applyAlignment="1">
      <alignment horizontal="center" vertical="top" wrapText="1"/>
    </xf>
    <xf numFmtId="2" fontId="6" fillId="0" borderId="0" xfId="3" applyNumberFormat="1" applyAlignment="1">
      <alignment wrapText="1"/>
    </xf>
    <xf numFmtId="49" fontId="10" fillId="3" borderId="0" xfId="3" applyNumberFormat="1" applyFont="1" applyFill="1" applyAlignment="1">
      <alignment horizontal="center" vertical="top" wrapText="1"/>
    </xf>
    <xf numFmtId="0" fontId="24" fillId="7" borderId="0" xfId="0" applyFont="1" applyFill="1" applyAlignment="1">
      <alignment horizontal="justify" vertical="top"/>
    </xf>
    <xf numFmtId="0" fontId="24" fillId="7" borderId="0" xfId="0" applyFont="1" applyFill="1" applyAlignment="1">
      <alignment vertical="top" wrapText="1"/>
    </xf>
    <xf numFmtId="0" fontId="24" fillId="7" borderId="0" xfId="0" applyFont="1" applyFill="1" applyAlignment="1">
      <alignment horizontal="right" vertical="top" wrapText="1"/>
    </xf>
    <xf numFmtId="164" fontId="12" fillId="3" borderId="0" xfId="3" applyNumberFormat="1" applyFont="1" applyFill="1" applyAlignment="1">
      <alignment horizontal="right" vertical="top" wrapText="1"/>
    </xf>
    <xf numFmtId="49" fontId="15" fillId="0" borderId="0" xfId="3" applyNumberFormat="1" applyFont="1" applyAlignment="1">
      <alignment horizontal="center" vertical="top" wrapText="1"/>
    </xf>
    <xf numFmtId="2" fontId="25" fillId="0" borderId="0" xfId="3" applyNumberFormat="1" applyFont="1" applyAlignment="1">
      <alignment horizontal="justify" vertical="top"/>
    </xf>
    <xf numFmtId="2" fontId="12" fillId="6" borderId="0" xfId="3" applyNumberFormat="1" applyFont="1" applyFill="1" applyAlignment="1">
      <alignment vertical="top"/>
    </xf>
    <xf numFmtId="49" fontId="12" fillId="5" borderId="0" xfId="3" applyNumberFormat="1" applyFont="1" applyFill="1" applyAlignment="1">
      <alignment horizontal="center" vertical="center" wrapText="1"/>
    </xf>
    <xf numFmtId="2" fontId="12" fillId="5" borderId="0" xfId="3" applyNumberFormat="1" applyFont="1" applyFill="1" applyAlignment="1">
      <alignment vertical="top"/>
    </xf>
    <xf numFmtId="44" fontId="5" fillId="5" borderId="0" xfId="1" applyFont="1" applyFill="1" applyBorder="1" applyAlignment="1">
      <alignment horizontal="center" vertical="top" wrapText="1"/>
    </xf>
    <xf numFmtId="0" fontId="15" fillId="5" borderId="0" xfId="3" applyFont="1" applyFill="1" applyAlignment="1">
      <alignment horizontal="center" vertical="center" wrapText="1"/>
    </xf>
    <xf numFmtId="0" fontId="15" fillId="5" borderId="0" xfId="3" applyFont="1" applyFill="1" applyAlignment="1">
      <alignment horizontal="justify" vertical="top"/>
    </xf>
    <xf numFmtId="0" fontId="15" fillId="5" borderId="0" xfId="3" applyFont="1" applyFill="1" applyAlignment="1">
      <alignment horizontal="center" vertical="top" wrapText="1"/>
    </xf>
    <xf numFmtId="164" fontId="15" fillId="5" borderId="0" xfId="3" applyNumberFormat="1" applyFont="1" applyFill="1" applyAlignment="1">
      <alignment horizontal="right" vertical="top" wrapText="1"/>
    </xf>
    <xf numFmtId="44" fontId="15" fillId="5" borderId="0" xfId="1" applyFont="1" applyFill="1" applyBorder="1" applyAlignment="1">
      <alignment horizontal="center" vertical="top" wrapText="1"/>
    </xf>
    <xf numFmtId="164" fontId="15" fillId="5" borderId="0" xfId="3" applyNumberFormat="1" applyFont="1" applyFill="1" applyAlignment="1">
      <alignment horizontal="left" vertical="top" wrapText="1"/>
    </xf>
    <xf numFmtId="44" fontId="5" fillId="0" borderId="0" xfId="3" applyNumberFormat="1" applyFont="1"/>
    <xf numFmtId="44" fontId="5" fillId="0" borderId="0" xfId="1" applyFont="1" applyFill="1" applyBorder="1" applyAlignment="1">
      <alignment horizontal="right" vertical="top"/>
    </xf>
    <xf numFmtId="0" fontId="5" fillId="2" borderId="0" xfId="5" applyFont="1" applyFill="1" applyAlignment="1">
      <alignment horizontal="right" vertical="top" wrapText="1"/>
    </xf>
    <xf numFmtId="2" fontId="12" fillId="3" borderId="0" xfId="3" applyNumberFormat="1" applyFont="1" applyFill="1" applyAlignment="1">
      <alignment horizontal="justify" vertical="top"/>
    </xf>
    <xf numFmtId="0" fontId="12" fillId="3" borderId="0" xfId="3" applyFont="1" applyFill="1" applyAlignment="1">
      <alignment vertical="top" wrapText="1"/>
    </xf>
    <xf numFmtId="2" fontId="12" fillId="5" borderId="0" xfId="3" applyNumberFormat="1" applyFont="1" applyFill="1" applyAlignment="1">
      <alignment horizontal="justify" vertical="top"/>
    </xf>
    <xf numFmtId="0" fontId="12" fillId="5" borderId="0" xfId="3" applyFont="1" applyFill="1" applyAlignment="1">
      <alignment vertical="top" wrapText="1"/>
    </xf>
    <xf numFmtId="164" fontId="12" fillId="5" borderId="0" xfId="3" applyNumberFormat="1" applyFont="1" applyFill="1" applyAlignment="1">
      <alignment horizontal="right" vertical="top" wrapText="1"/>
    </xf>
    <xf numFmtId="0" fontId="13" fillId="5" borderId="0" xfId="0" applyFont="1" applyFill="1" applyAlignment="1">
      <alignment horizontal="center" vertical="top"/>
    </xf>
    <xf numFmtId="8" fontId="15" fillId="2" borderId="0" xfId="1" applyNumberFormat="1" applyFont="1" applyFill="1" applyBorder="1" applyAlignment="1">
      <alignment horizontal="center" vertical="top" wrapText="1"/>
    </xf>
    <xf numFmtId="44" fontId="6" fillId="0" borderId="0" xfId="3" applyNumberFormat="1" applyAlignment="1">
      <alignment wrapText="1"/>
    </xf>
    <xf numFmtId="0" fontId="4" fillId="0" borderId="2" xfId="2" applyFont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center" vertical="top"/>
    </xf>
    <xf numFmtId="0" fontId="19" fillId="0" borderId="5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29" fillId="5" borderId="4" xfId="2" applyFont="1" applyFill="1" applyBorder="1" applyAlignment="1">
      <alignment horizontal="center" vertical="center" wrapText="1"/>
    </xf>
    <xf numFmtId="0" fontId="29" fillId="5" borderId="0" xfId="2" applyFont="1" applyFill="1" applyAlignment="1">
      <alignment horizontal="center" vertical="center" wrapText="1"/>
    </xf>
    <xf numFmtId="0" fontId="29" fillId="5" borderId="12" xfId="2" applyFont="1" applyFill="1" applyBorder="1" applyAlignment="1">
      <alignment horizontal="center" vertical="center" wrapText="1"/>
    </xf>
    <xf numFmtId="2" fontId="20" fillId="0" borderId="5" xfId="4" applyNumberFormat="1" applyFont="1" applyBorder="1" applyAlignment="1">
      <alignment horizontal="justify" vertical="top" wrapText="1"/>
    </xf>
    <xf numFmtId="2" fontId="20" fillId="0" borderId="8" xfId="4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3" fillId="0" borderId="8" xfId="2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2" borderId="0" xfId="5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</cellXfs>
  <cellStyles count="15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4" xr:uid="{C5E73B2B-63FE-4526-85A6-DAB21C5DDDBF}"/>
    <cellStyle name="Normal 2 3" xfId="13" xr:uid="{D914005E-D2EA-4AEC-A24D-7A2CE8A6015D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" xfId="12" xr:uid="{0EE16917-B3BB-438D-B97C-B4AEA73B99B8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217982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40044</xdr:rowOff>
    </xdr:from>
    <xdr:to>
      <xdr:col>0</xdr:col>
      <xdr:colOff>1031835</xdr:colOff>
      <xdr:row>5</xdr:row>
      <xdr:rowOff>103584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40044"/>
          <a:ext cx="1031835" cy="114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para%20licitaciones%20n/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ostos%20Y%20Presupuestos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H1127"/>
  <sheetViews>
    <sheetView showGridLines="0" showZeros="0" tabSelected="1" view="pageBreakPreview" topLeftCell="A47" zoomScale="115" zoomScaleNormal="115" zoomScaleSheetLayoutView="115" workbookViewId="0">
      <selection activeCell="A1019" sqref="A16:XFD1019"/>
    </sheetView>
  </sheetViews>
  <sheetFormatPr baseColWidth="10" defaultColWidth="9.140625" defaultRowHeight="12.75" customHeight="1" x14ac:dyDescent="0.25"/>
  <cols>
    <col min="1" max="1" width="15.5703125" style="8" customWidth="1"/>
    <col min="2" max="2" width="74.7109375" style="6" customWidth="1"/>
    <col min="3" max="3" width="9.140625" style="6" customWidth="1"/>
    <col min="4" max="4" width="13.85546875" style="9" customWidth="1"/>
    <col min="5" max="5" width="16" style="6" customWidth="1"/>
    <col min="6" max="6" width="53.85546875" customWidth="1"/>
    <col min="7" max="7" width="19.42578125" style="6" customWidth="1"/>
    <col min="8" max="16384" width="9.140625" style="6"/>
  </cols>
  <sheetData>
    <row r="1" spans="1:7" ht="15" customHeight="1" x14ac:dyDescent="0.2">
      <c r="A1" s="10"/>
      <c r="B1" s="1" t="s">
        <v>0</v>
      </c>
      <c r="C1" s="110" t="s">
        <v>202</v>
      </c>
      <c r="D1" s="111"/>
      <c r="E1" s="111"/>
      <c r="F1" s="112"/>
      <c r="G1" s="11"/>
    </row>
    <row r="2" spans="1:7" ht="15" customHeight="1" x14ac:dyDescent="0.2">
      <c r="A2" s="12"/>
      <c r="B2" s="2" t="s">
        <v>1</v>
      </c>
      <c r="C2" s="116" t="s">
        <v>1043</v>
      </c>
      <c r="D2" s="117"/>
      <c r="E2" s="117"/>
      <c r="F2" s="118"/>
      <c r="G2" s="13"/>
    </row>
    <row r="3" spans="1:7" ht="15" customHeight="1" thickBot="1" x14ac:dyDescent="0.25">
      <c r="A3" s="12"/>
      <c r="B3" s="2" t="s">
        <v>2</v>
      </c>
      <c r="C3" s="116"/>
      <c r="D3" s="117"/>
      <c r="E3" s="117"/>
      <c r="F3" s="118"/>
      <c r="G3" s="13"/>
    </row>
    <row r="4" spans="1:7" ht="20.25" customHeight="1" x14ac:dyDescent="0.2">
      <c r="A4" s="12"/>
      <c r="B4" s="103" t="s">
        <v>3</v>
      </c>
      <c r="C4" s="15"/>
      <c r="D4" s="16"/>
      <c r="E4" s="17" t="s">
        <v>19</v>
      </c>
      <c r="F4" s="70"/>
      <c r="G4" s="14"/>
    </row>
    <row r="5" spans="1:7" ht="20.25" customHeight="1" x14ac:dyDescent="0.2">
      <c r="A5" s="12"/>
      <c r="B5" s="119" t="s">
        <v>1044</v>
      </c>
      <c r="C5" s="18"/>
      <c r="D5" s="19"/>
      <c r="E5" s="20" t="s">
        <v>20</v>
      </c>
      <c r="F5" s="71"/>
      <c r="G5" s="21"/>
    </row>
    <row r="6" spans="1:7" ht="20.25" customHeight="1" x14ac:dyDescent="0.35">
      <c r="A6" s="12"/>
      <c r="B6" s="119"/>
      <c r="C6" s="18"/>
      <c r="D6" s="19"/>
      <c r="E6" s="20" t="s">
        <v>4</v>
      </c>
      <c r="F6" s="22"/>
      <c r="G6" s="23"/>
    </row>
    <row r="7" spans="1:7" ht="20.25" customHeight="1" thickBot="1" x14ac:dyDescent="0.25">
      <c r="A7" s="12"/>
      <c r="B7" s="120"/>
      <c r="C7" s="24"/>
      <c r="D7" s="25"/>
      <c r="E7" s="26" t="s">
        <v>21</v>
      </c>
      <c r="F7" s="27"/>
      <c r="G7" s="28"/>
    </row>
    <row r="8" spans="1:7" ht="12.75" customHeight="1" x14ac:dyDescent="0.2">
      <c r="A8" s="12"/>
      <c r="B8" s="2" t="s">
        <v>5</v>
      </c>
      <c r="C8" s="113" t="s">
        <v>6</v>
      </c>
      <c r="D8" s="114"/>
      <c r="E8" s="114"/>
      <c r="F8" s="115"/>
      <c r="G8" s="29" t="s">
        <v>7</v>
      </c>
    </row>
    <row r="9" spans="1:7" x14ac:dyDescent="0.2">
      <c r="A9" s="12"/>
      <c r="B9" s="121"/>
      <c r="C9" s="123"/>
      <c r="D9" s="124"/>
      <c r="E9" s="124"/>
      <c r="F9" s="60"/>
      <c r="G9" s="105" t="s">
        <v>203</v>
      </c>
    </row>
    <row r="10" spans="1:7" ht="13.5" thickBot="1" x14ac:dyDescent="0.25">
      <c r="A10" s="30"/>
      <c r="B10" s="122"/>
      <c r="C10" s="125"/>
      <c r="D10" s="126"/>
      <c r="E10" s="126"/>
      <c r="F10" s="61"/>
      <c r="G10" s="106"/>
    </row>
    <row r="11" spans="1:7" ht="3" customHeight="1" thickBot="1" x14ac:dyDescent="0.25">
      <c r="A11" s="31"/>
      <c r="B11" s="3"/>
      <c r="C11" s="32"/>
      <c r="D11" s="33"/>
      <c r="E11" s="31"/>
      <c r="F11" s="32"/>
      <c r="G11" s="32"/>
    </row>
    <row r="12" spans="1:7" ht="15.75" customHeight="1" thickBot="1" x14ac:dyDescent="0.25">
      <c r="A12" s="107" t="s">
        <v>108</v>
      </c>
      <c r="B12" s="108"/>
      <c r="C12" s="108"/>
      <c r="D12" s="108"/>
      <c r="E12" s="108"/>
      <c r="F12" s="108"/>
      <c r="G12" s="109"/>
    </row>
    <row r="13" spans="1:7" ht="3" customHeight="1" x14ac:dyDescent="0.2">
      <c r="A13" s="34"/>
      <c r="B13" s="35"/>
      <c r="C13" s="35"/>
      <c r="F13" s="6"/>
    </row>
    <row r="14" spans="1:7" ht="24" x14ac:dyDescent="0.2">
      <c r="A14" s="36" t="s">
        <v>8</v>
      </c>
      <c r="B14" s="4" t="s">
        <v>9</v>
      </c>
      <c r="C14" s="36" t="s">
        <v>10</v>
      </c>
      <c r="D14" s="36" t="s">
        <v>11</v>
      </c>
      <c r="E14" s="5" t="s">
        <v>12</v>
      </c>
      <c r="F14" s="5" t="s">
        <v>13</v>
      </c>
      <c r="G14" s="5" t="s">
        <v>14</v>
      </c>
    </row>
    <row r="15" spans="1:7" ht="40.5" customHeight="1" x14ac:dyDescent="0.2">
      <c r="A15" s="6"/>
      <c r="B15" s="74" t="str">
        <f>B5</f>
        <v>Modernización a la Red de Vía Urbana, Zona Norte B, incluye: pavimentación, alcantarillado sanitario, agua potable, banquetas, cruces peatonales, accesibilidad universal, señalética horizontal - vertical y obras complementarias, Municipio de Zapopan, Jalisco.</v>
      </c>
      <c r="D15" s="6"/>
      <c r="F15" s="6"/>
      <c r="G15" s="92">
        <f>+G16+G327+G558+G803</f>
        <v>1421937.8099999996</v>
      </c>
    </row>
    <row r="16" spans="1:7" x14ac:dyDescent="0.2">
      <c r="A16" s="72" t="s">
        <v>15</v>
      </c>
      <c r="B16" s="82" t="s">
        <v>1042</v>
      </c>
      <c r="C16" s="82"/>
      <c r="D16" s="82"/>
      <c r="E16" s="82"/>
      <c r="F16" s="82"/>
      <c r="G16" s="73">
        <f>G17+G46+G74+G88+G96+G123+G177+G218+G292+G325</f>
        <v>826719.56999999983</v>
      </c>
    </row>
    <row r="17" spans="1:7" x14ac:dyDescent="0.2">
      <c r="A17" s="39" t="s">
        <v>22</v>
      </c>
      <c r="B17" s="67" t="s">
        <v>103</v>
      </c>
      <c r="C17" s="67"/>
      <c r="D17" s="67"/>
      <c r="E17" s="67"/>
      <c r="F17" s="67"/>
      <c r="G17" s="57">
        <f>ROUND(SUM(G18,G29,G37),2)</f>
        <v>710574.96</v>
      </c>
    </row>
    <row r="18" spans="1:7" s="46" customFormat="1" x14ac:dyDescent="0.2">
      <c r="A18" s="40" t="s">
        <v>225</v>
      </c>
      <c r="B18" s="41" t="s">
        <v>26</v>
      </c>
      <c r="C18" s="42"/>
      <c r="D18" s="43"/>
      <c r="E18" s="44"/>
      <c r="F18" s="45"/>
      <c r="G18" s="44">
        <f>ROUND(SUM(G19:G28),2)</f>
        <v>47853.82</v>
      </c>
    </row>
    <row r="19" spans="1:7" s="46" customFormat="1" ht="33.75" x14ac:dyDescent="0.2">
      <c r="A19" s="54" t="s">
        <v>204</v>
      </c>
      <c r="B19" s="63" t="s">
        <v>132</v>
      </c>
      <c r="C19" s="65" t="s">
        <v>32</v>
      </c>
      <c r="D19" s="64">
        <v>1191.67</v>
      </c>
      <c r="E19" s="62"/>
      <c r="F19" s="69"/>
      <c r="G19" s="55">
        <f>ROUND(PRODUCT(D19,E19),2)</f>
        <v>1191.67</v>
      </c>
    </row>
    <row r="20" spans="1:7" s="46" customFormat="1" ht="33.75" x14ac:dyDescent="0.2">
      <c r="A20" s="54" t="s">
        <v>304</v>
      </c>
      <c r="B20" s="63" t="s">
        <v>169</v>
      </c>
      <c r="C20" s="65" t="s">
        <v>32</v>
      </c>
      <c r="D20" s="64">
        <v>239.28</v>
      </c>
      <c r="E20" s="62"/>
      <c r="F20" s="69"/>
      <c r="G20" s="55">
        <f t="shared" ref="G20:G28" si="0">ROUND(PRODUCT(D20,E20),2)</f>
        <v>239.28</v>
      </c>
    </row>
    <row r="21" spans="1:7" s="46" customFormat="1" ht="33.75" x14ac:dyDescent="0.2">
      <c r="A21" s="54" t="s">
        <v>305</v>
      </c>
      <c r="B21" s="63" t="s">
        <v>131</v>
      </c>
      <c r="C21" s="65" t="s">
        <v>31</v>
      </c>
      <c r="D21" s="64">
        <v>84.52</v>
      </c>
      <c r="E21" s="62"/>
      <c r="F21" s="59"/>
      <c r="G21" s="55">
        <f t="shared" si="0"/>
        <v>84.52</v>
      </c>
    </row>
    <row r="22" spans="1:7" s="46" customFormat="1" ht="45" x14ac:dyDescent="0.2">
      <c r="A22" s="54" t="s">
        <v>306</v>
      </c>
      <c r="B22" s="63" t="s">
        <v>123</v>
      </c>
      <c r="C22" s="65" t="s">
        <v>32</v>
      </c>
      <c r="D22" s="64">
        <v>18.64</v>
      </c>
      <c r="E22" s="62"/>
      <c r="F22" s="59"/>
      <c r="G22" s="55">
        <f>ROUND(PRODUCT(D22,E22),2)</f>
        <v>18.64</v>
      </c>
    </row>
    <row r="23" spans="1:7" s="46" customFormat="1" ht="33.75" x14ac:dyDescent="0.2">
      <c r="A23" s="54" t="s">
        <v>307</v>
      </c>
      <c r="B23" s="63" t="s">
        <v>170</v>
      </c>
      <c r="C23" s="65" t="s">
        <v>32</v>
      </c>
      <c r="D23" s="64">
        <v>7.06</v>
      </c>
      <c r="E23" s="62"/>
      <c r="F23" s="59"/>
      <c r="G23" s="55">
        <f t="shared" ref="G23:G26" si="1">ROUND(PRODUCT(D23,E23),2)</f>
        <v>7.06</v>
      </c>
    </row>
    <row r="24" spans="1:7" s="46" customFormat="1" ht="33.75" x14ac:dyDescent="0.2">
      <c r="A24" s="54" t="s">
        <v>308</v>
      </c>
      <c r="B24" s="63" t="s">
        <v>171</v>
      </c>
      <c r="C24" s="65" t="s">
        <v>32</v>
      </c>
      <c r="D24" s="64">
        <v>4.59</v>
      </c>
      <c r="E24" s="62"/>
      <c r="F24" s="59"/>
      <c r="G24" s="55">
        <f t="shared" si="1"/>
        <v>4.59</v>
      </c>
    </row>
    <row r="25" spans="1:7" s="46" customFormat="1" ht="33.75" x14ac:dyDescent="0.2">
      <c r="A25" s="54" t="s">
        <v>309</v>
      </c>
      <c r="B25" s="63" t="s">
        <v>56</v>
      </c>
      <c r="C25" s="65" t="s">
        <v>32</v>
      </c>
      <c r="D25" s="64">
        <v>122.61</v>
      </c>
      <c r="E25" s="62"/>
      <c r="F25" s="69"/>
      <c r="G25" s="55">
        <f t="shared" si="1"/>
        <v>122.61</v>
      </c>
    </row>
    <row r="26" spans="1:7" s="46" customFormat="1" ht="33.75" x14ac:dyDescent="0.2">
      <c r="A26" s="54" t="s">
        <v>310</v>
      </c>
      <c r="B26" s="63" t="s">
        <v>34</v>
      </c>
      <c r="C26" s="65" t="s">
        <v>32</v>
      </c>
      <c r="D26" s="64">
        <v>318.81</v>
      </c>
      <c r="E26" s="62"/>
      <c r="F26" s="59"/>
      <c r="G26" s="55">
        <f t="shared" si="1"/>
        <v>318.81</v>
      </c>
    </row>
    <row r="27" spans="1:7" s="46" customFormat="1" ht="33.75" x14ac:dyDescent="0.2">
      <c r="A27" s="54" t="s">
        <v>311</v>
      </c>
      <c r="B27" s="63" t="s">
        <v>37</v>
      </c>
      <c r="C27" s="65" t="s">
        <v>32</v>
      </c>
      <c r="D27" s="64">
        <v>1911.11</v>
      </c>
      <c r="E27" s="62"/>
      <c r="F27" s="59"/>
      <c r="G27" s="55">
        <f t="shared" si="0"/>
        <v>1911.11</v>
      </c>
    </row>
    <row r="28" spans="1:7" s="46" customFormat="1" ht="33.75" x14ac:dyDescent="0.2">
      <c r="A28" s="54" t="s">
        <v>312</v>
      </c>
      <c r="B28" s="63" t="s">
        <v>35</v>
      </c>
      <c r="C28" s="65" t="s">
        <v>36</v>
      </c>
      <c r="D28" s="64">
        <v>43955.53</v>
      </c>
      <c r="E28" s="62"/>
      <c r="F28" s="59"/>
      <c r="G28" s="55">
        <f t="shared" si="0"/>
        <v>43955.53</v>
      </c>
    </row>
    <row r="29" spans="1:7" s="46" customFormat="1" x14ac:dyDescent="0.2">
      <c r="A29" s="40" t="s">
        <v>226</v>
      </c>
      <c r="B29" s="41" t="s">
        <v>50</v>
      </c>
      <c r="C29" s="42"/>
      <c r="D29" s="43">
        <v>0</v>
      </c>
      <c r="E29" s="44"/>
      <c r="F29" s="45"/>
      <c r="G29" s="44">
        <f>ROUND(SUM(G30:G36),2)</f>
        <v>559210.43000000005</v>
      </c>
    </row>
    <row r="30" spans="1:7" s="46" customFormat="1" ht="33.75" x14ac:dyDescent="0.2">
      <c r="A30" s="54" t="s">
        <v>313</v>
      </c>
      <c r="B30" s="63" t="s">
        <v>30</v>
      </c>
      <c r="C30" s="65" t="s">
        <v>31</v>
      </c>
      <c r="D30" s="64">
        <v>37996.39</v>
      </c>
      <c r="E30" s="62"/>
      <c r="F30" s="59"/>
      <c r="G30" s="55">
        <f>ROUND(PRODUCT(D30,E30),2)</f>
        <v>37996.39</v>
      </c>
    </row>
    <row r="31" spans="1:7" s="46" customFormat="1" ht="45" x14ac:dyDescent="0.2">
      <c r="A31" s="54" t="s">
        <v>314</v>
      </c>
      <c r="B31" s="63" t="s">
        <v>168</v>
      </c>
      <c r="C31" s="65" t="s">
        <v>32</v>
      </c>
      <c r="D31" s="64">
        <v>22797.83</v>
      </c>
      <c r="E31" s="62"/>
      <c r="F31" s="59"/>
      <c r="G31" s="55">
        <f t="shared" ref="G31:G35" si="2">ROUND(PRODUCT(D31,E31),2)</f>
        <v>22797.83</v>
      </c>
    </row>
    <row r="32" spans="1:7" s="46" customFormat="1" ht="45" x14ac:dyDescent="0.2">
      <c r="A32" s="54" t="s">
        <v>315</v>
      </c>
      <c r="B32" s="63" t="s">
        <v>989</v>
      </c>
      <c r="C32" s="65" t="s">
        <v>32</v>
      </c>
      <c r="D32" s="64">
        <v>9283.16</v>
      </c>
      <c r="E32" s="62"/>
      <c r="F32" s="59"/>
      <c r="G32" s="55">
        <f t="shared" si="2"/>
        <v>9283.16</v>
      </c>
    </row>
    <row r="33" spans="1:7" s="46" customFormat="1" ht="45" x14ac:dyDescent="0.2">
      <c r="A33" s="54" t="s">
        <v>316</v>
      </c>
      <c r="B33" s="63" t="s">
        <v>1093</v>
      </c>
      <c r="C33" s="65" t="s">
        <v>32</v>
      </c>
      <c r="D33" s="64">
        <v>7599.28</v>
      </c>
      <c r="E33" s="62"/>
      <c r="F33" s="59"/>
      <c r="G33" s="55">
        <f t="shared" si="2"/>
        <v>7599.28</v>
      </c>
    </row>
    <row r="34" spans="1:7" s="46" customFormat="1" ht="33.75" x14ac:dyDescent="0.2">
      <c r="A34" s="54" t="s">
        <v>317</v>
      </c>
      <c r="B34" s="63" t="s">
        <v>133</v>
      </c>
      <c r="C34" s="65" t="s">
        <v>31</v>
      </c>
      <c r="D34" s="64">
        <v>37996.39</v>
      </c>
      <c r="E34" s="62"/>
      <c r="F34" s="59"/>
      <c r="G34" s="55">
        <f t="shared" si="2"/>
        <v>37996.39</v>
      </c>
    </row>
    <row r="35" spans="1:7" s="46" customFormat="1" ht="33.75" x14ac:dyDescent="0.2">
      <c r="A35" s="54" t="s">
        <v>318</v>
      </c>
      <c r="B35" s="63" t="s">
        <v>37</v>
      </c>
      <c r="C35" s="65" t="s">
        <v>32</v>
      </c>
      <c r="D35" s="64">
        <v>17674.689999999999</v>
      </c>
      <c r="E35" s="62"/>
      <c r="F35" s="59"/>
      <c r="G35" s="55">
        <f t="shared" si="2"/>
        <v>17674.689999999999</v>
      </c>
    </row>
    <row r="36" spans="1:7" s="46" customFormat="1" ht="33.75" x14ac:dyDescent="0.2">
      <c r="A36" s="54" t="s">
        <v>319</v>
      </c>
      <c r="B36" s="63" t="s">
        <v>35</v>
      </c>
      <c r="C36" s="65" t="s">
        <v>36</v>
      </c>
      <c r="D36" s="64">
        <v>425862.69</v>
      </c>
      <c r="E36" s="62"/>
      <c r="F36" s="59"/>
      <c r="G36" s="55">
        <f>ROUND(PRODUCT(D36,E36),2)</f>
        <v>425862.69</v>
      </c>
    </row>
    <row r="37" spans="1:7" s="46" customFormat="1" x14ac:dyDescent="0.2">
      <c r="A37" s="40" t="s">
        <v>227</v>
      </c>
      <c r="B37" s="41" t="s">
        <v>51</v>
      </c>
      <c r="C37" s="42"/>
      <c r="D37" s="43">
        <v>0</v>
      </c>
      <c r="E37" s="44"/>
      <c r="F37" s="45"/>
      <c r="G37" s="44">
        <f>ROUND(SUM(G38:G45),2)</f>
        <v>103510.71</v>
      </c>
    </row>
    <row r="38" spans="1:7" s="46" customFormat="1" ht="45" x14ac:dyDescent="0.2">
      <c r="A38" s="54" t="s">
        <v>320</v>
      </c>
      <c r="B38" s="63" t="s">
        <v>119</v>
      </c>
      <c r="C38" s="65" t="s">
        <v>31</v>
      </c>
      <c r="D38" s="64">
        <v>4938.83</v>
      </c>
      <c r="E38" s="62"/>
      <c r="F38" s="59"/>
      <c r="G38" s="55">
        <f>ROUND(PRODUCT(D38,E38),2)</f>
        <v>4938.83</v>
      </c>
    </row>
    <row r="39" spans="1:7" s="46" customFormat="1" ht="45" x14ac:dyDescent="0.2">
      <c r="A39" s="54" t="s">
        <v>321</v>
      </c>
      <c r="B39" s="63" t="s">
        <v>120</v>
      </c>
      <c r="C39" s="65" t="s">
        <v>31</v>
      </c>
      <c r="D39" s="64">
        <v>6585.12</v>
      </c>
      <c r="E39" s="62"/>
      <c r="F39" s="59"/>
      <c r="G39" s="55">
        <f t="shared" ref="G39:G45" si="3">ROUND(PRODUCT(D39,E39),2)</f>
        <v>6585.12</v>
      </c>
    </row>
    <row r="40" spans="1:7" s="46" customFormat="1" ht="45" x14ac:dyDescent="0.2">
      <c r="A40" s="54" t="s">
        <v>322</v>
      </c>
      <c r="B40" s="63" t="s">
        <v>121</v>
      </c>
      <c r="C40" s="65" t="s">
        <v>31</v>
      </c>
      <c r="D40" s="64">
        <v>19352.5</v>
      </c>
      <c r="E40" s="62"/>
      <c r="F40" s="59"/>
      <c r="G40" s="55">
        <f t="shared" si="3"/>
        <v>19352.5</v>
      </c>
    </row>
    <row r="41" spans="1:7" s="46" customFormat="1" ht="45" x14ac:dyDescent="0.2">
      <c r="A41" s="54" t="s">
        <v>323</v>
      </c>
      <c r="B41" s="63" t="s">
        <v>122</v>
      </c>
      <c r="C41" s="65" t="s">
        <v>31</v>
      </c>
      <c r="D41" s="64">
        <v>2049.13</v>
      </c>
      <c r="E41" s="62"/>
      <c r="F41" s="59"/>
      <c r="G41" s="55">
        <f t="shared" si="3"/>
        <v>2049.13</v>
      </c>
    </row>
    <row r="42" spans="1:7" s="46" customFormat="1" ht="22.5" x14ac:dyDescent="0.2">
      <c r="A42" s="54" t="s">
        <v>324</v>
      </c>
      <c r="B42" s="63" t="s">
        <v>38</v>
      </c>
      <c r="C42" s="65" t="s">
        <v>39</v>
      </c>
      <c r="D42" s="64">
        <v>23880.080000000002</v>
      </c>
      <c r="E42" s="62"/>
      <c r="F42" s="59"/>
      <c r="G42" s="55">
        <f t="shared" si="3"/>
        <v>23880.080000000002</v>
      </c>
    </row>
    <row r="43" spans="1:7" s="46" customFormat="1" ht="45" x14ac:dyDescent="0.2">
      <c r="A43" s="54" t="s">
        <v>325</v>
      </c>
      <c r="B43" s="63" t="s">
        <v>52</v>
      </c>
      <c r="C43" s="65" t="s">
        <v>39</v>
      </c>
      <c r="D43" s="64">
        <v>23880.080000000002</v>
      </c>
      <c r="E43" s="62"/>
      <c r="F43" s="59"/>
      <c r="G43" s="55">
        <f t="shared" si="3"/>
        <v>23880.080000000002</v>
      </c>
    </row>
    <row r="44" spans="1:7" s="46" customFormat="1" ht="33.75" x14ac:dyDescent="0.2">
      <c r="A44" s="54" t="s">
        <v>326</v>
      </c>
      <c r="B44" s="63" t="s">
        <v>111</v>
      </c>
      <c r="C44" s="65" t="s">
        <v>53</v>
      </c>
      <c r="D44" s="64">
        <v>15714.97</v>
      </c>
      <c r="E44" s="62"/>
      <c r="F44" s="59"/>
      <c r="G44" s="55">
        <f t="shared" si="3"/>
        <v>15714.97</v>
      </c>
    </row>
    <row r="45" spans="1:7" s="46" customFormat="1" ht="78.75" x14ac:dyDescent="0.2">
      <c r="A45" s="54" t="s">
        <v>327</v>
      </c>
      <c r="B45" s="63" t="s">
        <v>109</v>
      </c>
      <c r="C45" s="65" t="s">
        <v>33</v>
      </c>
      <c r="D45" s="64">
        <v>7110</v>
      </c>
      <c r="E45" s="62"/>
      <c r="F45" s="59"/>
      <c r="G45" s="55">
        <f t="shared" si="3"/>
        <v>7110</v>
      </c>
    </row>
    <row r="46" spans="1:7" s="46" customFormat="1" x14ac:dyDescent="0.2">
      <c r="A46" s="39" t="s">
        <v>23</v>
      </c>
      <c r="B46" s="67" t="s">
        <v>117</v>
      </c>
      <c r="C46" s="67"/>
      <c r="D46" s="67">
        <v>0</v>
      </c>
      <c r="E46" s="67"/>
      <c r="F46" s="67"/>
      <c r="G46" s="57">
        <f>ROUND(SUM(G47:G73),2)</f>
        <v>18985.080000000002</v>
      </c>
    </row>
    <row r="47" spans="1:7" s="46" customFormat="1" ht="33.75" x14ac:dyDescent="0.2">
      <c r="A47" s="54" t="s">
        <v>328</v>
      </c>
      <c r="B47" s="63" t="s">
        <v>30</v>
      </c>
      <c r="C47" s="65" t="s">
        <v>31</v>
      </c>
      <c r="D47" s="64">
        <v>3542.28</v>
      </c>
      <c r="E47" s="62"/>
      <c r="F47" s="59"/>
      <c r="G47" s="55">
        <f>ROUND(PRODUCT(D47,E47),2)</f>
        <v>3542.28</v>
      </c>
    </row>
    <row r="48" spans="1:7" s="46" customFormat="1" ht="45" x14ac:dyDescent="0.2">
      <c r="A48" s="54" t="s">
        <v>329</v>
      </c>
      <c r="B48" s="63" t="s">
        <v>172</v>
      </c>
      <c r="C48" s="65" t="s">
        <v>32</v>
      </c>
      <c r="D48" s="64">
        <v>159.4</v>
      </c>
      <c r="E48" s="62"/>
      <c r="F48" s="59"/>
      <c r="G48" s="55">
        <f t="shared" ref="G48:G73" si="4">ROUND(PRODUCT(D48,E48),2)</f>
        <v>159.4</v>
      </c>
    </row>
    <row r="49" spans="1:7" s="46" customFormat="1" ht="45" x14ac:dyDescent="0.2">
      <c r="A49" s="54" t="s">
        <v>330</v>
      </c>
      <c r="B49" s="63" t="s">
        <v>116</v>
      </c>
      <c r="C49" s="65" t="s">
        <v>31</v>
      </c>
      <c r="D49" s="64">
        <v>1062.68</v>
      </c>
      <c r="E49" s="62"/>
      <c r="F49" s="59"/>
      <c r="G49" s="55">
        <f t="shared" si="4"/>
        <v>1062.68</v>
      </c>
    </row>
    <row r="50" spans="1:7" s="46" customFormat="1" ht="45" x14ac:dyDescent="0.2">
      <c r="A50" s="54" t="s">
        <v>331</v>
      </c>
      <c r="B50" s="63" t="s">
        <v>179</v>
      </c>
      <c r="C50" s="65" t="s">
        <v>31</v>
      </c>
      <c r="D50" s="64">
        <v>2479.59</v>
      </c>
      <c r="E50" s="62"/>
      <c r="F50" s="59"/>
      <c r="G50" s="55">
        <f t="shared" si="4"/>
        <v>2479.59</v>
      </c>
    </row>
    <row r="51" spans="1:7" s="46" customFormat="1" ht="45" x14ac:dyDescent="0.2">
      <c r="A51" s="54" t="s">
        <v>332</v>
      </c>
      <c r="B51" s="63" t="s">
        <v>149</v>
      </c>
      <c r="C51" s="65" t="s">
        <v>32</v>
      </c>
      <c r="D51" s="64">
        <v>95.64</v>
      </c>
      <c r="E51" s="62"/>
      <c r="F51" s="59"/>
      <c r="G51" s="55">
        <f t="shared" si="4"/>
        <v>95.64</v>
      </c>
    </row>
    <row r="52" spans="1:7" s="46" customFormat="1" ht="45" x14ac:dyDescent="0.2">
      <c r="A52" s="54" t="s">
        <v>333</v>
      </c>
      <c r="B52" s="63" t="s">
        <v>173</v>
      </c>
      <c r="C52" s="65" t="s">
        <v>32</v>
      </c>
      <c r="D52" s="64">
        <v>63.76</v>
      </c>
      <c r="E52" s="62"/>
      <c r="F52" s="59"/>
      <c r="G52" s="55">
        <f t="shared" si="4"/>
        <v>63.76</v>
      </c>
    </row>
    <row r="53" spans="1:7" s="46" customFormat="1" ht="33.75" x14ac:dyDescent="0.2">
      <c r="A53" s="54" t="s">
        <v>334</v>
      </c>
      <c r="B53" s="63" t="s">
        <v>181</v>
      </c>
      <c r="C53" s="65" t="s">
        <v>39</v>
      </c>
      <c r="D53" s="64">
        <v>1203.02</v>
      </c>
      <c r="E53" s="62"/>
      <c r="F53" s="59"/>
      <c r="G53" s="55">
        <f t="shared" si="4"/>
        <v>1203.02</v>
      </c>
    </row>
    <row r="54" spans="1:7" s="46" customFormat="1" ht="33.75" x14ac:dyDescent="0.2">
      <c r="A54" s="54" t="s">
        <v>335</v>
      </c>
      <c r="B54" s="63" t="s">
        <v>182</v>
      </c>
      <c r="C54" s="65" t="s">
        <v>39</v>
      </c>
      <c r="D54" s="64">
        <v>515.58000000000004</v>
      </c>
      <c r="E54" s="62"/>
      <c r="F54" s="59"/>
      <c r="G54" s="55">
        <f t="shared" si="4"/>
        <v>515.58000000000004</v>
      </c>
    </row>
    <row r="55" spans="1:7" s="46" customFormat="1" ht="33.75" x14ac:dyDescent="0.2">
      <c r="A55" s="54" t="s">
        <v>336</v>
      </c>
      <c r="B55" s="63" t="s">
        <v>183</v>
      </c>
      <c r="C55" s="65" t="s">
        <v>39</v>
      </c>
      <c r="D55" s="64">
        <v>57.64</v>
      </c>
      <c r="E55" s="62"/>
      <c r="F55" s="59"/>
      <c r="G55" s="55">
        <f t="shared" si="4"/>
        <v>57.64</v>
      </c>
    </row>
    <row r="56" spans="1:7" s="46" customFormat="1" ht="45" x14ac:dyDescent="0.2">
      <c r="A56" s="54" t="s">
        <v>337</v>
      </c>
      <c r="B56" s="63" t="s">
        <v>41</v>
      </c>
      <c r="C56" s="65" t="s">
        <v>31</v>
      </c>
      <c r="D56" s="64">
        <v>594.26</v>
      </c>
      <c r="E56" s="62"/>
      <c r="F56" s="59"/>
      <c r="G56" s="55">
        <f t="shared" si="4"/>
        <v>594.26</v>
      </c>
    </row>
    <row r="57" spans="1:7" s="46" customFormat="1" ht="33.75" x14ac:dyDescent="0.2">
      <c r="A57" s="54" t="s">
        <v>338</v>
      </c>
      <c r="B57" s="63" t="s">
        <v>40</v>
      </c>
      <c r="C57" s="65" t="s">
        <v>31</v>
      </c>
      <c r="D57" s="64">
        <v>2948.02</v>
      </c>
      <c r="E57" s="62"/>
      <c r="F57" s="59"/>
      <c r="G57" s="55">
        <f t="shared" si="4"/>
        <v>2948.02</v>
      </c>
    </row>
    <row r="58" spans="1:7" s="46" customFormat="1" ht="33.75" x14ac:dyDescent="0.2">
      <c r="A58" s="54" t="s">
        <v>339</v>
      </c>
      <c r="B58" s="63" t="s">
        <v>42</v>
      </c>
      <c r="C58" s="65" t="s">
        <v>31</v>
      </c>
      <c r="D58" s="64">
        <v>1062.68</v>
      </c>
      <c r="E58" s="62"/>
      <c r="F58" s="59"/>
      <c r="G58" s="55">
        <f t="shared" si="4"/>
        <v>1062.68</v>
      </c>
    </row>
    <row r="59" spans="1:7" s="46" customFormat="1" ht="22.5" x14ac:dyDescent="0.2">
      <c r="A59" s="54" t="s">
        <v>340</v>
      </c>
      <c r="B59" s="63" t="s">
        <v>38</v>
      </c>
      <c r="C59" s="65" t="s">
        <v>39</v>
      </c>
      <c r="D59" s="64">
        <v>2151.48</v>
      </c>
      <c r="E59" s="62"/>
      <c r="F59" s="59"/>
      <c r="G59" s="55">
        <f t="shared" si="4"/>
        <v>2151.48</v>
      </c>
    </row>
    <row r="60" spans="1:7" s="46" customFormat="1" ht="33.75" x14ac:dyDescent="0.2">
      <c r="A60" s="54" t="s">
        <v>341</v>
      </c>
      <c r="B60" s="63" t="s">
        <v>217</v>
      </c>
      <c r="C60" s="65" t="s">
        <v>31</v>
      </c>
      <c r="D60" s="64">
        <v>27.4</v>
      </c>
      <c r="E60" s="62"/>
      <c r="F60" s="59"/>
      <c r="G60" s="55">
        <f>ROUND(PRODUCT(D60,E60),2)</f>
        <v>27.4</v>
      </c>
    </row>
    <row r="61" spans="1:7" s="46" customFormat="1" ht="33.75" x14ac:dyDescent="0.2">
      <c r="A61" s="54" t="s">
        <v>342</v>
      </c>
      <c r="B61" s="63" t="s">
        <v>138</v>
      </c>
      <c r="C61" s="65" t="s">
        <v>31</v>
      </c>
      <c r="D61" s="64">
        <v>61.26</v>
      </c>
      <c r="E61" s="62"/>
      <c r="F61" s="59"/>
      <c r="G61" s="55">
        <f t="shared" ref="G61:G63" si="5">ROUND(PRODUCT(D61,E61),2)</f>
        <v>61.26</v>
      </c>
    </row>
    <row r="62" spans="1:7" s="46" customFormat="1" ht="33.75" x14ac:dyDescent="0.2">
      <c r="A62" s="54" t="s">
        <v>343</v>
      </c>
      <c r="B62" s="63" t="s">
        <v>130</v>
      </c>
      <c r="C62" s="65" t="s">
        <v>53</v>
      </c>
      <c r="D62" s="64">
        <v>351.27</v>
      </c>
      <c r="E62" s="62"/>
      <c r="F62" s="59"/>
      <c r="G62" s="55">
        <f t="shared" si="5"/>
        <v>351.27</v>
      </c>
    </row>
    <row r="63" spans="1:7" s="46" customFormat="1" ht="22.5" x14ac:dyDescent="0.2">
      <c r="A63" s="54" t="s">
        <v>344</v>
      </c>
      <c r="B63" s="63" t="s">
        <v>139</v>
      </c>
      <c r="C63" s="65" t="s">
        <v>32</v>
      </c>
      <c r="D63" s="64">
        <v>4.57</v>
      </c>
      <c r="E63" s="62"/>
      <c r="F63" s="59"/>
      <c r="G63" s="55">
        <f t="shared" si="5"/>
        <v>4.57</v>
      </c>
    </row>
    <row r="64" spans="1:7" s="46" customFormat="1" ht="22.5" x14ac:dyDescent="0.2">
      <c r="A64" s="54" t="s">
        <v>345</v>
      </c>
      <c r="B64" s="63" t="s">
        <v>112</v>
      </c>
      <c r="C64" s="65" t="s">
        <v>31</v>
      </c>
      <c r="D64" s="64">
        <v>54.8</v>
      </c>
      <c r="E64" s="62"/>
      <c r="F64" s="59"/>
      <c r="G64" s="55">
        <f t="shared" si="4"/>
        <v>54.8</v>
      </c>
    </row>
    <row r="65" spans="1:7" s="46" customFormat="1" ht="56.25" x14ac:dyDescent="0.2">
      <c r="A65" s="54" t="s">
        <v>346</v>
      </c>
      <c r="B65" s="63" t="s">
        <v>216</v>
      </c>
      <c r="C65" s="65" t="s">
        <v>31</v>
      </c>
      <c r="D65" s="64">
        <v>6.23</v>
      </c>
      <c r="E65" s="62"/>
      <c r="F65" s="59"/>
      <c r="G65" s="55">
        <f>ROUND(PRODUCT(D65,E65),2)</f>
        <v>6.23</v>
      </c>
    </row>
    <row r="66" spans="1:7" s="46" customFormat="1" ht="45" x14ac:dyDescent="0.2">
      <c r="A66" s="54" t="s">
        <v>347</v>
      </c>
      <c r="B66" s="63" t="s">
        <v>48</v>
      </c>
      <c r="C66" s="65" t="s">
        <v>39</v>
      </c>
      <c r="D66" s="64">
        <v>16.899999999999999</v>
      </c>
      <c r="E66" s="62"/>
      <c r="F66" s="59"/>
      <c r="G66" s="55">
        <f>ROUND(PRODUCT(D66,E66),2)</f>
        <v>16.899999999999999</v>
      </c>
    </row>
    <row r="67" spans="1:7" s="46" customFormat="1" ht="33.75" x14ac:dyDescent="0.2">
      <c r="A67" s="54" t="s">
        <v>348</v>
      </c>
      <c r="B67" s="63" t="s">
        <v>113</v>
      </c>
      <c r="C67" s="65" t="s">
        <v>39</v>
      </c>
      <c r="D67" s="64">
        <v>16.899999999999999</v>
      </c>
      <c r="E67" s="62"/>
      <c r="F67" s="59"/>
      <c r="G67" s="55">
        <f t="shared" ref="G67:G68" si="6">ROUND(PRODUCT(D67,E67),2)</f>
        <v>16.899999999999999</v>
      </c>
    </row>
    <row r="68" spans="1:7" s="46" customFormat="1" ht="33.75" x14ac:dyDescent="0.2">
      <c r="A68" s="54" t="s">
        <v>349</v>
      </c>
      <c r="B68" s="63" t="s">
        <v>164</v>
      </c>
      <c r="C68" s="65" t="s">
        <v>31</v>
      </c>
      <c r="D68" s="64">
        <v>71.239999999999995</v>
      </c>
      <c r="E68" s="62"/>
      <c r="F68" s="59"/>
      <c r="G68" s="55">
        <f t="shared" si="6"/>
        <v>71.239999999999995</v>
      </c>
    </row>
    <row r="69" spans="1:7" s="46" customFormat="1" ht="33.75" x14ac:dyDescent="0.2">
      <c r="A69" s="54" t="s">
        <v>350</v>
      </c>
      <c r="B69" s="63" t="s">
        <v>153</v>
      </c>
      <c r="C69" s="65" t="s">
        <v>31</v>
      </c>
      <c r="D69" s="64">
        <v>71.239999999999995</v>
      </c>
      <c r="E69" s="62"/>
      <c r="F69" s="59"/>
      <c r="G69" s="55">
        <f t="shared" si="4"/>
        <v>71.239999999999995</v>
      </c>
    </row>
    <row r="70" spans="1:7" s="46" customFormat="1" ht="67.5" x14ac:dyDescent="0.2">
      <c r="A70" s="54" t="s">
        <v>351</v>
      </c>
      <c r="B70" s="63" t="s">
        <v>180</v>
      </c>
      <c r="C70" s="65" t="s">
        <v>33</v>
      </c>
      <c r="D70" s="64">
        <v>69</v>
      </c>
      <c r="E70" s="62"/>
      <c r="F70" s="59"/>
      <c r="G70" s="55">
        <f t="shared" si="4"/>
        <v>69</v>
      </c>
    </row>
    <row r="71" spans="1:7" s="46" customFormat="1" ht="90" x14ac:dyDescent="0.2">
      <c r="A71" s="54" t="s">
        <v>352</v>
      </c>
      <c r="B71" s="63" t="s">
        <v>134</v>
      </c>
      <c r="C71" s="65" t="s">
        <v>33</v>
      </c>
      <c r="D71" s="64">
        <v>768</v>
      </c>
      <c r="E71" s="62"/>
      <c r="F71" s="59"/>
      <c r="G71" s="55">
        <f t="shared" si="4"/>
        <v>768</v>
      </c>
    </row>
    <row r="72" spans="1:7" ht="33.75" x14ac:dyDescent="0.2">
      <c r="A72" s="54" t="s">
        <v>353</v>
      </c>
      <c r="B72" s="63" t="s">
        <v>37</v>
      </c>
      <c r="C72" s="65" t="s">
        <v>32</v>
      </c>
      <c r="D72" s="64">
        <v>63.76</v>
      </c>
      <c r="E72" s="62"/>
      <c r="F72" s="59"/>
      <c r="G72" s="55">
        <f t="shared" si="4"/>
        <v>63.76</v>
      </c>
    </row>
    <row r="73" spans="1:7" s="46" customFormat="1" ht="33.75" x14ac:dyDescent="0.2">
      <c r="A73" s="54" t="s">
        <v>354</v>
      </c>
      <c r="B73" s="63" t="s">
        <v>35</v>
      </c>
      <c r="C73" s="65" t="s">
        <v>36</v>
      </c>
      <c r="D73" s="64">
        <v>1466.48</v>
      </c>
      <c r="E73" s="62"/>
      <c r="F73" s="59"/>
      <c r="G73" s="55">
        <f t="shared" si="4"/>
        <v>1466.48</v>
      </c>
    </row>
    <row r="74" spans="1:7" s="46" customFormat="1" x14ac:dyDescent="0.2">
      <c r="A74" s="39" t="s">
        <v>49</v>
      </c>
      <c r="B74" s="95" t="s">
        <v>990</v>
      </c>
      <c r="C74" s="96"/>
      <c r="D74" s="79">
        <v>0</v>
      </c>
      <c r="E74" s="79"/>
      <c r="F74" s="79"/>
      <c r="G74" s="57">
        <f>ROUND(SUM(G75,G82),2)</f>
        <v>711.1</v>
      </c>
    </row>
    <row r="75" spans="1:7" s="46" customFormat="1" x14ac:dyDescent="0.2">
      <c r="A75" s="40" t="s">
        <v>1080</v>
      </c>
      <c r="B75" s="41" t="s">
        <v>26</v>
      </c>
      <c r="C75" s="42"/>
      <c r="D75" s="43">
        <v>0</v>
      </c>
      <c r="E75" s="44"/>
      <c r="F75" s="45"/>
      <c r="G75" s="44">
        <f>ROUND(SUM(G76:G81),2)</f>
        <v>342.5</v>
      </c>
    </row>
    <row r="76" spans="1:7" s="46" customFormat="1" ht="33.75" x14ac:dyDescent="0.2">
      <c r="A76" s="54" t="s">
        <v>355</v>
      </c>
      <c r="B76" s="63" t="s">
        <v>30</v>
      </c>
      <c r="C76" s="65" t="s">
        <v>31</v>
      </c>
      <c r="D76" s="64">
        <v>119.34</v>
      </c>
      <c r="E76" s="62"/>
      <c r="F76" s="59"/>
      <c r="G76" s="55">
        <f t="shared" ref="G76:G81" si="7">ROUND(PRODUCT(D76,E76),2)</f>
        <v>119.34</v>
      </c>
    </row>
    <row r="77" spans="1:7" s="46" customFormat="1" ht="45" x14ac:dyDescent="0.2">
      <c r="A77" s="54" t="s">
        <v>356</v>
      </c>
      <c r="B77" s="63" t="s">
        <v>114</v>
      </c>
      <c r="C77" s="65" t="s">
        <v>32</v>
      </c>
      <c r="D77" s="64">
        <v>5.37</v>
      </c>
      <c r="E77" s="62"/>
      <c r="F77" s="59"/>
      <c r="G77" s="55">
        <f t="shared" si="7"/>
        <v>5.37</v>
      </c>
    </row>
    <row r="78" spans="1:7" s="46" customFormat="1" ht="45" x14ac:dyDescent="0.2">
      <c r="A78" s="54" t="s">
        <v>357</v>
      </c>
      <c r="B78" s="63" t="s">
        <v>173</v>
      </c>
      <c r="C78" s="65" t="s">
        <v>32</v>
      </c>
      <c r="D78" s="64">
        <v>5.37</v>
      </c>
      <c r="E78" s="62"/>
      <c r="F78" s="59"/>
      <c r="G78" s="55">
        <f t="shared" si="7"/>
        <v>5.37</v>
      </c>
    </row>
    <row r="79" spans="1:7" s="46" customFormat="1" ht="45" x14ac:dyDescent="0.2">
      <c r="A79" s="54" t="s">
        <v>358</v>
      </c>
      <c r="B79" s="63" t="s">
        <v>179</v>
      </c>
      <c r="C79" s="65" t="s">
        <v>31</v>
      </c>
      <c r="D79" s="64">
        <v>83.54</v>
      </c>
      <c r="E79" s="62"/>
      <c r="F79" s="59"/>
      <c r="G79" s="55">
        <f t="shared" si="7"/>
        <v>83.54</v>
      </c>
    </row>
    <row r="80" spans="1:7" s="46" customFormat="1" ht="33.75" x14ac:dyDescent="0.2">
      <c r="A80" s="54" t="s">
        <v>359</v>
      </c>
      <c r="B80" s="63" t="s">
        <v>37</v>
      </c>
      <c r="C80" s="65" t="s">
        <v>32</v>
      </c>
      <c r="D80" s="64">
        <v>5.37</v>
      </c>
      <c r="E80" s="62"/>
      <c r="F80" s="59"/>
      <c r="G80" s="55">
        <f t="shared" si="7"/>
        <v>5.37</v>
      </c>
    </row>
    <row r="81" spans="1:7" s="46" customFormat="1" ht="33.75" x14ac:dyDescent="0.2">
      <c r="A81" s="54" t="s">
        <v>360</v>
      </c>
      <c r="B81" s="63" t="s">
        <v>35</v>
      </c>
      <c r="C81" s="65" t="s">
        <v>36</v>
      </c>
      <c r="D81" s="64">
        <v>123.51</v>
      </c>
      <c r="E81" s="62"/>
      <c r="F81" s="59"/>
      <c r="G81" s="55">
        <f t="shared" si="7"/>
        <v>123.51</v>
      </c>
    </row>
    <row r="82" spans="1:7" s="46" customFormat="1" x14ac:dyDescent="0.2">
      <c r="A82" s="40" t="s">
        <v>1081</v>
      </c>
      <c r="B82" s="41" t="s">
        <v>990</v>
      </c>
      <c r="C82" s="42"/>
      <c r="D82" s="43">
        <v>0</v>
      </c>
      <c r="E82" s="44"/>
      <c r="F82" s="45"/>
      <c r="G82" s="44">
        <f>ROUND(SUM(G83:G87),2)</f>
        <v>368.6</v>
      </c>
    </row>
    <row r="83" spans="1:7" s="46" customFormat="1" ht="45" x14ac:dyDescent="0.2">
      <c r="A83" s="54" t="s">
        <v>361</v>
      </c>
      <c r="B83" s="63" t="s">
        <v>991</v>
      </c>
      <c r="C83" s="65" t="s">
        <v>39</v>
      </c>
      <c r="D83" s="64">
        <v>134.24</v>
      </c>
      <c r="E83" s="62"/>
      <c r="F83" s="59"/>
      <c r="G83" s="55">
        <f t="shared" ref="G83:G86" si="8">ROUND(PRODUCT(D83,E83),2)</f>
        <v>134.24</v>
      </c>
    </row>
    <row r="84" spans="1:7" s="46" customFormat="1" ht="22.5" x14ac:dyDescent="0.2">
      <c r="A84" s="54" t="s">
        <v>362</v>
      </c>
      <c r="B84" s="63" t="s">
        <v>992</v>
      </c>
      <c r="C84" s="65" t="s">
        <v>32</v>
      </c>
      <c r="D84" s="64">
        <v>11.93</v>
      </c>
      <c r="E84" s="62"/>
      <c r="F84" s="59"/>
      <c r="G84" s="55">
        <f t="shared" si="8"/>
        <v>11.93</v>
      </c>
    </row>
    <row r="85" spans="1:7" s="46" customFormat="1" ht="33.75" x14ac:dyDescent="0.2">
      <c r="A85" s="54" t="s">
        <v>363</v>
      </c>
      <c r="B85" s="63" t="s">
        <v>993</v>
      </c>
      <c r="C85" s="65" t="s">
        <v>31</v>
      </c>
      <c r="D85" s="64">
        <v>119.34</v>
      </c>
      <c r="E85" s="62"/>
      <c r="F85" s="59"/>
      <c r="G85" s="55">
        <f t="shared" si="8"/>
        <v>119.34</v>
      </c>
    </row>
    <row r="86" spans="1:7" s="46" customFormat="1" ht="33.75" x14ac:dyDescent="0.2">
      <c r="A86" s="54" t="s">
        <v>364</v>
      </c>
      <c r="B86" s="63" t="s">
        <v>42</v>
      </c>
      <c r="C86" s="65" t="s">
        <v>31</v>
      </c>
      <c r="D86" s="64">
        <v>35.799999999999997</v>
      </c>
      <c r="E86" s="62"/>
      <c r="F86" s="59"/>
      <c r="G86" s="55">
        <f t="shared" si="8"/>
        <v>35.799999999999997</v>
      </c>
    </row>
    <row r="87" spans="1:7" s="46" customFormat="1" ht="22.5" x14ac:dyDescent="0.2">
      <c r="A87" s="54" t="s">
        <v>365</v>
      </c>
      <c r="B87" s="63" t="s">
        <v>38</v>
      </c>
      <c r="C87" s="65" t="s">
        <v>39</v>
      </c>
      <c r="D87" s="64">
        <v>67.290000000000006</v>
      </c>
      <c r="E87" s="62"/>
      <c r="F87" s="59"/>
      <c r="G87" s="55">
        <f>ROUND(PRODUCT(D87,E87),2)</f>
        <v>67.290000000000006</v>
      </c>
    </row>
    <row r="88" spans="1:7" s="46" customFormat="1" x14ac:dyDescent="0.2">
      <c r="A88" s="39" t="s">
        <v>228</v>
      </c>
      <c r="B88" s="67" t="s">
        <v>104</v>
      </c>
      <c r="C88" s="67"/>
      <c r="D88" s="67">
        <v>0</v>
      </c>
      <c r="E88" s="67"/>
      <c r="F88" s="67"/>
      <c r="G88" s="57">
        <f>ROUND(SUM(G89:G95),2)</f>
        <v>316.39999999999998</v>
      </c>
    </row>
    <row r="89" spans="1:7" s="46" customFormat="1" ht="33.75" x14ac:dyDescent="0.2">
      <c r="A89" s="54" t="s">
        <v>366</v>
      </c>
      <c r="B89" s="63" t="s">
        <v>994</v>
      </c>
      <c r="C89" s="65" t="s">
        <v>33</v>
      </c>
      <c r="D89" s="64">
        <v>23</v>
      </c>
      <c r="E89" s="62"/>
      <c r="F89" s="59"/>
      <c r="G89" s="55">
        <f t="shared" ref="G89:G95" si="9">ROUND(PRODUCT(D89,E89),2)</f>
        <v>23</v>
      </c>
    </row>
    <row r="90" spans="1:7" s="46" customFormat="1" ht="33.75" x14ac:dyDescent="0.2">
      <c r="A90" s="54" t="s">
        <v>367</v>
      </c>
      <c r="B90" s="63" t="s">
        <v>995</v>
      </c>
      <c r="C90" s="65" t="s">
        <v>33</v>
      </c>
      <c r="D90" s="64">
        <v>23</v>
      </c>
      <c r="E90" s="62"/>
      <c r="F90" s="59"/>
      <c r="G90" s="55">
        <f t="shared" si="9"/>
        <v>23</v>
      </c>
    </row>
    <row r="91" spans="1:7" s="46" customFormat="1" ht="33.75" x14ac:dyDescent="0.2">
      <c r="A91" s="54" t="s">
        <v>368</v>
      </c>
      <c r="B91" s="63" t="s">
        <v>996</v>
      </c>
      <c r="C91" s="65" t="s">
        <v>33</v>
      </c>
      <c r="D91" s="64">
        <v>23</v>
      </c>
      <c r="E91" s="62"/>
      <c r="F91" s="59"/>
      <c r="G91" s="55">
        <f t="shared" si="9"/>
        <v>23</v>
      </c>
    </row>
    <row r="92" spans="1:7" s="46" customFormat="1" ht="33.75" x14ac:dyDescent="0.2">
      <c r="A92" s="54" t="s">
        <v>369</v>
      </c>
      <c r="B92" s="63" t="s">
        <v>997</v>
      </c>
      <c r="C92" s="65" t="s">
        <v>33</v>
      </c>
      <c r="D92" s="64">
        <v>22</v>
      </c>
      <c r="E92" s="62"/>
      <c r="F92" s="59"/>
      <c r="G92" s="55">
        <f t="shared" si="9"/>
        <v>22</v>
      </c>
    </row>
    <row r="93" spans="1:7" s="46" customFormat="1" ht="33.75" x14ac:dyDescent="0.2">
      <c r="A93" s="54" t="s">
        <v>370</v>
      </c>
      <c r="B93" s="63" t="s">
        <v>998</v>
      </c>
      <c r="C93" s="65" t="s">
        <v>33</v>
      </c>
      <c r="D93" s="64">
        <v>22</v>
      </c>
      <c r="E93" s="62"/>
      <c r="F93" s="59"/>
      <c r="G93" s="55">
        <f t="shared" si="9"/>
        <v>22</v>
      </c>
    </row>
    <row r="94" spans="1:7" s="46" customFormat="1" ht="33.75" x14ac:dyDescent="0.2">
      <c r="A94" s="54" t="s">
        <v>371</v>
      </c>
      <c r="B94" s="63" t="s">
        <v>54</v>
      </c>
      <c r="C94" s="65" t="s">
        <v>31</v>
      </c>
      <c r="D94" s="64">
        <v>169.5</v>
      </c>
      <c r="E94" s="62"/>
      <c r="F94" s="59"/>
      <c r="G94" s="55">
        <f t="shared" si="9"/>
        <v>169.5</v>
      </c>
    </row>
    <row r="95" spans="1:7" s="46" customFormat="1" ht="22.5" x14ac:dyDescent="0.2">
      <c r="A95" s="54" t="s">
        <v>372</v>
      </c>
      <c r="B95" s="63" t="s">
        <v>174</v>
      </c>
      <c r="C95" s="65" t="s">
        <v>32</v>
      </c>
      <c r="D95" s="64">
        <v>33.9</v>
      </c>
      <c r="E95" s="62"/>
      <c r="F95" s="59"/>
      <c r="G95" s="55">
        <f t="shared" si="9"/>
        <v>33.9</v>
      </c>
    </row>
    <row r="96" spans="1:7" s="46" customFormat="1" x14ac:dyDescent="0.2">
      <c r="A96" s="39" t="s">
        <v>229</v>
      </c>
      <c r="B96" s="67" t="s">
        <v>43</v>
      </c>
      <c r="C96" s="67"/>
      <c r="D96" s="67">
        <v>0</v>
      </c>
      <c r="E96" s="67"/>
      <c r="F96" s="67"/>
      <c r="G96" s="57">
        <f>ROUND(SUM(G97,G118),2)</f>
        <v>4720.09</v>
      </c>
    </row>
    <row r="97" spans="1:7" s="46" customFormat="1" x14ac:dyDescent="0.2">
      <c r="A97" s="40" t="s">
        <v>230</v>
      </c>
      <c r="B97" s="41" t="s">
        <v>45</v>
      </c>
      <c r="C97" s="42"/>
      <c r="D97" s="43">
        <v>0</v>
      </c>
      <c r="E97" s="44"/>
      <c r="F97" s="45"/>
      <c r="G97" s="44">
        <f>ROUND(SUM(G98:G117),2)</f>
        <v>4666.09</v>
      </c>
    </row>
    <row r="98" spans="1:7" s="46" customFormat="1" ht="56.25" x14ac:dyDescent="0.2">
      <c r="A98" s="54" t="s">
        <v>373</v>
      </c>
      <c r="B98" s="63" t="s">
        <v>176</v>
      </c>
      <c r="C98" s="65" t="s">
        <v>31</v>
      </c>
      <c r="D98" s="64">
        <v>10.96</v>
      </c>
      <c r="E98" s="62"/>
      <c r="F98" s="59"/>
      <c r="G98" s="55">
        <f t="shared" ref="G98:G117" si="10">ROUND(PRODUCT(D98,E98),2)</f>
        <v>10.96</v>
      </c>
    </row>
    <row r="99" spans="1:7" s="46" customFormat="1" ht="67.5" x14ac:dyDescent="0.2">
      <c r="A99" s="54" t="s">
        <v>374</v>
      </c>
      <c r="B99" s="63" t="s">
        <v>177</v>
      </c>
      <c r="C99" s="65" t="s">
        <v>31</v>
      </c>
      <c r="D99" s="64">
        <v>37.200000000000003</v>
      </c>
      <c r="E99" s="62"/>
      <c r="F99" s="59"/>
      <c r="G99" s="55">
        <f t="shared" si="10"/>
        <v>37.200000000000003</v>
      </c>
    </row>
    <row r="100" spans="1:7" s="46" customFormat="1" ht="56.25" x14ac:dyDescent="0.2">
      <c r="A100" s="54" t="s">
        <v>375</v>
      </c>
      <c r="B100" s="63" t="s">
        <v>155</v>
      </c>
      <c r="C100" s="65" t="s">
        <v>39</v>
      </c>
      <c r="D100" s="64">
        <v>2470.09</v>
      </c>
      <c r="E100" s="62"/>
      <c r="F100" s="59"/>
      <c r="G100" s="55">
        <f t="shared" si="10"/>
        <v>2470.09</v>
      </c>
    </row>
    <row r="101" spans="1:7" ht="56.25" x14ac:dyDescent="0.2">
      <c r="A101" s="54" t="s">
        <v>376</v>
      </c>
      <c r="B101" s="63" t="s">
        <v>156</v>
      </c>
      <c r="C101" s="65" t="s">
        <v>39</v>
      </c>
      <c r="D101" s="64">
        <v>396.74</v>
      </c>
      <c r="E101" s="62"/>
      <c r="F101" s="59"/>
      <c r="G101" s="55">
        <f t="shared" si="10"/>
        <v>396.74</v>
      </c>
    </row>
    <row r="102" spans="1:7" s="46" customFormat="1" ht="56.25" x14ac:dyDescent="0.2">
      <c r="A102" s="54" t="s">
        <v>377</v>
      </c>
      <c r="B102" s="63" t="s">
        <v>157</v>
      </c>
      <c r="C102" s="65" t="s">
        <v>39</v>
      </c>
      <c r="D102" s="64">
        <v>164.1</v>
      </c>
      <c r="E102" s="62"/>
      <c r="F102" s="59"/>
      <c r="G102" s="55">
        <f t="shared" si="10"/>
        <v>164.1</v>
      </c>
    </row>
    <row r="103" spans="1:7" s="46" customFormat="1" ht="56.25" x14ac:dyDescent="0.2">
      <c r="A103" s="54" t="s">
        <v>378</v>
      </c>
      <c r="B103" s="63" t="s">
        <v>158</v>
      </c>
      <c r="C103" s="65" t="s">
        <v>33</v>
      </c>
      <c r="D103" s="64">
        <v>22</v>
      </c>
      <c r="E103" s="62"/>
      <c r="F103" s="59"/>
      <c r="G103" s="55">
        <f t="shared" si="10"/>
        <v>22</v>
      </c>
    </row>
    <row r="104" spans="1:7" s="46" customFormat="1" ht="56.25" x14ac:dyDescent="0.2">
      <c r="A104" s="54" t="s">
        <v>379</v>
      </c>
      <c r="B104" s="63" t="s">
        <v>159</v>
      </c>
      <c r="C104" s="65" t="s">
        <v>33</v>
      </c>
      <c r="D104" s="64">
        <v>1</v>
      </c>
      <c r="E104" s="62"/>
      <c r="F104" s="59"/>
      <c r="G104" s="55">
        <f t="shared" si="10"/>
        <v>1</v>
      </c>
    </row>
    <row r="105" spans="1:7" s="46" customFormat="1" ht="45" x14ac:dyDescent="0.2">
      <c r="A105" s="54" t="s">
        <v>380</v>
      </c>
      <c r="B105" s="63" t="s">
        <v>208</v>
      </c>
      <c r="C105" s="65" t="s">
        <v>33</v>
      </c>
      <c r="D105" s="64">
        <v>3</v>
      </c>
      <c r="E105" s="62"/>
      <c r="F105" s="59"/>
      <c r="G105" s="55">
        <f t="shared" si="10"/>
        <v>3</v>
      </c>
    </row>
    <row r="106" spans="1:7" s="46" customFormat="1" ht="45" x14ac:dyDescent="0.2">
      <c r="A106" s="54" t="s">
        <v>381</v>
      </c>
      <c r="B106" s="63" t="s">
        <v>160</v>
      </c>
      <c r="C106" s="65" t="s">
        <v>33</v>
      </c>
      <c r="D106" s="64">
        <v>9</v>
      </c>
      <c r="E106" s="62"/>
      <c r="F106" s="59"/>
      <c r="G106" s="55">
        <f t="shared" si="10"/>
        <v>9</v>
      </c>
    </row>
    <row r="107" spans="1:7" s="46" customFormat="1" ht="56.25" x14ac:dyDescent="0.2">
      <c r="A107" s="54" t="s">
        <v>382</v>
      </c>
      <c r="B107" s="63" t="s">
        <v>161</v>
      </c>
      <c r="C107" s="65" t="s">
        <v>33</v>
      </c>
      <c r="D107" s="64">
        <v>2</v>
      </c>
      <c r="E107" s="62"/>
      <c r="F107" s="59"/>
      <c r="G107" s="55">
        <f t="shared" si="10"/>
        <v>2</v>
      </c>
    </row>
    <row r="108" spans="1:7" s="46" customFormat="1" ht="56.25" x14ac:dyDescent="0.2">
      <c r="A108" s="54" t="s">
        <v>383</v>
      </c>
      <c r="B108" s="63" t="s">
        <v>999</v>
      </c>
      <c r="C108" s="65" t="s">
        <v>33</v>
      </c>
      <c r="D108" s="64">
        <v>2</v>
      </c>
      <c r="E108" s="62"/>
      <c r="F108" s="59"/>
      <c r="G108" s="55">
        <f t="shared" si="10"/>
        <v>2</v>
      </c>
    </row>
    <row r="109" spans="1:7" s="46" customFormat="1" ht="56.25" x14ac:dyDescent="0.2">
      <c r="A109" s="54" t="s">
        <v>384</v>
      </c>
      <c r="B109" s="63" t="s">
        <v>162</v>
      </c>
      <c r="C109" s="65" t="s">
        <v>31</v>
      </c>
      <c r="D109" s="64">
        <v>130</v>
      </c>
      <c r="E109" s="62"/>
      <c r="F109" s="59"/>
      <c r="G109" s="55">
        <f t="shared" si="10"/>
        <v>130</v>
      </c>
    </row>
    <row r="110" spans="1:7" s="46" customFormat="1" ht="78.75" x14ac:dyDescent="0.2">
      <c r="A110" s="54" t="s">
        <v>385</v>
      </c>
      <c r="B110" s="63" t="s">
        <v>1000</v>
      </c>
      <c r="C110" s="65" t="s">
        <v>33</v>
      </c>
      <c r="D110" s="64">
        <v>16</v>
      </c>
      <c r="E110" s="62"/>
      <c r="F110" s="59"/>
      <c r="G110" s="55">
        <f t="shared" si="10"/>
        <v>16</v>
      </c>
    </row>
    <row r="111" spans="1:7" s="46" customFormat="1" ht="56.25" x14ac:dyDescent="0.2">
      <c r="A111" s="54" t="s">
        <v>386</v>
      </c>
      <c r="B111" s="63" t="s">
        <v>1001</v>
      </c>
      <c r="C111" s="65" t="s">
        <v>31</v>
      </c>
      <c r="D111" s="64">
        <v>62</v>
      </c>
      <c r="E111" s="62"/>
      <c r="F111" s="59"/>
      <c r="G111" s="55">
        <f t="shared" si="10"/>
        <v>62</v>
      </c>
    </row>
    <row r="112" spans="1:7" s="46" customFormat="1" ht="78.75" x14ac:dyDescent="0.2">
      <c r="A112" s="54" t="s">
        <v>387</v>
      </c>
      <c r="B112" s="63" t="s">
        <v>1002</v>
      </c>
      <c r="C112" s="65" t="s">
        <v>33</v>
      </c>
      <c r="D112" s="64">
        <v>3</v>
      </c>
      <c r="E112" s="62"/>
      <c r="F112" s="59"/>
      <c r="G112" s="55">
        <f t="shared" si="10"/>
        <v>3</v>
      </c>
    </row>
    <row r="113" spans="1:7" s="46" customFormat="1" ht="67.5" x14ac:dyDescent="0.2">
      <c r="A113" s="54" t="s">
        <v>388</v>
      </c>
      <c r="B113" s="63" t="s">
        <v>1003</v>
      </c>
      <c r="C113" s="65" t="s">
        <v>31</v>
      </c>
      <c r="D113" s="64">
        <v>12</v>
      </c>
      <c r="E113" s="62"/>
      <c r="F113" s="59"/>
      <c r="G113" s="55">
        <f t="shared" si="10"/>
        <v>12</v>
      </c>
    </row>
    <row r="114" spans="1:7" s="46" customFormat="1" ht="56.25" x14ac:dyDescent="0.2">
      <c r="A114" s="54" t="s">
        <v>389</v>
      </c>
      <c r="B114" s="63" t="s">
        <v>163</v>
      </c>
      <c r="C114" s="65" t="s">
        <v>31</v>
      </c>
      <c r="D114" s="64">
        <v>12</v>
      </c>
      <c r="E114" s="62"/>
      <c r="F114" s="59"/>
      <c r="G114" s="55">
        <f t="shared" si="10"/>
        <v>12</v>
      </c>
    </row>
    <row r="115" spans="1:7" s="46" customFormat="1" ht="56.25" x14ac:dyDescent="0.2">
      <c r="A115" s="54" t="s">
        <v>390</v>
      </c>
      <c r="B115" s="63" t="s">
        <v>1004</v>
      </c>
      <c r="C115" s="65" t="s">
        <v>33</v>
      </c>
      <c r="D115" s="64">
        <v>39</v>
      </c>
      <c r="E115" s="62"/>
      <c r="F115" s="59"/>
      <c r="G115" s="55">
        <f t="shared" si="10"/>
        <v>39</v>
      </c>
    </row>
    <row r="116" spans="1:7" s="46" customFormat="1" ht="45" x14ac:dyDescent="0.2">
      <c r="A116" s="54" t="s">
        <v>391</v>
      </c>
      <c r="B116" s="63" t="s">
        <v>1005</v>
      </c>
      <c r="C116" s="65" t="s">
        <v>33</v>
      </c>
      <c r="D116" s="64">
        <v>1248</v>
      </c>
      <c r="E116" s="62"/>
      <c r="F116" s="59"/>
      <c r="G116" s="55">
        <f t="shared" si="10"/>
        <v>1248</v>
      </c>
    </row>
    <row r="117" spans="1:7" s="46" customFormat="1" ht="22.5" x14ac:dyDescent="0.2">
      <c r="A117" s="54" t="s">
        <v>392</v>
      </c>
      <c r="B117" s="63" t="s">
        <v>110</v>
      </c>
      <c r="C117" s="65" t="s">
        <v>33</v>
      </c>
      <c r="D117" s="64">
        <v>26</v>
      </c>
      <c r="E117" s="62"/>
      <c r="F117" s="59"/>
      <c r="G117" s="55">
        <f t="shared" si="10"/>
        <v>26</v>
      </c>
    </row>
    <row r="118" spans="1:7" s="46" customFormat="1" x14ac:dyDescent="0.2">
      <c r="A118" s="40" t="s">
        <v>231</v>
      </c>
      <c r="B118" s="41" t="s">
        <v>105</v>
      </c>
      <c r="C118" s="42"/>
      <c r="D118" s="43">
        <v>0</v>
      </c>
      <c r="E118" s="44"/>
      <c r="F118" s="45"/>
      <c r="G118" s="44">
        <f>ROUND(SUM(G119:G122),2)</f>
        <v>54</v>
      </c>
    </row>
    <row r="119" spans="1:7" s="46" customFormat="1" ht="67.5" x14ac:dyDescent="0.2">
      <c r="A119" s="54" t="s">
        <v>393</v>
      </c>
      <c r="B119" s="63" t="s">
        <v>184</v>
      </c>
      <c r="C119" s="65" t="s">
        <v>33</v>
      </c>
      <c r="D119" s="64">
        <v>30</v>
      </c>
      <c r="E119" s="62"/>
      <c r="F119" s="59"/>
      <c r="G119" s="55">
        <f t="shared" ref="G119:G122" si="11">ROUND(PRODUCT(D119,E119),2)</f>
        <v>30</v>
      </c>
    </row>
    <row r="120" spans="1:7" s="46" customFormat="1" ht="90" x14ac:dyDescent="0.2">
      <c r="A120" s="54" t="s">
        <v>394</v>
      </c>
      <c r="B120" s="63" t="s">
        <v>185</v>
      </c>
      <c r="C120" s="65" t="s">
        <v>33</v>
      </c>
      <c r="D120" s="64">
        <v>3</v>
      </c>
      <c r="E120" s="62"/>
      <c r="F120" s="59"/>
      <c r="G120" s="55">
        <f t="shared" si="11"/>
        <v>3</v>
      </c>
    </row>
    <row r="121" spans="1:7" s="46" customFormat="1" ht="78.75" x14ac:dyDescent="0.2">
      <c r="A121" s="54" t="s">
        <v>395</v>
      </c>
      <c r="B121" s="63" t="s">
        <v>186</v>
      </c>
      <c r="C121" s="65" t="s">
        <v>33</v>
      </c>
      <c r="D121" s="64">
        <v>9</v>
      </c>
      <c r="E121" s="62"/>
      <c r="F121" s="59"/>
      <c r="G121" s="55">
        <f t="shared" si="11"/>
        <v>9</v>
      </c>
    </row>
    <row r="122" spans="1:7" s="46" customFormat="1" ht="45" x14ac:dyDescent="0.2">
      <c r="A122" s="54" t="s">
        <v>396</v>
      </c>
      <c r="B122" s="63" t="s">
        <v>187</v>
      </c>
      <c r="C122" s="65" t="s">
        <v>33</v>
      </c>
      <c r="D122" s="64">
        <v>12</v>
      </c>
      <c r="E122" s="62"/>
      <c r="F122" s="59"/>
      <c r="G122" s="55">
        <f t="shared" si="11"/>
        <v>12</v>
      </c>
    </row>
    <row r="123" spans="1:7" s="46" customFormat="1" x14ac:dyDescent="0.2">
      <c r="A123" s="39" t="s">
        <v>232</v>
      </c>
      <c r="B123" s="67" t="s">
        <v>195</v>
      </c>
      <c r="C123" s="67"/>
      <c r="D123" s="67">
        <v>0</v>
      </c>
      <c r="E123" s="67"/>
      <c r="F123" s="67"/>
      <c r="G123" s="57">
        <f>ROUND(SUM(G124,G143,G159),2)</f>
        <v>40592.75</v>
      </c>
    </row>
    <row r="124" spans="1:7" s="46" customFormat="1" x14ac:dyDescent="0.2">
      <c r="A124" s="40" t="s">
        <v>233</v>
      </c>
      <c r="B124" s="41" t="s">
        <v>57</v>
      </c>
      <c r="C124" s="42"/>
      <c r="D124" s="43">
        <v>0</v>
      </c>
      <c r="E124" s="44"/>
      <c r="F124" s="45"/>
      <c r="G124" s="44">
        <f>ROUND(SUM(G125:G142),2)</f>
        <v>23866.13</v>
      </c>
    </row>
    <row r="125" spans="1:7" s="46" customFormat="1" ht="22.5" x14ac:dyDescent="0.2">
      <c r="A125" s="54" t="s">
        <v>397</v>
      </c>
      <c r="B125" s="63" t="s">
        <v>175</v>
      </c>
      <c r="C125" s="65" t="s">
        <v>39</v>
      </c>
      <c r="D125" s="64">
        <v>601.21</v>
      </c>
      <c r="E125" s="62"/>
      <c r="F125" s="59"/>
      <c r="G125" s="55">
        <f t="shared" ref="G125:G142" si="12">ROUND(PRODUCT(D125,E125),2)</f>
        <v>601.21</v>
      </c>
    </row>
    <row r="126" spans="1:7" s="46" customFormat="1" ht="45" x14ac:dyDescent="0.2">
      <c r="A126" s="54" t="s">
        <v>398</v>
      </c>
      <c r="B126" s="63" t="s">
        <v>114</v>
      </c>
      <c r="C126" s="65" t="s">
        <v>32</v>
      </c>
      <c r="D126" s="64">
        <v>1246.1500000000001</v>
      </c>
      <c r="E126" s="62"/>
      <c r="F126" s="59"/>
      <c r="G126" s="55">
        <f t="shared" si="12"/>
        <v>1246.1500000000001</v>
      </c>
    </row>
    <row r="127" spans="1:7" s="46" customFormat="1" ht="45" x14ac:dyDescent="0.2">
      <c r="A127" s="54" t="s">
        <v>399</v>
      </c>
      <c r="B127" s="63" t="s">
        <v>137</v>
      </c>
      <c r="C127" s="65" t="s">
        <v>32</v>
      </c>
      <c r="D127" s="64">
        <v>93.09</v>
      </c>
      <c r="E127" s="62"/>
      <c r="F127" s="59"/>
      <c r="G127" s="55">
        <f t="shared" si="12"/>
        <v>93.09</v>
      </c>
    </row>
    <row r="128" spans="1:7" s="46" customFormat="1" ht="22.5" x14ac:dyDescent="0.2">
      <c r="A128" s="54" t="s">
        <v>400</v>
      </c>
      <c r="B128" s="63" t="s">
        <v>63</v>
      </c>
      <c r="C128" s="65" t="s">
        <v>32</v>
      </c>
      <c r="D128" s="64">
        <v>65.27</v>
      </c>
      <c r="E128" s="62"/>
      <c r="F128" s="59"/>
      <c r="G128" s="55">
        <f t="shared" si="12"/>
        <v>65.27</v>
      </c>
    </row>
    <row r="129" spans="1:7" s="46" customFormat="1" ht="22.5" x14ac:dyDescent="0.2">
      <c r="A129" s="54" t="s">
        <v>401</v>
      </c>
      <c r="B129" s="63" t="s">
        <v>64</v>
      </c>
      <c r="C129" s="65" t="s">
        <v>39</v>
      </c>
      <c r="D129" s="64">
        <v>210.42</v>
      </c>
      <c r="E129" s="62"/>
      <c r="F129" s="59"/>
      <c r="G129" s="55">
        <f t="shared" si="12"/>
        <v>210.42</v>
      </c>
    </row>
    <row r="130" spans="1:7" s="46" customFormat="1" ht="22.5" x14ac:dyDescent="0.2">
      <c r="A130" s="54" t="s">
        <v>402</v>
      </c>
      <c r="B130" s="63" t="s">
        <v>69</v>
      </c>
      <c r="C130" s="65" t="s">
        <v>39</v>
      </c>
      <c r="D130" s="64">
        <v>115.17</v>
      </c>
      <c r="E130" s="62"/>
      <c r="F130" s="59"/>
      <c r="G130" s="55">
        <f t="shared" si="12"/>
        <v>115.17</v>
      </c>
    </row>
    <row r="131" spans="1:7" s="46" customFormat="1" ht="22.5" x14ac:dyDescent="0.2">
      <c r="A131" s="54" t="s">
        <v>403</v>
      </c>
      <c r="B131" s="63" t="s">
        <v>218</v>
      </c>
      <c r="C131" s="65" t="s">
        <v>39</v>
      </c>
      <c r="D131" s="64">
        <v>18.559999999999999</v>
      </c>
      <c r="E131" s="62"/>
      <c r="F131" s="59"/>
      <c r="G131" s="55">
        <f t="shared" si="12"/>
        <v>18.559999999999999</v>
      </c>
    </row>
    <row r="132" spans="1:7" s="46" customFormat="1" ht="22.5" x14ac:dyDescent="0.2">
      <c r="A132" s="54" t="s">
        <v>404</v>
      </c>
      <c r="B132" s="63" t="s">
        <v>219</v>
      </c>
      <c r="C132" s="65" t="s">
        <v>39</v>
      </c>
      <c r="D132" s="64">
        <v>257.06</v>
      </c>
      <c r="E132" s="62"/>
      <c r="F132" s="59"/>
      <c r="G132" s="55">
        <f t="shared" si="12"/>
        <v>257.06</v>
      </c>
    </row>
    <row r="133" spans="1:7" s="46" customFormat="1" ht="33.75" x14ac:dyDescent="0.2">
      <c r="A133" s="54" t="s">
        <v>405</v>
      </c>
      <c r="B133" s="63" t="s">
        <v>65</v>
      </c>
      <c r="C133" s="65" t="s">
        <v>32</v>
      </c>
      <c r="D133" s="64">
        <v>361.41</v>
      </c>
      <c r="E133" s="62"/>
      <c r="F133" s="59"/>
      <c r="G133" s="55">
        <f t="shared" si="12"/>
        <v>361.41</v>
      </c>
    </row>
    <row r="134" spans="1:7" s="46" customFormat="1" ht="45" x14ac:dyDescent="0.2">
      <c r="A134" s="54" t="s">
        <v>406</v>
      </c>
      <c r="B134" s="63" t="s">
        <v>188</v>
      </c>
      <c r="C134" s="65" t="s">
        <v>32</v>
      </c>
      <c r="D134" s="64">
        <v>504.67</v>
      </c>
      <c r="E134" s="62"/>
      <c r="F134" s="69"/>
      <c r="G134" s="55">
        <f t="shared" si="12"/>
        <v>504.67</v>
      </c>
    </row>
    <row r="135" spans="1:7" s="46" customFormat="1" ht="45" x14ac:dyDescent="0.2">
      <c r="A135" s="54" t="s">
        <v>407</v>
      </c>
      <c r="B135" s="63" t="s">
        <v>189</v>
      </c>
      <c r="C135" s="65" t="s">
        <v>32</v>
      </c>
      <c r="D135" s="64">
        <v>336.44</v>
      </c>
      <c r="E135" s="62"/>
      <c r="F135" s="69"/>
      <c r="G135" s="55">
        <f t="shared" si="12"/>
        <v>336.44</v>
      </c>
    </row>
    <row r="136" spans="1:7" s="46" customFormat="1" ht="135" x14ac:dyDescent="0.2">
      <c r="A136" s="54" t="s">
        <v>408</v>
      </c>
      <c r="B136" s="63" t="s">
        <v>136</v>
      </c>
      <c r="C136" s="65" t="s">
        <v>33</v>
      </c>
      <c r="D136" s="64">
        <v>3</v>
      </c>
      <c r="E136" s="62"/>
      <c r="F136" s="59"/>
      <c r="G136" s="55">
        <f t="shared" si="12"/>
        <v>3</v>
      </c>
    </row>
    <row r="137" spans="1:7" s="46" customFormat="1" ht="22.5" x14ac:dyDescent="0.2">
      <c r="A137" s="54" t="s">
        <v>409</v>
      </c>
      <c r="B137" s="63" t="s">
        <v>1094</v>
      </c>
      <c r="C137" s="65" t="s">
        <v>33</v>
      </c>
      <c r="D137" s="64">
        <v>9</v>
      </c>
      <c r="E137" s="62"/>
      <c r="F137" s="59"/>
      <c r="G137" s="55">
        <f t="shared" si="12"/>
        <v>9</v>
      </c>
    </row>
    <row r="138" spans="1:7" s="46" customFormat="1" ht="22.5" x14ac:dyDescent="0.2">
      <c r="A138" s="54" t="s">
        <v>410</v>
      </c>
      <c r="B138" s="63" t="s">
        <v>107</v>
      </c>
      <c r="C138" s="65" t="s">
        <v>33</v>
      </c>
      <c r="D138" s="64">
        <v>4</v>
      </c>
      <c r="E138" s="62"/>
      <c r="F138" s="59"/>
      <c r="G138" s="55">
        <f t="shared" si="12"/>
        <v>4</v>
      </c>
    </row>
    <row r="139" spans="1:7" s="46" customFormat="1" ht="22.5" x14ac:dyDescent="0.2">
      <c r="A139" s="54" t="s">
        <v>411</v>
      </c>
      <c r="B139" s="63" t="s">
        <v>220</v>
      </c>
      <c r="C139" s="65" t="s">
        <v>33</v>
      </c>
      <c r="D139" s="64">
        <v>3</v>
      </c>
      <c r="E139" s="62"/>
      <c r="F139" s="59"/>
      <c r="G139" s="55">
        <f t="shared" si="12"/>
        <v>3</v>
      </c>
    </row>
    <row r="140" spans="1:7" s="46" customFormat="1" ht="22.5" x14ac:dyDescent="0.2">
      <c r="A140" s="54" t="s">
        <v>412</v>
      </c>
      <c r="B140" s="63" t="s">
        <v>221</v>
      </c>
      <c r="C140" s="65" t="s">
        <v>33</v>
      </c>
      <c r="D140" s="64">
        <v>8</v>
      </c>
      <c r="E140" s="62"/>
      <c r="F140" s="59"/>
      <c r="G140" s="55">
        <f t="shared" si="12"/>
        <v>8</v>
      </c>
    </row>
    <row r="141" spans="1:7" s="46" customFormat="1" ht="33.75" x14ac:dyDescent="0.2">
      <c r="A141" s="54" t="s">
        <v>413</v>
      </c>
      <c r="B141" s="63" t="s">
        <v>37</v>
      </c>
      <c r="C141" s="65" t="s">
        <v>32</v>
      </c>
      <c r="D141" s="64">
        <v>834.57</v>
      </c>
      <c r="E141" s="62"/>
      <c r="F141" s="59"/>
      <c r="G141" s="55">
        <f t="shared" si="12"/>
        <v>834.57</v>
      </c>
    </row>
    <row r="142" spans="1:7" s="46" customFormat="1" ht="33.75" x14ac:dyDescent="0.2">
      <c r="A142" s="54" t="s">
        <v>414</v>
      </c>
      <c r="B142" s="63" t="s">
        <v>35</v>
      </c>
      <c r="C142" s="65" t="s">
        <v>36</v>
      </c>
      <c r="D142" s="64">
        <v>19195.11</v>
      </c>
      <c r="E142" s="62"/>
      <c r="F142" s="59"/>
      <c r="G142" s="55">
        <f t="shared" si="12"/>
        <v>19195.11</v>
      </c>
    </row>
    <row r="143" spans="1:7" s="46" customFormat="1" x14ac:dyDescent="0.2">
      <c r="A143" s="40" t="s">
        <v>234</v>
      </c>
      <c r="B143" s="41" t="s">
        <v>128</v>
      </c>
      <c r="C143" s="42"/>
      <c r="D143" s="43">
        <v>0</v>
      </c>
      <c r="E143" s="44"/>
      <c r="F143" s="45"/>
      <c r="G143" s="44">
        <f>ROUND(SUM(G144:G158),2)</f>
        <v>3951.2</v>
      </c>
    </row>
    <row r="144" spans="1:7" s="46" customFormat="1" ht="45" x14ac:dyDescent="0.2">
      <c r="A144" s="54" t="s">
        <v>415</v>
      </c>
      <c r="B144" s="63" t="s">
        <v>114</v>
      </c>
      <c r="C144" s="65" t="s">
        <v>32</v>
      </c>
      <c r="D144" s="64">
        <v>84.89</v>
      </c>
      <c r="E144" s="62"/>
      <c r="F144" s="59"/>
      <c r="G144" s="55">
        <f t="shared" ref="G144:G150" si="13">ROUND(PRODUCT(D144,E144),2)</f>
        <v>84.89</v>
      </c>
    </row>
    <row r="145" spans="1:7" s="46" customFormat="1" ht="45" x14ac:dyDescent="0.2">
      <c r="A145" s="54" t="s">
        <v>416</v>
      </c>
      <c r="B145" s="63" t="s">
        <v>137</v>
      </c>
      <c r="C145" s="65" t="s">
        <v>32</v>
      </c>
      <c r="D145" s="64">
        <v>13.36</v>
      </c>
      <c r="E145" s="62"/>
      <c r="F145" s="59"/>
      <c r="G145" s="55">
        <f t="shared" si="13"/>
        <v>13.36</v>
      </c>
    </row>
    <row r="146" spans="1:7" s="46" customFormat="1" ht="22.5" x14ac:dyDescent="0.2">
      <c r="A146" s="54" t="s">
        <v>417</v>
      </c>
      <c r="B146" s="63" t="s">
        <v>129</v>
      </c>
      <c r="C146" s="65" t="s">
        <v>32</v>
      </c>
      <c r="D146" s="64">
        <v>16.059999999999999</v>
      </c>
      <c r="E146" s="62"/>
      <c r="F146" s="59"/>
      <c r="G146" s="55">
        <f t="shared" si="13"/>
        <v>16.059999999999999</v>
      </c>
    </row>
    <row r="147" spans="1:7" s="46" customFormat="1" ht="33.75" x14ac:dyDescent="0.2">
      <c r="A147" s="54" t="s">
        <v>418</v>
      </c>
      <c r="B147" s="63" t="s">
        <v>138</v>
      </c>
      <c r="C147" s="65" t="s">
        <v>31</v>
      </c>
      <c r="D147" s="64">
        <v>33.18</v>
      </c>
      <c r="E147" s="62"/>
      <c r="F147" s="59"/>
      <c r="G147" s="55">
        <f t="shared" si="13"/>
        <v>33.18</v>
      </c>
    </row>
    <row r="148" spans="1:7" s="46" customFormat="1" ht="33.75" x14ac:dyDescent="0.2">
      <c r="A148" s="54" t="s">
        <v>419</v>
      </c>
      <c r="B148" s="63" t="s">
        <v>130</v>
      </c>
      <c r="C148" s="65" t="s">
        <v>53</v>
      </c>
      <c r="D148" s="64">
        <v>937.61</v>
      </c>
      <c r="E148" s="62"/>
      <c r="F148" s="59"/>
      <c r="G148" s="55">
        <f t="shared" si="13"/>
        <v>937.61</v>
      </c>
    </row>
    <row r="149" spans="1:7" ht="22.5" x14ac:dyDescent="0.2">
      <c r="A149" s="54" t="s">
        <v>420</v>
      </c>
      <c r="B149" s="63" t="s">
        <v>139</v>
      </c>
      <c r="C149" s="65" t="s">
        <v>32</v>
      </c>
      <c r="D149" s="64">
        <v>7.78</v>
      </c>
      <c r="E149" s="62"/>
      <c r="F149" s="59"/>
      <c r="G149" s="55">
        <f t="shared" si="13"/>
        <v>7.78</v>
      </c>
    </row>
    <row r="150" spans="1:7" s="46" customFormat="1" ht="33.75" x14ac:dyDescent="0.2">
      <c r="A150" s="54" t="s">
        <v>421</v>
      </c>
      <c r="B150" s="63" t="s">
        <v>167</v>
      </c>
      <c r="C150" s="65" t="s">
        <v>31</v>
      </c>
      <c r="D150" s="64">
        <v>17.28</v>
      </c>
      <c r="E150" s="62"/>
      <c r="F150" s="59"/>
      <c r="G150" s="55">
        <f t="shared" si="13"/>
        <v>17.28</v>
      </c>
    </row>
    <row r="151" spans="1:7" s="46" customFormat="1" ht="22.5" x14ac:dyDescent="0.2">
      <c r="A151" s="54" t="s">
        <v>422</v>
      </c>
      <c r="B151" s="63" t="s">
        <v>112</v>
      </c>
      <c r="C151" s="65" t="s">
        <v>31</v>
      </c>
      <c r="D151" s="64">
        <v>92.68</v>
      </c>
      <c r="E151" s="62"/>
      <c r="F151" s="59"/>
      <c r="G151" s="55">
        <f>ROUND(PRODUCT(D151,E151),2)</f>
        <v>92.68</v>
      </c>
    </row>
    <row r="152" spans="1:7" s="46" customFormat="1" ht="45" x14ac:dyDescent="0.2">
      <c r="A152" s="54" t="s">
        <v>423</v>
      </c>
      <c r="B152" s="63" t="s">
        <v>165</v>
      </c>
      <c r="C152" s="65" t="s">
        <v>31</v>
      </c>
      <c r="D152" s="64">
        <v>70.59</v>
      </c>
      <c r="E152" s="62"/>
      <c r="F152" s="59"/>
      <c r="G152" s="55">
        <f>ROUND(PRODUCT(D152,E152),2)</f>
        <v>70.59</v>
      </c>
    </row>
    <row r="153" spans="1:7" s="46" customFormat="1" ht="45" x14ac:dyDescent="0.2">
      <c r="A153" s="54" t="s">
        <v>424</v>
      </c>
      <c r="B153" s="63" t="s">
        <v>166</v>
      </c>
      <c r="C153" s="65" t="s">
        <v>31</v>
      </c>
      <c r="D153" s="64">
        <v>114.67</v>
      </c>
      <c r="E153" s="62"/>
      <c r="F153" s="59"/>
      <c r="G153" s="55">
        <f>ROUND(PRODUCT(D153,E153),2)</f>
        <v>114.67</v>
      </c>
    </row>
    <row r="154" spans="1:7" s="46" customFormat="1" ht="45" x14ac:dyDescent="0.2">
      <c r="A154" s="54" t="s">
        <v>425</v>
      </c>
      <c r="B154" s="63" t="s">
        <v>188</v>
      </c>
      <c r="C154" s="65" t="s">
        <v>32</v>
      </c>
      <c r="D154" s="64">
        <v>24.3</v>
      </c>
      <c r="E154" s="62"/>
      <c r="F154" s="59"/>
      <c r="G154" s="55">
        <f>ROUND(PRODUCT(D154,E154),2)</f>
        <v>24.3</v>
      </c>
    </row>
    <row r="155" spans="1:7" s="46" customFormat="1" ht="45" x14ac:dyDescent="0.2">
      <c r="A155" s="54" t="s">
        <v>426</v>
      </c>
      <c r="B155" s="63" t="s">
        <v>150</v>
      </c>
      <c r="C155" s="65" t="s">
        <v>33</v>
      </c>
      <c r="D155" s="64">
        <v>752</v>
      </c>
      <c r="E155" s="62"/>
      <c r="F155" s="59"/>
      <c r="G155" s="55">
        <f t="shared" ref="G155:G158" si="14">ROUND(PRODUCT(D155,E155),2)</f>
        <v>752</v>
      </c>
    </row>
    <row r="156" spans="1:7" s="46" customFormat="1" ht="45" x14ac:dyDescent="0.2">
      <c r="A156" s="54" t="s">
        <v>427</v>
      </c>
      <c r="B156" s="63" t="s">
        <v>66</v>
      </c>
      <c r="C156" s="65" t="s">
        <v>33</v>
      </c>
      <c r="D156" s="64">
        <v>12</v>
      </c>
      <c r="E156" s="62"/>
      <c r="F156" s="59"/>
      <c r="G156" s="55">
        <f t="shared" si="14"/>
        <v>12</v>
      </c>
    </row>
    <row r="157" spans="1:7" s="46" customFormat="1" ht="33.75" x14ac:dyDescent="0.2">
      <c r="A157" s="54" t="s">
        <v>428</v>
      </c>
      <c r="B157" s="63" t="s">
        <v>37</v>
      </c>
      <c r="C157" s="65" t="s">
        <v>32</v>
      </c>
      <c r="D157" s="64">
        <v>73.95</v>
      </c>
      <c r="E157" s="62"/>
      <c r="F157" s="59"/>
      <c r="G157" s="55">
        <f t="shared" si="14"/>
        <v>73.95</v>
      </c>
    </row>
    <row r="158" spans="1:7" s="46" customFormat="1" ht="33.75" x14ac:dyDescent="0.2">
      <c r="A158" s="54" t="s">
        <v>429</v>
      </c>
      <c r="B158" s="63" t="s">
        <v>35</v>
      </c>
      <c r="C158" s="65" t="s">
        <v>36</v>
      </c>
      <c r="D158" s="64">
        <v>1700.85</v>
      </c>
      <c r="E158" s="62"/>
      <c r="F158" s="59"/>
      <c r="G158" s="55">
        <f t="shared" si="14"/>
        <v>1700.85</v>
      </c>
    </row>
    <row r="159" spans="1:7" s="46" customFormat="1" x14ac:dyDescent="0.2">
      <c r="A159" s="40" t="s">
        <v>235</v>
      </c>
      <c r="B159" s="41" t="s">
        <v>58</v>
      </c>
      <c r="C159" s="42"/>
      <c r="D159" s="43">
        <v>0</v>
      </c>
      <c r="E159" s="44"/>
      <c r="F159" s="45"/>
      <c r="G159" s="44">
        <f>ROUND(SUM(G160:G176),2)</f>
        <v>12775.42</v>
      </c>
    </row>
    <row r="160" spans="1:7" s="46" customFormat="1" ht="22.5" x14ac:dyDescent="0.2">
      <c r="A160" s="54" t="s">
        <v>430</v>
      </c>
      <c r="B160" s="63" t="s">
        <v>175</v>
      </c>
      <c r="C160" s="65" t="s">
        <v>39</v>
      </c>
      <c r="D160" s="64">
        <v>1092.5</v>
      </c>
      <c r="E160" s="62"/>
      <c r="F160" s="59"/>
      <c r="G160" s="55">
        <f t="shared" ref="G160:G176" si="15">ROUND(PRODUCT(D160,E160),2)</f>
        <v>1092.5</v>
      </c>
    </row>
    <row r="161" spans="1:7" s="46" customFormat="1" ht="45" x14ac:dyDescent="0.2">
      <c r="A161" s="54" t="s">
        <v>431</v>
      </c>
      <c r="B161" s="63" t="s">
        <v>114</v>
      </c>
      <c r="C161" s="65" t="s">
        <v>32</v>
      </c>
      <c r="D161" s="64">
        <v>764.65</v>
      </c>
      <c r="E161" s="62"/>
      <c r="F161" s="59"/>
      <c r="G161" s="55">
        <f t="shared" si="15"/>
        <v>764.65</v>
      </c>
    </row>
    <row r="162" spans="1:7" s="46" customFormat="1" ht="90" x14ac:dyDescent="0.2">
      <c r="A162" s="54" t="s">
        <v>432</v>
      </c>
      <c r="B162" s="63" t="s">
        <v>140</v>
      </c>
      <c r="C162" s="65" t="s">
        <v>33</v>
      </c>
      <c r="D162" s="64">
        <v>15</v>
      </c>
      <c r="E162" s="62"/>
      <c r="F162" s="59"/>
      <c r="G162" s="55">
        <f t="shared" si="15"/>
        <v>15</v>
      </c>
    </row>
    <row r="163" spans="1:7" s="46" customFormat="1" ht="90" x14ac:dyDescent="0.2">
      <c r="A163" s="54" t="s">
        <v>433</v>
      </c>
      <c r="B163" s="63" t="s">
        <v>141</v>
      </c>
      <c r="C163" s="65" t="s">
        <v>33</v>
      </c>
      <c r="D163" s="64">
        <v>88</v>
      </c>
      <c r="E163" s="62"/>
      <c r="F163" s="59"/>
      <c r="G163" s="55">
        <f t="shared" si="15"/>
        <v>88</v>
      </c>
    </row>
    <row r="164" spans="1:7" s="46" customFormat="1" ht="90" x14ac:dyDescent="0.2">
      <c r="A164" s="54" t="s">
        <v>434</v>
      </c>
      <c r="B164" s="63" t="s">
        <v>142</v>
      </c>
      <c r="C164" s="65" t="s">
        <v>33</v>
      </c>
      <c r="D164" s="64">
        <v>12</v>
      </c>
      <c r="E164" s="62"/>
      <c r="F164" s="59"/>
      <c r="G164" s="55">
        <f t="shared" si="15"/>
        <v>12</v>
      </c>
    </row>
    <row r="165" spans="1:7" s="46" customFormat="1" ht="22.5" x14ac:dyDescent="0.2">
      <c r="A165" s="54" t="s">
        <v>435</v>
      </c>
      <c r="B165" s="63" t="s">
        <v>67</v>
      </c>
      <c r="C165" s="65" t="s">
        <v>39</v>
      </c>
      <c r="D165" s="64">
        <v>1092.5</v>
      </c>
      <c r="E165" s="62"/>
      <c r="F165" s="59"/>
      <c r="G165" s="55">
        <f t="shared" si="15"/>
        <v>1092.5</v>
      </c>
    </row>
    <row r="166" spans="1:7" s="46" customFormat="1" ht="22.5" x14ac:dyDescent="0.2">
      <c r="A166" s="54" t="s">
        <v>436</v>
      </c>
      <c r="B166" s="63" t="s">
        <v>68</v>
      </c>
      <c r="C166" s="65" t="s">
        <v>33</v>
      </c>
      <c r="D166" s="64">
        <v>113</v>
      </c>
      <c r="E166" s="62"/>
      <c r="F166" s="59"/>
      <c r="G166" s="55">
        <f t="shared" si="15"/>
        <v>113</v>
      </c>
    </row>
    <row r="167" spans="1:7" s="46" customFormat="1" ht="22.5" x14ac:dyDescent="0.2">
      <c r="A167" s="54" t="s">
        <v>437</v>
      </c>
      <c r="B167" s="63" t="s">
        <v>1099</v>
      </c>
      <c r="C167" s="65" t="s">
        <v>33</v>
      </c>
      <c r="D167" s="64">
        <v>35</v>
      </c>
      <c r="E167" s="62"/>
      <c r="F167" s="59"/>
      <c r="G167" s="55">
        <f t="shared" si="15"/>
        <v>35</v>
      </c>
    </row>
    <row r="168" spans="1:7" s="46" customFormat="1" ht="22.5" x14ac:dyDescent="0.2">
      <c r="A168" s="54" t="s">
        <v>438</v>
      </c>
      <c r="B168" s="63" t="s">
        <v>70</v>
      </c>
      <c r="C168" s="65" t="s">
        <v>33</v>
      </c>
      <c r="D168" s="64">
        <v>15</v>
      </c>
      <c r="E168" s="62"/>
      <c r="F168" s="59"/>
      <c r="G168" s="55">
        <f t="shared" si="15"/>
        <v>15</v>
      </c>
    </row>
    <row r="169" spans="1:7" s="46" customFormat="1" ht="22.5" x14ac:dyDescent="0.2">
      <c r="A169" s="54" t="s">
        <v>439</v>
      </c>
      <c r="B169" s="63" t="s">
        <v>222</v>
      </c>
      <c r="C169" s="65" t="s">
        <v>33</v>
      </c>
      <c r="D169" s="64">
        <v>2</v>
      </c>
      <c r="E169" s="62"/>
      <c r="F169" s="59"/>
      <c r="G169" s="55">
        <f t="shared" si="15"/>
        <v>2</v>
      </c>
    </row>
    <row r="170" spans="1:7" s="46" customFormat="1" ht="22.5" x14ac:dyDescent="0.2">
      <c r="A170" s="54" t="s">
        <v>440</v>
      </c>
      <c r="B170" s="63" t="s">
        <v>223</v>
      </c>
      <c r="C170" s="65" t="s">
        <v>33</v>
      </c>
      <c r="D170" s="64">
        <v>61</v>
      </c>
      <c r="E170" s="62"/>
      <c r="F170" s="59"/>
      <c r="G170" s="55">
        <f t="shared" si="15"/>
        <v>61</v>
      </c>
    </row>
    <row r="171" spans="1:7" s="46" customFormat="1" ht="22.5" x14ac:dyDescent="0.2">
      <c r="A171" s="54" t="s">
        <v>441</v>
      </c>
      <c r="B171" s="63" t="s">
        <v>154</v>
      </c>
      <c r="C171" s="65" t="s">
        <v>33</v>
      </c>
      <c r="D171" s="64">
        <v>113</v>
      </c>
      <c r="E171" s="62"/>
      <c r="F171" s="59"/>
      <c r="G171" s="55">
        <f t="shared" si="15"/>
        <v>113</v>
      </c>
    </row>
    <row r="172" spans="1:7" s="46" customFormat="1" ht="22.5" x14ac:dyDescent="0.2">
      <c r="A172" s="54" t="s">
        <v>442</v>
      </c>
      <c r="B172" s="63" t="s">
        <v>63</v>
      </c>
      <c r="C172" s="65" t="s">
        <v>32</v>
      </c>
      <c r="D172" s="64">
        <v>87.95</v>
      </c>
      <c r="E172" s="62"/>
      <c r="F172" s="69"/>
      <c r="G172" s="55">
        <f t="shared" si="15"/>
        <v>87.95</v>
      </c>
    </row>
    <row r="173" spans="1:7" s="46" customFormat="1" ht="45" x14ac:dyDescent="0.2">
      <c r="A173" s="54" t="s">
        <v>443</v>
      </c>
      <c r="B173" s="63" t="s">
        <v>188</v>
      </c>
      <c r="C173" s="65" t="s">
        <v>32</v>
      </c>
      <c r="D173" s="64">
        <v>406.02</v>
      </c>
      <c r="E173" s="62"/>
      <c r="F173" s="59"/>
      <c r="G173" s="55">
        <f t="shared" si="15"/>
        <v>406.02</v>
      </c>
    </row>
    <row r="174" spans="1:7" s="46" customFormat="1" ht="45" x14ac:dyDescent="0.2">
      <c r="A174" s="54" t="s">
        <v>444</v>
      </c>
      <c r="B174" s="63" t="s">
        <v>189</v>
      </c>
      <c r="C174" s="65" t="s">
        <v>32</v>
      </c>
      <c r="D174" s="64">
        <v>270.68</v>
      </c>
      <c r="E174" s="62"/>
      <c r="F174" s="59"/>
      <c r="G174" s="55">
        <f t="shared" si="15"/>
        <v>270.68</v>
      </c>
    </row>
    <row r="175" spans="1:7" s="46" customFormat="1" ht="33.75" x14ac:dyDescent="0.2">
      <c r="A175" s="54" t="s">
        <v>445</v>
      </c>
      <c r="B175" s="63" t="s">
        <v>37</v>
      </c>
      <c r="C175" s="65" t="s">
        <v>32</v>
      </c>
      <c r="D175" s="64">
        <v>358.63</v>
      </c>
      <c r="E175" s="62"/>
      <c r="F175" s="59"/>
      <c r="G175" s="55">
        <f t="shared" si="15"/>
        <v>358.63</v>
      </c>
    </row>
    <row r="176" spans="1:7" s="46" customFormat="1" ht="33.75" x14ac:dyDescent="0.2">
      <c r="A176" s="54" t="s">
        <v>446</v>
      </c>
      <c r="B176" s="63" t="s">
        <v>35</v>
      </c>
      <c r="C176" s="65" t="s">
        <v>36</v>
      </c>
      <c r="D176" s="64">
        <v>8248.49</v>
      </c>
      <c r="E176" s="62"/>
      <c r="F176" s="59"/>
      <c r="G176" s="55">
        <f t="shared" si="15"/>
        <v>8248.49</v>
      </c>
    </row>
    <row r="177" spans="1:7" s="46" customFormat="1" x14ac:dyDescent="0.2">
      <c r="A177" s="39" t="s">
        <v>236</v>
      </c>
      <c r="B177" s="67" t="s">
        <v>1006</v>
      </c>
      <c r="C177" s="67"/>
      <c r="D177" s="67">
        <v>0</v>
      </c>
      <c r="E177" s="67"/>
      <c r="F177" s="67"/>
      <c r="G177" s="57">
        <f>ROUND(SUM(G178,G197,G214),2)</f>
        <v>5998.73</v>
      </c>
    </row>
    <row r="178" spans="1:7" s="46" customFormat="1" x14ac:dyDescent="0.2">
      <c r="A178" s="40" t="s">
        <v>237</v>
      </c>
      <c r="B178" s="41" t="s">
        <v>1007</v>
      </c>
      <c r="C178" s="42"/>
      <c r="D178" s="43">
        <v>0</v>
      </c>
      <c r="E178" s="44"/>
      <c r="F178" s="45"/>
      <c r="G178" s="44">
        <f>ROUND(SUM(G179:G196),2)</f>
        <v>3097.56</v>
      </c>
    </row>
    <row r="179" spans="1:7" s="46" customFormat="1" ht="45" x14ac:dyDescent="0.2">
      <c r="A179" s="54" t="s">
        <v>447</v>
      </c>
      <c r="B179" s="63" t="s">
        <v>114</v>
      </c>
      <c r="C179" s="65" t="s">
        <v>32</v>
      </c>
      <c r="D179" s="64">
        <v>64.319999999999993</v>
      </c>
      <c r="E179" s="62"/>
      <c r="F179" s="59"/>
      <c r="G179" s="55">
        <f t="shared" ref="G179:G187" si="16">ROUND(PRODUCT(D179,E179),2)</f>
        <v>64.319999999999993</v>
      </c>
    </row>
    <row r="180" spans="1:7" s="46" customFormat="1" ht="45" x14ac:dyDescent="0.2">
      <c r="A180" s="54" t="s">
        <v>448</v>
      </c>
      <c r="B180" s="63" t="s">
        <v>149</v>
      </c>
      <c r="C180" s="65" t="s">
        <v>32</v>
      </c>
      <c r="D180" s="64">
        <v>10.98</v>
      </c>
      <c r="E180" s="62"/>
      <c r="F180" s="59"/>
      <c r="G180" s="55">
        <f t="shared" si="16"/>
        <v>10.98</v>
      </c>
    </row>
    <row r="181" spans="1:7" s="46" customFormat="1" ht="33.75" x14ac:dyDescent="0.2">
      <c r="A181" s="54" t="s">
        <v>449</v>
      </c>
      <c r="B181" s="63" t="s">
        <v>217</v>
      </c>
      <c r="C181" s="65" t="s">
        <v>31</v>
      </c>
      <c r="D181" s="64">
        <v>29.76</v>
      </c>
      <c r="E181" s="62"/>
      <c r="F181" s="59"/>
      <c r="G181" s="55">
        <f t="shared" si="16"/>
        <v>29.76</v>
      </c>
    </row>
    <row r="182" spans="1:7" s="46" customFormat="1" ht="33.75" x14ac:dyDescent="0.2">
      <c r="A182" s="54" t="s">
        <v>450</v>
      </c>
      <c r="B182" s="63" t="s">
        <v>1008</v>
      </c>
      <c r="C182" s="65" t="s">
        <v>32</v>
      </c>
      <c r="D182" s="64">
        <v>12.72</v>
      </c>
      <c r="E182" s="62"/>
      <c r="F182" s="59"/>
      <c r="G182" s="55">
        <f t="shared" si="16"/>
        <v>12.72</v>
      </c>
    </row>
    <row r="183" spans="1:7" s="46" customFormat="1" ht="45" x14ac:dyDescent="0.2">
      <c r="A183" s="54" t="s">
        <v>451</v>
      </c>
      <c r="B183" s="63" t="s">
        <v>1009</v>
      </c>
      <c r="C183" s="65" t="s">
        <v>31</v>
      </c>
      <c r="D183" s="64">
        <v>4.26</v>
      </c>
      <c r="E183" s="62"/>
      <c r="F183" s="59"/>
      <c r="G183" s="55">
        <f t="shared" si="16"/>
        <v>4.26</v>
      </c>
    </row>
    <row r="184" spans="1:7" s="46" customFormat="1" ht="22.5" x14ac:dyDescent="0.2">
      <c r="A184" s="54" t="s">
        <v>452</v>
      </c>
      <c r="B184" s="63" t="s">
        <v>112</v>
      </c>
      <c r="C184" s="65" t="s">
        <v>31</v>
      </c>
      <c r="D184" s="64">
        <v>54.6</v>
      </c>
      <c r="E184" s="62"/>
      <c r="F184" s="59"/>
      <c r="G184" s="55">
        <f>ROUND(PRODUCT(D184,E184),2)</f>
        <v>54.6</v>
      </c>
    </row>
    <row r="185" spans="1:7" s="46" customFormat="1" ht="45" x14ac:dyDescent="0.2">
      <c r="A185" s="54" t="s">
        <v>453</v>
      </c>
      <c r="B185" s="63" t="s">
        <v>165</v>
      </c>
      <c r="C185" s="65" t="s">
        <v>31</v>
      </c>
      <c r="D185" s="64">
        <v>54.6</v>
      </c>
      <c r="E185" s="62"/>
      <c r="F185" s="59"/>
      <c r="G185" s="55">
        <f>ROUND(PRODUCT(D185,E185),2)</f>
        <v>54.6</v>
      </c>
    </row>
    <row r="186" spans="1:7" s="46" customFormat="1" ht="33.75" x14ac:dyDescent="0.2">
      <c r="A186" s="54" t="s">
        <v>454</v>
      </c>
      <c r="B186" s="63" t="s">
        <v>138</v>
      </c>
      <c r="C186" s="65" t="s">
        <v>31</v>
      </c>
      <c r="D186" s="64">
        <v>21.84</v>
      </c>
      <c r="E186" s="62"/>
      <c r="F186" s="59"/>
      <c r="G186" s="55">
        <f t="shared" si="16"/>
        <v>21.84</v>
      </c>
    </row>
    <row r="187" spans="1:7" s="46" customFormat="1" ht="33.75" x14ac:dyDescent="0.2">
      <c r="A187" s="54" t="s">
        <v>455</v>
      </c>
      <c r="B187" s="63" t="s">
        <v>130</v>
      </c>
      <c r="C187" s="65" t="s">
        <v>53</v>
      </c>
      <c r="D187" s="64">
        <v>1055.94</v>
      </c>
      <c r="E187" s="62"/>
      <c r="F187" s="59"/>
      <c r="G187" s="55">
        <f t="shared" si="16"/>
        <v>1055.94</v>
      </c>
    </row>
    <row r="188" spans="1:7" s="46" customFormat="1" ht="22.5" x14ac:dyDescent="0.2">
      <c r="A188" s="54" t="s">
        <v>456</v>
      </c>
      <c r="B188" s="63" t="s">
        <v>139</v>
      </c>
      <c r="C188" s="65" t="s">
        <v>32</v>
      </c>
      <c r="D188" s="64">
        <v>7.8</v>
      </c>
      <c r="E188" s="62"/>
      <c r="F188" s="59"/>
      <c r="G188" s="55">
        <f>ROUND(PRODUCT(D188,E188),2)</f>
        <v>7.8</v>
      </c>
    </row>
    <row r="189" spans="1:7" s="46" customFormat="1" ht="33.75" x14ac:dyDescent="0.2">
      <c r="A189" s="54" t="s">
        <v>457</v>
      </c>
      <c r="B189" s="63" t="s">
        <v>143</v>
      </c>
      <c r="C189" s="65" t="s">
        <v>31</v>
      </c>
      <c r="D189" s="64">
        <v>20.64</v>
      </c>
      <c r="E189" s="62"/>
      <c r="F189" s="59"/>
      <c r="G189" s="55">
        <f>ROUND(PRODUCT(D189,E189),2)</f>
        <v>20.64</v>
      </c>
    </row>
    <row r="190" spans="1:7" s="46" customFormat="1" ht="33.75" x14ac:dyDescent="0.2">
      <c r="A190" s="54" t="s">
        <v>458</v>
      </c>
      <c r="B190" s="63" t="s">
        <v>42</v>
      </c>
      <c r="C190" s="65" t="s">
        <v>31</v>
      </c>
      <c r="D190" s="64">
        <v>2.16</v>
      </c>
      <c r="E190" s="62"/>
      <c r="F190" s="59"/>
      <c r="G190" s="55">
        <f>ROUND(PRODUCT(D190,E190),2)</f>
        <v>2.16</v>
      </c>
    </row>
    <row r="191" spans="1:7" s="46" customFormat="1" ht="33.75" x14ac:dyDescent="0.2">
      <c r="A191" s="54" t="s">
        <v>459</v>
      </c>
      <c r="B191" s="63" t="s">
        <v>1010</v>
      </c>
      <c r="C191" s="65" t="s">
        <v>31</v>
      </c>
      <c r="D191" s="64">
        <v>27.6</v>
      </c>
      <c r="E191" s="62"/>
      <c r="F191" s="59"/>
      <c r="G191" s="55">
        <f t="shared" ref="G191" si="17">ROUND(PRODUCT(D191,E191),2)</f>
        <v>27.6</v>
      </c>
    </row>
    <row r="192" spans="1:7" s="46" customFormat="1" ht="33.75" x14ac:dyDescent="0.2">
      <c r="A192" s="54" t="s">
        <v>460</v>
      </c>
      <c r="B192" s="63" t="s">
        <v>1011</v>
      </c>
      <c r="C192" s="65" t="s">
        <v>53</v>
      </c>
      <c r="D192" s="64">
        <v>163.02000000000001</v>
      </c>
      <c r="E192" s="62"/>
      <c r="F192" s="59"/>
      <c r="G192" s="55">
        <f>ROUND(PRODUCT(D192,E192),2)</f>
        <v>163.02000000000001</v>
      </c>
    </row>
    <row r="193" spans="1:7" s="46" customFormat="1" ht="33.75" x14ac:dyDescent="0.2">
      <c r="A193" s="54" t="s">
        <v>461</v>
      </c>
      <c r="B193" s="63" t="s">
        <v>1012</v>
      </c>
      <c r="C193" s="65" t="s">
        <v>53</v>
      </c>
      <c r="D193" s="64">
        <v>182.64</v>
      </c>
      <c r="E193" s="62"/>
      <c r="F193" s="59"/>
      <c r="G193" s="55">
        <f>ROUND(PRODUCT(D193,E193),2)</f>
        <v>182.64</v>
      </c>
    </row>
    <row r="194" spans="1:7" s="46" customFormat="1" ht="45" x14ac:dyDescent="0.2">
      <c r="A194" s="54" t="s">
        <v>462</v>
      </c>
      <c r="B194" s="63" t="s">
        <v>1013</v>
      </c>
      <c r="C194" s="65" t="s">
        <v>53</v>
      </c>
      <c r="D194" s="64">
        <v>104.52</v>
      </c>
      <c r="E194" s="62"/>
      <c r="F194" s="59"/>
      <c r="G194" s="55">
        <f t="shared" ref="G194:G196" si="18">ROUND(PRODUCT(D194,E194),2)</f>
        <v>104.52</v>
      </c>
    </row>
    <row r="195" spans="1:7" s="46" customFormat="1" ht="33.75" x14ac:dyDescent="0.2">
      <c r="A195" s="54" t="s">
        <v>463</v>
      </c>
      <c r="B195" s="63" t="s">
        <v>37</v>
      </c>
      <c r="C195" s="65" t="s">
        <v>32</v>
      </c>
      <c r="D195" s="64">
        <v>53.34</v>
      </c>
      <c r="E195" s="62"/>
      <c r="F195" s="59"/>
      <c r="G195" s="55">
        <f t="shared" si="18"/>
        <v>53.34</v>
      </c>
    </row>
    <row r="196" spans="1:7" s="46" customFormat="1" ht="33.75" x14ac:dyDescent="0.2">
      <c r="A196" s="54" t="s">
        <v>464</v>
      </c>
      <c r="B196" s="63" t="s">
        <v>35</v>
      </c>
      <c r="C196" s="65" t="s">
        <v>36</v>
      </c>
      <c r="D196" s="64">
        <v>1226.82</v>
      </c>
      <c r="E196" s="62"/>
      <c r="F196" s="59"/>
      <c r="G196" s="55">
        <f t="shared" si="18"/>
        <v>1226.82</v>
      </c>
    </row>
    <row r="197" spans="1:7" s="46" customFormat="1" x14ac:dyDescent="0.2">
      <c r="A197" s="40" t="s">
        <v>238</v>
      </c>
      <c r="B197" s="41" t="s">
        <v>1014</v>
      </c>
      <c r="C197" s="42"/>
      <c r="D197" s="43">
        <v>0</v>
      </c>
      <c r="E197" s="44"/>
      <c r="F197" s="45"/>
      <c r="G197" s="44">
        <f>ROUND(SUM(G198:G213),2)</f>
        <v>2829.17</v>
      </c>
    </row>
    <row r="198" spans="1:7" s="46" customFormat="1" ht="45" x14ac:dyDescent="0.2">
      <c r="A198" s="54" t="s">
        <v>465</v>
      </c>
      <c r="B198" s="63" t="s">
        <v>114</v>
      </c>
      <c r="C198" s="65" t="s">
        <v>32</v>
      </c>
      <c r="D198" s="64">
        <v>30.45</v>
      </c>
      <c r="E198" s="62"/>
      <c r="F198" s="59"/>
      <c r="G198" s="55">
        <f t="shared" ref="G198:G207" si="19">ROUND(PRODUCT(D198,E198),2)</f>
        <v>30.45</v>
      </c>
    </row>
    <row r="199" spans="1:7" s="46" customFormat="1" ht="45" x14ac:dyDescent="0.2">
      <c r="A199" s="54" t="s">
        <v>466</v>
      </c>
      <c r="B199" s="63" t="s">
        <v>188</v>
      </c>
      <c r="C199" s="65" t="s">
        <v>32</v>
      </c>
      <c r="D199" s="64">
        <v>5.64</v>
      </c>
      <c r="E199" s="62"/>
      <c r="F199" s="59"/>
      <c r="G199" s="55">
        <f t="shared" si="19"/>
        <v>5.64</v>
      </c>
    </row>
    <row r="200" spans="1:7" s="46" customFormat="1" ht="33.75" x14ac:dyDescent="0.2">
      <c r="A200" s="54" t="s">
        <v>467</v>
      </c>
      <c r="B200" s="63" t="s">
        <v>217</v>
      </c>
      <c r="C200" s="65" t="s">
        <v>31</v>
      </c>
      <c r="D200" s="64">
        <v>14.84</v>
      </c>
      <c r="E200" s="62"/>
      <c r="F200" s="59"/>
      <c r="G200" s="55">
        <f t="shared" si="19"/>
        <v>14.84</v>
      </c>
    </row>
    <row r="201" spans="1:7" s="46" customFormat="1" ht="33.75" x14ac:dyDescent="0.2">
      <c r="A201" s="54" t="s">
        <v>468</v>
      </c>
      <c r="B201" s="63" t="s">
        <v>1008</v>
      </c>
      <c r="C201" s="65" t="s">
        <v>32</v>
      </c>
      <c r="D201" s="64">
        <v>4.45</v>
      </c>
      <c r="E201" s="62"/>
      <c r="F201" s="59"/>
      <c r="G201" s="55">
        <f t="shared" si="19"/>
        <v>4.45</v>
      </c>
    </row>
    <row r="202" spans="1:7" s="46" customFormat="1" ht="45" x14ac:dyDescent="0.2">
      <c r="A202" s="54" t="s">
        <v>469</v>
      </c>
      <c r="B202" s="63" t="s">
        <v>1015</v>
      </c>
      <c r="C202" s="65" t="s">
        <v>31</v>
      </c>
      <c r="D202" s="64">
        <v>8</v>
      </c>
      <c r="E202" s="62"/>
      <c r="F202" s="59"/>
      <c r="G202" s="55">
        <f t="shared" si="19"/>
        <v>8</v>
      </c>
    </row>
    <row r="203" spans="1:7" s="46" customFormat="1" ht="33.75" x14ac:dyDescent="0.2">
      <c r="A203" s="54" t="s">
        <v>470</v>
      </c>
      <c r="B203" s="63" t="s">
        <v>138</v>
      </c>
      <c r="C203" s="65" t="s">
        <v>31</v>
      </c>
      <c r="D203" s="64">
        <v>18</v>
      </c>
      <c r="E203" s="62"/>
      <c r="F203" s="59"/>
      <c r="G203" s="55">
        <f t="shared" si="19"/>
        <v>18</v>
      </c>
    </row>
    <row r="204" spans="1:7" s="46" customFormat="1" ht="33.75" x14ac:dyDescent="0.2">
      <c r="A204" s="54" t="s">
        <v>471</v>
      </c>
      <c r="B204" s="63" t="s">
        <v>130</v>
      </c>
      <c r="C204" s="65" t="s">
        <v>53</v>
      </c>
      <c r="D204" s="64">
        <v>258.83999999999997</v>
      </c>
      <c r="E204" s="62"/>
      <c r="F204" s="59"/>
      <c r="G204" s="55">
        <f t="shared" si="19"/>
        <v>258.83999999999997</v>
      </c>
    </row>
    <row r="205" spans="1:7" s="46" customFormat="1" ht="22.5" x14ac:dyDescent="0.2">
      <c r="A205" s="54" t="s">
        <v>472</v>
      </c>
      <c r="B205" s="63" t="s">
        <v>139</v>
      </c>
      <c r="C205" s="65" t="s">
        <v>32</v>
      </c>
      <c r="D205" s="64">
        <v>2.77</v>
      </c>
      <c r="E205" s="62"/>
      <c r="F205" s="59"/>
      <c r="G205" s="55">
        <f t="shared" si="19"/>
        <v>2.77</v>
      </c>
    </row>
    <row r="206" spans="1:7" s="46" customFormat="1" ht="22.5" x14ac:dyDescent="0.2">
      <c r="A206" s="54" t="s">
        <v>473</v>
      </c>
      <c r="B206" s="63" t="s">
        <v>112</v>
      </c>
      <c r="C206" s="65" t="s">
        <v>31</v>
      </c>
      <c r="D206" s="64">
        <v>32.4</v>
      </c>
      <c r="E206" s="62"/>
      <c r="F206" s="59"/>
      <c r="G206" s="55">
        <f t="shared" si="19"/>
        <v>32.4</v>
      </c>
    </row>
    <row r="207" spans="1:7" s="46" customFormat="1" ht="45" x14ac:dyDescent="0.2">
      <c r="A207" s="54" t="s">
        <v>474</v>
      </c>
      <c r="B207" s="63" t="s">
        <v>165</v>
      </c>
      <c r="C207" s="65" t="s">
        <v>31</v>
      </c>
      <c r="D207" s="64">
        <v>64.8</v>
      </c>
      <c r="E207" s="62"/>
      <c r="F207" s="59"/>
      <c r="G207" s="55">
        <f t="shared" si="19"/>
        <v>64.8</v>
      </c>
    </row>
    <row r="208" spans="1:7" s="46" customFormat="1" ht="33.75" x14ac:dyDescent="0.2">
      <c r="A208" s="54" t="s">
        <v>475</v>
      </c>
      <c r="B208" s="63" t="s">
        <v>1016</v>
      </c>
      <c r="C208" s="65" t="s">
        <v>53</v>
      </c>
      <c r="D208" s="64">
        <v>1095.56</v>
      </c>
      <c r="E208" s="62"/>
      <c r="F208" s="59"/>
      <c r="G208" s="55">
        <f>ROUND(PRODUCT(D208,E208),2)</f>
        <v>1095.56</v>
      </c>
    </row>
    <row r="209" spans="1:7" s="46" customFormat="1" ht="33.75" x14ac:dyDescent="0.2">
      <c r="A209" s="54" t="s">
        <v>476</v>
      </c>
      <c r="B209" s="63" t="s">
        <v>1017</v>
      </c>
      <c r="C209" s="65" t="s">
        <v>53</v>
      </c>
      <c r="D209" s="64">
        <v>105.96</v>
      </c>
      <c r="E209" s="62"/>
      <c r="F209" s="59"/>
      <c r="G209" s="55">
        <f>ROUND(PRODUCT(D209,E209),2)</f>
        <v>105.96</v>
      </c>
    </row>
    <row r="210" spans="1:7" s="46" customFormat="1" ht="33.75" x14ac:dyDescent="0.2">
      <c r="A210" s="54" t="s">
        <v>477</v>
      </c>
      <c r="B210" s="63" t="s">
        <v>1018</v>
      </c>
      <c r="C210" s="65" t="s">
        <v>53</v>
      </c>
      <c r="D210" s="64">
        <v>510.96</v>
      </c>
      <c r="E210" s="62"/>
      <c r="F210" s="59"/>
      <c r="G210" s="55">
        <f>ROUND(PRODUCT(D210,E210),2)</f>
        <v>510.96</v>
      </c>
    </row>
    <row r="211" spans="1:7" s="46" customFormat="1" ht="45" x14ac:dyDescent="0.2">
      <c r="A211" s="54" t="s">
        <v>478</v>
      </c>
      <c r="B211" s="63" t="s">
        <v>1019</v>
      </c>
      <c r="C211" s="65" t="s">
        <v>53</v>
      </c>
      <c r="D211" s="64">
        <v>81.06</v>
      </c>
      <c r="E211" s="62"/>
      <c r="F211" s="59"/>
      <c r="G211" s="55">
        <f t="shared" ref="G211:G213" si="20">ROUND(PRODUCT(D211,E211),2)</f>
        <v>81.06</v>
      </c>
    </row>
    <row r="212" spans="1:7" s="46" customFormat="1" ht="33.75" x14ac:dyDescent="0.2">
      <c r="A212" s="54" t="s">
        <v>479</v>
      </c>
      <c r="B212" s="63" t="s">
        <v>37</v>
      </c>
      <c r="C212" s="65" t="s">
        <v>32</v>
      </c>
      <c r="D212" s="64">
        <v>24.81</v>
      </c>
      <c r="E212" s="62"/>
      <c r="F212" s="59"/>
      <c r="G212" s="55">
        <f t="shared" si="20"/>
        <v>24.81</v>
      </c>
    </row>
    <row r="213" spans="1:7" s="46" customFormat="1" ht="33.75" x14ac:dyDescent="0.2">
      <c r="A213" s="54" t="s">
        <v>480</v>
      </c>
      <c r="B213" s="63" t="s">
        <v>35</v>
      </c>
      <c r="C213" s="65" t="s">
        <v>36</v>
      </c>
      <c r="D213" s="64">
        <v>570.63</v>
      </c>
      <c r="E213" s="62"/>
      <c r="F213" s="59"/>
      <c r="G213" s="55">
        <f t="shared" si="20"/>
        <v>570.63</v>
      </c>
    </row>
    <row r="214" spans="1:7" s="46" customFormat="1" x14ac:dyDescent="0.2">
      <c r="A214" s="40" t="s">
        <v>1082</v>
      </c>
      <c r="B214" s="41" t="s">
        <v>1020</v>
      </c>
      <c r="C214" s="42"/>
      <c r="D214" s="43">
        <v>0</v>
      </c>
      <c r="E214" s="44"/>
      <c r="F214" s="45"/>
      <c r="G214" s="44">
        <f>ROUND(SUM(G215:G217),2)</f>
        <v>72</v>
      </c>
    </row>
    <row r="215" spans="1:7" s="46" customFormat="1" ht="22.5" x14ac:dyDescent="0.2">
      <c r="A215" s="54" t="s">
        <v>481</v>
      </c>
      <c r="B215" s="63" t="s">
        <v>67</v>
      </c>
      <c r="C215" s="65" t="s">
        <v>39</v>
      </c>
      <c r="D215" s="64">
        <v>48</v>
      </c>
      <c r="E215" s="62"/>
      <c r="F215" s="59"/>
      <c r="G215" s="55">
        <f t="shared" ref="G215:G217" si="21">ROUND(PRODUCT(D215,E215),2)</f>
        <v>48</v>
      </c>
    </row>
    <row r="216" spans="1:7" s="46" customFormat="1" ht="22.5" x14ac:dyDescent="0.2">
      <c r="A216" s="54" t="s">
        <v>482</v>
      </c>
      <c r="B216" s="63" t="s">
        <v>68</v>
      </c>
      <c r="C216" s="65" t="s">
        <v>33</v>
      </c>
      <c r="D216" s="64">
        <v>16</v>
      </c>
      <c r="E216" s="62"/>
      <c r="F216" s="59"/>
      <c r="G216" s="55">
        <f t="shared" si="21"/>
        <v>16</v>
      </c>
    </row>
    <row r="217" spans="1:7" s="46" customFormat="1" ht="112.5" x14ac:dyDescent="0.2">
      <c r="A217" s="54" t="s">
        <v>483</v>
      </c>
      <c r="B217" s="63" t="s">
        <v>1021</v>
      </c>
      <c r="C217" s="65" t="s">
        <v>33</v>
      </c>
      <c r="D217" s="64">
        <v>8</v>
      </c>
      <c r="E217" s="62"/>
      <c r="F217" s="59"/>
      <c r="G217" s="55">
        <f t="shared" si="21"/>
        <v>8</v>
      </c>
    </row>
    <row r="218" spans="1:7" s="46" customFormat="1" x14ac:dyDescent="0.2">
      <c r="A218" s="39" t="s">
        <v>239</v>
      </c>
      <c r="B218" s="67" t="s">
        <v>59</v>
      </c>
      <c r="C218" s="67"/>
      <c r="D218" s="67">
        <v>0</v>
      </c>
      <c r="E218" s="67"/>
      <c r="F218" s="67"/>
      <c r="G218" s="57">
        <f>ROUND(SUM(G219,G233,G248,G260),2)</f>
        <v>29733.24</v>
      </c>
    </row>
    <row r="219" spans="1:7" s="46" customFormat="1" x14ac:dyDescent="0.2">
      <c r="A219" s="40" t="s">
        <v>1083</v>
      </c>
      <c r="B219" s="41" t="s">
        <v>57</v>
      </c>
      <c r="C219" s="42"/>
      <c r="D219" s="43">
        <v>0</v>
      </c>
      <c r="E219" s="44"/>
      <c r="F219" s="45"/>
      <c r="G219" s="44">
        <f>ROUND(SUM(G220:G232),2)</f>
        <v>21531.72</v>
      </c>
    </row>
    <row r="220" spans="1:7" s="46" customFormat="1" ht="22.5" x14ac:dyDescent="0.2">
      <c r="A220" s="54" t="s">
        <v>484</v>
      </c>
      <c r="B220" s="63" t="s">
        <v>175</v>
      </c>
      <c r="C220" s="65" t="s">
        <v>39</v>
      </c>
      <c r="D220" s="64">
        <v>1263.07</v>
      </c>
      <c r="E220" s="62"/>
      <c r="F220" s="59"/>
      <c r="G220" s="55">
        <f t="shared" ref="G220:G232" si="22">ROUND(PRODUCT(D220,E220),2)</f>
        <v>1263.07</v>
      </c>
    </row>
    <row r="221" spans="1:7" s="46" customFormat="1" ht="45" x14ac:dyDescent="0.2">
      <c r="A221" s="54" t="s">
        <v>485</v>
      </c>
      <c r="B221" s="63" t="s">
        <v>114</v>
      </c>
      <c r="C221" s="65" t="s">
        <v>32</v>
      </c>
      <c r="D221" s="64">
        <v>1021.68</v>
      </c>
      <c r="E221" s="62"/>
      <c r="F221" s="59"/>
      <c r="G221" s="55">
        <f t="shared" si="22"/>
        <v>1021.68</v>
      </c>
    </row>
    <row r="222" spans="1:7" s="46" customFormat="1" ht="33.75" x14ac:dyDescent="0.2">
      <c r="A222" s="54" t="s">
        <v>486</v>
      </c>
      <c r="B222" s="63" t="s">
        <v>73</v>
      </c>
      <c r="C222" s="65" t="s">
        <v>39</v>
      </c>
      <c r="D222" s="64">
        <v>337.32</v>
      </c>
      <c r="E222" s="62"/>
      <c r="F222" s="59"/>
      <c r="G222" s="55">
        <f t="shared" si="22"/>
        <v>337.32</v>
      </c>
    </row>
    <row r="223" spans="1:7" s="46" customFormat="1" ht="33.75" x14ac:dyDescent="0.2">
      <c r="A223" s="54" t="s">
        <v>487</v>
      </c>
      <c r="B223" s="63" t="s">
        <v>71</v>
      </c>
      <c r="C223" s="65" t="s">
        <v>39</v>
      </c>
      <c r="D223" s="64">
        <v>569.32000000000005</v>
      </c>
      <c r="E223" s="62"/>
      <c r="F223" s="59"/>
      <c r="G223" s="55">
        <f t="shared" si="22"/>
        <v>569.32000000000005</v>
      </c>
    </row>
    <row r="224" spans="1:7" s="46" customFormat="1" ht="33.75" x14ac:dyDescent="0.2">
      <c r="A224" s="54" t="s">
        <v>488</v>
      </c>
      <c r="B224" s="63" t="s">
        <v>190</v>
      </c>
      <c r="C224" s="65" t="s">
        <v>39</v>
      </c>
      <c r="D224" s="64">
        <v>314.83</v>
      </c>
      <c r="E224" s="62"/>
      <c r="F224" s="59"/>
      <c r="G224" s="55">
        <f t="shared" si="22"/>
        <v>314.83</v>
      </c>
    </row>
    <row r="225" spans="1:7" s="46" customFormat="1" ht="33.75" x14ac:dyDescent="0.2">
      <c r="A225" s="54" t="s">
        <v>489</v>
      </c>
      <c r="B225" s="63" t="s">
        <v>1022</v>
      </c>
      <c r="C225" s="65" t="s">
        <v>39</v>
      </c>
      <c r="D225" s="64">
        <v>16.52</v>
      </c>
      <c r="E225" s="62"/>
      <c r="F225" s="59"/>
      <c r="G225" s="55">
        <f t="shared" si="22"/>
        <v>16.52</v>
      </c>
    </row>
    <row r="226" spans="1:7" s="46" customFormat="1" ht="33.75" x14ac:dyDescent="0.2">
      <c r="A226" s="54" t="s">
        <v>490</v>
      </c>
      <c r="B226" s="63" t="s">
        <v>1023</v>
      </c>
      <c r="C226" s="65" t="s">
        <v>39</v>
      </c>
      <c r="D226" s="64">
        <v>25.08</v>
      </c>
      <c r="E226" s="62"/>
      <c r="F226" s="59"/>
      <c r="G226" s="55">
        <f t="shared" si="22"/>
        <v>25.08</v>
      </c>
    </row>
    <row r="227" spans="1:7" s="46" customFormat="1" ht="22.5" x14ac:dyDescent="0.2">
      <c r="A227" s="54" t="s">
        <v>491</v>
      </c>
      <c r="B227" s="63" t="s">
        <v>63</v>
      </c>
      <c r="C227" s="65" t="s">
        <v>32</v>
      </c>
      <c r="D227" s="64">
        <v>89.13</v>
      </c>
      <c r="E227" s="62"/>
      <c r="F227" s="59"/>
      <c r="G227" s="55">
        <f t="shared" si="22"/>
        <v>89.13</v>
      </c>
    </row>
    <row r="228" spans="1:7" s="46" customFormat="1" ht="33.75" x14ac:dyDescent="0.2">
      <c r="A228" s="54" t="s">
        <v>492</v>
      </c>
      <c r="B228" s="63" t="s">
        <v>65</v>
      </c>
      <c r="C228" s="65" t="s">
        <v>32</v>
      </c>
      <c r="D228" s="64">
        <v>380.42</v>
      </c>
      <c r="E228" s="62"/>
      <c r="F228" s="59"/>
      <c r="G228" s="55">
        <f t="shared" si="22"/>
        <v>380.42</v>
      </c>
    </row>
    <row r="229" spans="1:7" s="46" customFormat="1" ht="45" x14ac:dyDescent="0.2">
      <c r="A229" s="54" t="s">
        <v>493</v>
      </c>
      <c r="B229" s="63" t="s">
        <v>188</v>
      </c>
      <c r="C229" s="65" t="s">
        <v>32</v>
      </c>
      <c r="D229" s="64">
        <v>313.7</v>
      </c>
      <c r="E229" s="62"/>
      <c r="F229" s="69"/>
      <c r="G229" s="55">
        <f t="shared" si="22"/>
        <v>313.7</v>
      </c>
    </row>
    <row r="230" spans="1:7" s="46" customFormat="1" ht="45" x14ac:dyDescent="0.2">
      <c r="A230" s="54" t="s">
        <v>494</v>
      </c>
      <c r="B230" s="63" t="s">
        <v>189</v>
      </c>
      <c r="C230" s="65" t="s">
        <v>32</v>
      </c>
      <c r="D230" s="64">
        <v>209.13</v>
      </c>
      <c r="E230" s="62"/>
      <c r="F230" s="59"/>
      <c r="G230" s="55">
        <f t="shared" si="22"/>
        <v>209.13</v>
      </c>
    </row>
    <row r="231" spans="1:7" ht="33.75" x14ac:dyDescent="0.2">
      <c r="A231" s="54" t="s">
        <v>495</v>
      </c>
      <c r="B231" s="63" t="s">
        <v>37</v>
      </c>
      <c r="C231" s="65" t="s">
        <v>32</v>
      </c>
      <c r="D231" s="64">
        <v>707.98</v>
      </c>
      <c r="E231" s="62"/>
      <c r="F231" s="59"/>
      <c r="G231" s="55">
        <f t="shared" si="22"/>
        <v>707.98</v>
      </c>
    </row>
    <row r="232" spans="1:7" s="46" customFormat="1" ht="33.75" x14ac:dyDescent="0.2">
      <c r="A232" s="54" t="s">
        <v>496</v>
      </c>
      <c r="B232" s="63" t="s">
        <v>35</v>
      </c>
      <c r="C232" s="65" t="s">
        <v>36</v>
      </c>
      <c r="D232" s="64">
        <v>16283.54</v>
      </c>
      <c r="E232" s="62"/>
      <c r="F232" s="59"/>
      <c r="G232" s="55">
        <f t="shared" si="22"/>
        <v>16283.54</v>
      </c>
    </row>
    <row r="233" spans="1:7" s="46" customFormat="1" x14ac:dyDescent="0.2">
      <c r="A233" s="40" t="s">
        <v>1084</v>
      </c>
      <c r="B233" s="41" t="s">
        <v>60</v>
      </c>
      <c r="C233" s="42"/>
      <c r="D233" s="43">
        <v>0</v>
      </c>
      <c r="E233" s="44"/>
      <c r="F233" s="45"/>
      <c r="G233" s="44">
        <f>ROUND(SUM(G234:G247),2)</f>
        <v>4153.8</v>
      </c>
    </row>
    <row r="234" spans="1:7" s="46" customFormat="1" ht="22.5" x14ac:dyDescent="0.2">
      <c r="A234" s="54" t="s">
        <v>497</v>
      </c>
      <c r="B234" s="63" t="s">
        <v>175</v>
      </c>
      <c r="C234" s="65" t="s">
        <v>39</v>
      </c>
      <c r="D234" s="64">
        <v>1092.5</v>
      </c>
      <c r="E234" s="62"/>
      <c r="F234" s="59"/>
      <c r="G234" s="55">
        <f>ROUND(PRODUCT(D234,E234),2)</f>
        <v>1092.5</v>
      </c>
    </row>
    <row r="235" spans="1:7" s="46" customFormat="1" ht="45" x14ac:dyDescent="0.2">
      <c r="A235" s="54" t="s">
        <v>498</v>
      </c>
      <c r="B235" s="63" t="s">
        <v>114</v>
      </c>
      <c r="C235" s="65" t="s">
        <v>32</v>
      </c>
      <c r="D235" s="64">
        <v>524.4</v>
      </c>
      <c r="E235" s="62"/>
      <c r="F235" s="59"/>
      <c r="G235" s="55">
        <f t="shared" ref="G235:G247" si="23">ROUND(PRODUCT(D235,E235),2)</f>
        <v>524.4</v>
      </c>
    </row>
    <row r="236" spans="1:7" s="46" customFormat="1" ht="45" x14ac:dyDescent="0.2">
      <c r="A236" s="54" t="s">
        <v>499</v>
      </c>
      <c r="B236" s="63" t="s">
        <v>188</v>
      </c>
      <c r="C236" s="65" t="s">
        <v>32</v>
      </c>
      <c r="D236" s="64">
        <v>524.4</v>
      </c>
      <c r="E236" s="62"/>
      <c r="F236" s="59"/>
      <c r="G236" s="55">
        <f t="shared" si="23"/>
        <v>524.4</v>
      </c>
    </row>
    <row r="237" spans="1:7" s="46" customFormat="1" ht="22.5" x14ac:dyDescent="0.2">
      <c r="A237" s="54" t="s">
        <v>500</v>
      </c>
      <c r="B237" s="63" t="s">
        <v>72</v>
      </c>
      <c r="C237" s="65" t="s">
        <v>33</v>
      </c>
      <c r="D237" s="64">
        <v>20</v>
      </c>
      <c r="E237" s="62"/>
      <c r="F237" s="59"/>
      <c r="G237" s="55">
        <f t="shared" si="23"/>
        <v>20</v>
      </c>
    </row>
    <row r="238" spans="1:7" s="46" customFormat="1" ht="22.5" x14ac:dyDescent="0.2">
      <c r="A238" s="54" t="s">
        <v>501</v>
      </c>
      <c r="B238" s="63" t="s">
        <v>118</v>
      </c>
      <c r="C238" s="65" t="s">
        <v>33</v>
      </c>
      <c r="D238" s="64">
        <v>59</v>
      </c>
      <c r="E238" s="62"/>
      <c r="F238" s="59"/>
      <c r="G238" s="55">
        <f t="shared" si="23"/>
        <v>59</v>
      </c>
    </row>
    <row r="239" spans="1:7" s="46" customFormat="1" ht="22.5" x14ac:dyDescent="0.2">
      <c r="A239" s="54" t="s">
        <v>502</v>
      </c>
      <c r="B239" s="63" t="s">
        <v>191</v>
      </c>
      <c r="C239" s="65" t="s">
        <v>33</v>
      </c>
      <c r="D239" s="64">
        <v>36</v>
      </c>
      <c r="E239" s="62"/>
      <c r="F239" s="59"/>
      <c r="G239" s="55">
        <f t="shared" si="23"/>
        <v>36</v>
      </c>
    </row>
    <row r="240" spans="1:7" s="46" customFormat="1" ht="22.5" x14ac:dyDescent="0.2">
      <c r="A240" s="54" t="s">
        <v>503</v>
      </c>
      <c r="B240" s="63" t="s">
        <v>84</v>
      </c>
      <c r="C240" s="65" t="s">
        <v>33</v>
      </c>
      <c r="D240" s="64">
        <v>115</v>
      </c>
      <c r="E240" s="62"/>
      <c r="F240" s="59"/>
      <c r="G240" s="55">
        <f t="shared" si="23"/>
        <v>115</v>
      </c>
    </row>
    <row r="241" spans="1:7" s="46" customFormat="1" ht="22.5" x14ac:dyDescent="0.2">
      <c r="A241" s="54" t="s">
        <v>504</v>
      </c>
      <c r="B241" s="63" t="s">
        <v>74</v>
      </c>
      <c r="C241" s="65" t="s">
        <v>33</v>
      </c>
      <c r="D241" s="64">
        <v>115</v>
      </c>
      <c r="E241" s="62"/>
      <c r="F241" s="59"/>
      <c r="G241" s="55">
        <f t="shared" si="23"/>
        <v>115</v>
      </c>
    </row>
    <row r="242" spans="1:7" s="46" customFormat="1" ht="22.5" x14ac:dyDescent="0.2">
      <c r="A242" s="54" t="s">
        <v>505</v>
      </c>
      <c r="B242" s="63" t="s">
        <v>106</v>
      </c>
      <c r="C242" s="65" t="s">
        <v>33</v>
      </c>
      <c r="D242" s="64">
        <v>115</v>
      </c>
      <c r="E242" s="62"/>
      <c r="F242" s="59"/>
      <c r="G242" s="55">
        <f t="shared" si="23"/>
        <v>115</v>
      </c>
    </row>
    <row r="243" spans="1:7" s="46" customFormat="1" ht="22.5" x14ac:dyDescent="0.2">
      <c r="A243" s="54" t="s">
        <v>506</v>
      </c>
      <c r="B243" s="63" t="s">
        <v>75</v>
      </c>
      <c r="C243" s="65" t="s">
        <v>39</v>
      </c>
      <c r="D243" s="64">
        <v>1092.5</v>
      </c>
      <c r="E243" s="62"/>
      <c r="F243" s="59"/>
      <c r="G243" s="55">
        <f t="shared" si="23"/>
        <v>1092.5</v>
      </c>
    </row>
    <row r="244" spans="1:7" s="46" customFormat="1" ht="22.5" x14ac:dyDescent="0.2">
      <c r="A244" s="54" t="s">
        <v>507</v>
      </c>
      <c r="B244" s="63" t="s">
        <v>1095</v>
      </c>
      <c r="C244" s="65" t="s">
        <v>33</v>
      </c>
      <c r="D244" s="64">
        <v>115</v>
      </c>
      <c r="E244" s="62"/>
      <c r="F244" s="59"/>
      <c r="G244" s="55">
        <f t="shared" si="23"/>
        <v>115</v>
      </c>
    </row>
    <row r="245" spans="1:7" s="46" customFormat="1" ht="22.5" x14ac:dyDescent="0.2">
      <c r="A245" s="54" t="s">
        <v>508</v>
      </c>
      <c r="B245" s="63" t="s">
        <v>77</v>
      </c>
      <c r="C245" s="65" t="s">
        <v>33</v>
      </c>
      <c r="D245" s="64">
        <v>115</v>
      </c>
      <c r="E245" s="62"/>
      <c r="F245" s="59"/>
      <c r="G245" s="55">
        <f t="shared" si="23"/>
        <v>115</v>
      </c>
    </row>
    <row r="246" spans="1:7" s="46" customFormat="1" ht="22.5" x14ac:dyDescent="0.2">
      <c r="A246" s="54" t="s">
        <v>509</v>
      </c>
      <c r="B246" s="63" t="s">
        <v>76</v>
      </c>
      <c r="C246" s="65" t="s">
        <v>33</v>
      </c>
      <c r="D246" s="64">
        <v>115</v>
      </c>
      <c r="E246" s="62"/>
      <c r="F246" s="59"/>
      <c r="G246" s="55">
        <f t="shared" si="23"/>
        <v>115</v>
      </c>
    </row>
    <row r="247" spans="1:7" s="46" customFormat="1" ht="90" x14ac:dyDescent="0.2">
      <c r="A247" s="54" t="s">
        <v>510</v>
      </c>
      <c r="B247" s="63" t="s">
        <v>148</v>
      </c>
      <c r="C247" s="65" t="s">
        <v>33</v>
      </c>
      <c r="D247" s="64">
        <v>115</v>
      </c>
      <c r="E247" s="62"/>
      <c r="F247" s="59"/>
      <c r="G247" s="55">
        <f t="shared" si="23"/>
        <v>115</v>
      </c>
    </row>
    <row r="248" spans="1:7" s="46" customFormat="1" x14ac:dyDescent="0.2">
      <c r="A248" s="40" t="s">
        <v>1085</v>
      </c>
      <c r="B248" s="41" t="s">
        <v>61</v>
      </c>
      <c r="C248" s="42"/>
      <c r="D248" s="43">
        <v>0</v>
      </c>
      <c r="E248" s="44"/>
      <c r="F248" s="45"/>
      <c r="G248" s="44">
        <f>ROUND(SUM(G249:G259),2)</f>
        <v>3908.97</v>
      </c>
    </row>
    <row r="249" spans="1:7" s="46" customFormat="1" ht="45" x14ac:dyDescent="0.2">
      <c r="A249" s="54" t="s">
        <v>511</v>
      </c>
      <c r="B249" s="63" t="s">
        <v>114</v>
      </c>
      <c r="C249" s="65" t="s">
        <v>32</v>
      </c>
      <c r="D249" s="64">
        <v>109.88</v>
      </c>
      <c r="E249" s="62"/>
      <c r="F249" s="59"/>
      <c r="G249" s="55">
        <f t="shared" ref="G249:G259" si="24">ROUND(PRODUCT(D249,E249),2)</f>
        <v>109.88</v>
      </c>
    </row>
    <row r="250" spans="1:7" s="46" customFormat="1" ht="45" x14ac:dyDescent="0.2">
      <c r="A250" s="54" t="s">
        <v>512</v>
      </c>
      <c r="B250" s="63" t="s">
        <v>188</v>
      </c>
      <c r="C250" s="65" t="s">
        <v>32</v>
      </c>
      <c r="D250" s="64">
        <v>14.94</v>
      </c>
      <c r="E250" s="62"/>
      <c r="F250" s="59"/>
      <c r="G250" s="55">
        <f t="shared" si="24"/>
        <v>14.94</v>
      </c>
    </row>
    <row r="251" spans="1:7" s="46" customFormat="1" ht="33.75" x14ac:dyDescent="0.2">
      <c r="A251" s="54" t="s">
        <v>513</v>
      </c>
      <c r="B251" s="63" t="s">
        <v>178</v>
      </c>
      <c r="C251" s="65" t="s">
        <v>31</v>
      </c>
      <c r="D251" s="64">
        <v>55.6</v>
      </c>
      <c r="E251" s="62"/>
      <c r="F251" s="59"/>
      <c r="G251" s="55">
        <f t="shared" si="24"/>
        <v>55.6</v>
      </c>
    </row>
    <row r="252" spans="1:7" s="46" customFormat="1" ht="33.75" x14ac:dyDescent="0.2">
      <c r="A252" s="54" t="s">
        <v>514</v>
      </c>
      <c r="B252" s="63" t="s">
        <v>138</v>
      </c>
      <c r="C252" s="65" t="s">
        <v>31</v>
      </c>
      <c r="D252" s="64">
        <v>67.55</v>
      </c>
      <c r="E252" s="62"/>
      <c r="F252" s="59"/>
      <c r="G252" s="55">
        <f t="shared" si="24"/>
        <v>67.55</v>
      </c>
    </row>
    <row r="253" spans="1:7" s="46" customFormat="1" ht="33.75" x14ac:dyDescent="0.2">
      <c r="A253" s="54" t="s">
        <v>515</v>
      </c>
      <c r="B253" s="63" t="s">
        <v>143</v>
      </c>
      <c r="C253" s="65" t="s">
        <v>31</v>
      </c>
      <c r="D253" s="64">
        <v>29.8</v>
      </c>
      <c r="E253" s="62"/>
      <c r="F253" s="59"/>
      <c r="G253" s="55">
        <f t="shared" si="24"/>
        <v>29.8</v>
      </c>
    </row>
    <row r="254" spans="1:7" s="46" customFormat="1" ht="33.75" x14ac:dyDescent="0.2">
      <c r="A254" s="54" t="s">
        <v>516</v>
      </c>
      <c r="B254" s="63" t="s">
        <v>130</v>
      </c>
      <c r="C254" s="65" t="s">
        <v>53</v>
      </c>
      <c r="D254" s="64">
        <v>1137.58</v>
      </c>
      <c r="E254" s="62"/>
      <c r="F254" s="59"/>
      <c r="G254" s="55">
        <f t="shared" si="24"/>
        <v>1137.58</v>
      </c>
    </row>
    <row r="255" spans="1:7" s="46" customFormat="1" ht="22.5" x14ac:dyDescent="0.2">
      <c r="A255" s="54" t="s">
        <v>517</v>
      </c>
      <c r="B255" s="63" t="s">
        <v>139</v>
      </c>
      <c r="C255" s="65" t="s">
        <v>32</v>
      </c>
      <c r="D255" s="64">
        <v>9.14</v>
      </c>
      <c r="E255" s="62"/>
      <c r="F255" s="59"/>
      <c r="G255" s="55">
        <f t="shared" si="24"/>
        <v>9.14</v>
      </c>
    </row>
    <row r="256" spans="1:7" s="46" customFormat="1" ht="22.5" x14ac:dyDescent="0.2">
      <c r="A256" s="54" t="s">
        <v>518</v>
      </c>
      <c r="B256" s="63" t="s">
        <v>112</v>
      </c>
      <c r="C256" s="65" t="s">
        <v>31</v>
      </c>
      <c r="D256" s="64">
        <v>102.96</v>
      </c>
      <c r="E256" s="62"/>
      <c r="F256" s="59"/>
      <c r="G256" s="55">
        <f t="shared" si="24"/>
        <v>102.96</v>
      </c>
    </row>
    <row r="257" spans="1:7" s="46" customFormat="1" ht="33.75" x14ac:dyDescent="0.2">
      <c r="A257" s="54" t="s">
        <v>519</v>
      </c>
      <c r="B257" s="63" t="s">
        <v>144</v>
      </c>
      <c r="C257" s="65" t="s">
        <v>31</v>
      </c>
      <c r="D257" s="64">
        <v>102.96</v>
      </c>
      <c r="E257" s="62"/>
      <c r="F257" s="59"/>
      <c r="G257" s="55">
        <f t="shared" si="24"/>
        <v>102.96</v>
      </c>
    </row>
    <row r="258" spans="1:7" s="46" customFormat="1" ht="33.75" x14ac:dyDescent="0.2">
      <c r="A258" s="54" t="s">
        <v>520</v>
      </c>
      <c r="B258" s="63" t="s">
        <v>37</v>
      </c>
      <c r="C258" s="65" t="s">
        <v>32</v>
      </c>
      <c r="D258" s="64">
        <v>94.94</v>
      </c>
      <c r="E258" s="62"/>
      <c r="F258" s="59"/>
      <c r="G258" s="55">
        <f t="shared" si="24"/>
        <v>94.94</v>
      </c>
    </row>
    <row r="259" spans="1:7" s="46" customFormat="1" ht="33.75" x14ac:dyDescent="0.2">
      <c r="A259" s="54" t="s">
        <v>521</v>
      </c>
      <c r="B259" s="63" t="s">
        <v>35</v>
      </c>
      <c r="C259" s="65" t="s">
        <v>36</v>
      </c>
      <c r="D259" s="64">
        <v>2183.62</v>
      </c>
      <c r="E259" s="62"/>
      <c r="F259" s="59"/>
      <c r="G259" s="55">
        <f t="shared" si="24"/>
        <v>2183.62</v>
      </c>
    </row>
    <row r="260" spans="1:7" s="46" customFormat="1" x14ac:dyDescent="0.2">
      <c r="A260" s="40" t="s">
        <v>1086</v>
      </c>
      <c r="B260" s="41" t="s">
        <v>62</v>
      </c>
      <c r="C260" s="42"/>
      <c r="D260" s="43">
        <v>0</v>
      </c>
      <c r="E260" s="44"/>
      <c r="F260" s="45"/>
      <c r="G260" s="44">
        <f>ROUND(SUM(G261:G291),2)</f>
        <v>138.75</v>
      </c>
    </row>
    <row r="261" spans="1:7" s="46" customFormat="1" ht="33.75" x14ac:dyDescent="0.2">
      <c r="A261" s="54" t="s">
        <v>522</v>
      </c>
      <c r="B261" s="63" t="s">
        <v>1024</v>
      </c>
      <c r="C261" s="65" t="s">
        <v>33</v>
      </c>
      <c r="D261" s="64">
        <v>14</v>
      </c>
      <c r="E261" s="62"/>
      <c r="F261" s="59"/>
      <c r="G261" s="55">
        <f t="shared" ref="G261:G291" si="25">ROUND(PRODUCT(D261,E261),2)</f>
        <v>14</v>
      </c>
    </row>
    <row r="262" spans="1:7" s="46" customFormat="1" ht="22.5" x14ac:dyDescent="0.2">
      <c r="A262" s="54" t="s">
        <v>523</v>
      </c>
      <c r="B262" s="63" t="s">
        <v>78</v>
      </c>
      <c r="C262" s="65" t="s">
        <v>33</v>
      </c>
      <c r="D262" s="64">
        <v>14</v>
      </c>
      <c r="E262" s="62"/>
      <c r="F262" s="59"/>
      <c r="G262" s="55">
        <f>ROUND(PRODUCT(D262,E262),2)</f>
        <v>14</v>
      </c>
    </row>
    <row r="263" spans="1:7" s="46" customFormat="1" ht="33.75" x14ac:dyDescent="0.2">
      <c r="A263" s="54" t="s">
        <v>524</v>
      </c>
      <c r="B263" s="63" t="s">
        <v>1025</v>
      </c>
      <c r="C263" s="65" t="s">
        <v>33</v>
      </c>
      <c r="D263" s="64">
        <v>12</v>
      </c>
      <c r="E263" s="62"/>
      <c r="F263" s="59"/>
      <c r="G263" s="55">
        <f t="shared" si="25"/>
        <v>12</v>
      </c>
    </row>
    <row r="264" spans="1:7" s="66" customFormat="1" ht="22.5" x14ac:dyDescent="0.2">
      <c r="A264" s="54" t="s">
        <v>525</v>
      </c>
      <c r="B264" s="63" t="s">
        <v>79</v>
      </c>
      <c r="C264" s="65" t="s">
        <v>33</v>
      </c>
      <c r="D264" s="64">
        <v>12</v>
      </c>
      <c r="E264" s="62"/>
      <c r="F264" s="59"/>
      <c r="G264" s="55">
        <f t="shared" si="25"/>
        <v>12</v>
      </c>
    </row>
    <row r="265" spans="1:7" s="7" customFormat="1" ht="22.5" x14ac:dyDescent="0.2">
      <c r="A265" s="54" t="s">
        <v>526</v>
      </c>
      <c r="B265" s="63" t="s">
        <v>196</v>
      </c>
      <c r="C265" s="65" t="s">
        <v>33</v>
      </c>
      <c r="D265" s="64">
        <v>4</v>
      </c>
      <c r="E265" s="62"/>
      <c r="F265" s="59"/>
      <c r="G265" s="55">
        <f t="shared" si="25"/>
        <v>4</v>
      </c>
    </row>
    <row r="266" spans="1:7" s="7" customFormat="1" ht="33.75" x14ac:dyDescent="0.2">
      <c r="A266" s="54" t="s">
        <v>527</v>
      </c>
      <c r="B266" s="63" t="s">
        <v>1026</v>
      </c>
      <c r="C266" s="65" t="s">
        <v>33</v>
      </c>
      <c r="D266" s="64">
        <v>4</v>
      </c>
      <c r="E266" s="62"/>
      <c r="F266" s="59"/>
      <c r="G266" s="55">
        <f t="shared" si="25"/>
        <v>4</v>
      </c>
    </row>
    <row r="267" spans="1:7" s="7" customFormat="1" ht="22.5" x14ac:dyDescent="0.2">
      <c r="A267" s="54" t="s">
        <v>528</v>
      </c>
      <c r="B267" s="63" t="s">
        <v>212</v>
      </c>
      <c r="C267" s="65" t="s">
        <v>33</v>
      </c>
      <c r="D267" s="64">
        <v>1</v>
      </c>
      <c r="E267" s="62"/>
      <c r="F267" s="59"/>
      <c r="G267" s="55">
        <f t="shared" si="25"/>
        <v>1</v>
      </c>
    </row>
    <row r="268" spans="1:7" s="7" customFormat="1" ht="33.75" x14ac:dyDescent="0.2">
      <c r="A268" s="54" t="s">
        <v>529</v>
      </c>
      <c r="B268" s="63" t="s">
        <v>1027</v>
      </c>
      <c r="C268" s="65" t="s">
        <v>33</v>
      </c>
      <c r="D268" s="64">
        <v>1</v>
      </c>
      <c r="E268" s="62"/>
      <c r="F268" s="59"/>
      <c r="G268" s="55">
        <f t="shared" si="25"/>
        <v>1</v>
      </c>
    </row>
    <row r="269" spans="1:7" s="7" customFormat="1" ht="22.5" x14ac:dyDescent="0.2">
      <c r="A269" s="54" t="s">
        <v>530</v>
      </c>
      <c r="B269" s="63" t="s">
        <v>1028</v>
      </c>
      <c r="C269" s="65" t="s">
        <v>33</v>
      </c>
      <c r="D269" s="64">
        <v>2</v>
      </c>
      <c r="E269" s="62"/>
      <c r="F269" s="59"/>
      <c r="G269" s="55">
        <f t="shared" si="25"/>
        <v>2</v>
      </c>
    </row>
    <row r="270" spans="1:7" s="7" customFormat="1" ht="22.5" x14ac:dyDescent="0.2">
      <c r="A270" s="54" t="s">
        <v>531</v>
      </c>
      <c r="B270" s="63" t="s">
        <v>1029</v>
      </c>
      <c r="C270" s="65" t="s">
        <v>33</v>
      </c>
      <c r="D270" s="64">
        <v>2</v>
      </c>
      <c r="E270" s="62"/>
      <c r="F270" s="59"/>
      <c r="G270" s="55">
        <f t="shared" si="25"/>
        <v>2</v>
      </c>
    </row>
    <row r="271" spans="1:7" s="7" customFormat="1" ht="33.75" x14ac:dyDescent="0.2">
      <c r="A271" s="54" t="s">
        <v>532</v>
      </c>
      <c r="B271" s="63" t="s">
        <v>209</v>
      </c>
      <c r="C271" s="65" t="s">
        <v>33</v>
      </c>
      <c r="D271" s="64">
        <v>7</v>
      </c>
      <c r="E271" s="62"/>
      <c r="F271" s="59"/>
      <c r="G271" s="55">
        <f t="shared" si="25"/>
        <v>7</v>
      </c>
    </row>
    <row r="272" spans="1:7" s="7" customFormat="1" ht="33.75" x14ac:dyDescent="0.2">
      <c r="A272" s="54" t="s">
        <v>533</v>
      </c>
      <c r="B272" s="63" t="s">
        <v>1030</v>
      </c>
      <c r="C272" s="65" t="s">
        <v>33</v>
      </c>
      <c r="D272" s="64">
        <v>2</v>
      </c>
      <c r="E272" s="62"/>
      <c r="F272" s="59"/>
      <c r="G272" s="55">
        <f t="shared" si="25"/>
        <v>2</v>
      </c>
    </row>
    <row r="273" spans="1:7" s="7" customFormat="1" ht="22.5" x14ac:dyDescent="0.2">
      <c r="A273" s="54" t="s">
        <v>534</v>
      </c>
      <c r="B273" s="63" t="s">
        <v>205</v>
      </c>
      <c r="C273" s="65" t="s">
        <v>33</v>
      </c>
      <c r="D273" s="64">
        <v>2</v>
      </c>
      <c r="E273" s="62"/>
      <c r="F273" s="59"/>
      <c r="G273" s="55">
        <f t="shared" si="25"/>
        <v>2</v>
      </c>
    </row>
    <row r="274" spans="1:7" s="7" customFormat="1" ht="22.5" x14ac:dyDescent="0.2">
      <c r="A274" s="54" t="s">
        <v>535</v>
      </c>
      <c r="B274" s="63" t="s">
        <v>80</v>
      </c>
      <c r="C274" s="65" t="s">
        <v>33</v>
      </c>
      <c r="D274" s="64">
        <v>5</v>
      </c>
      <c r="E274" s="62"/>
      <c r="F274" s="59"/>
      <c r="G274" s="55">
        <f t="shared" si="25"/>
        <v>5</v>
      </c>
    </row>
    <row r="275" spans="1:7" s="7" customFormat="1" ht="22.5" x14ac:dyDescent="0.2">
      <c r="A275" s="54" t="s">
        <v>536</v>
      </c>
      <c r="B275" s="63" t="s">
        <v>1096</v>
      </c>
      <c r="C275" s="65" t="s">
        <v>33</v>
      </c>
      <c r="D275" s="64">
        <v>1</v>
      </c>
      <c r="E275" s="62"/>
      <c r="F275" s="59"/>
      <c r="G275" s="55">
        <f t="shared" si="25"/>
        <v>1</v>
      </c>
    </row>
    <row r="276" spans="1:7" s="7" customFormat="1" ht="22.5" x14ac:dyDescent="0.2">
      <c r="A276" s="54" t="s">
        <v>537</v>
      </c>
      <c r="B276" s="63" t="s">
        <v>197</v>
      </c>
      <c r="C276" s="65" t="s">
        <v>33</v>
      </c>
      <c r="D276" s="64">
        <v>2</v>
      </c>
      <c r="E276" s="62"/>
      <c r="F276" s="59"/>
      <c r="G276" s="55">
        <f t="shared" si="25"/>
        <v>2</v>
      </c>
    </row>
    <row r="277" spans="1:7" s="7" customFormat="1" ht="22.5" x14ac:dyDescent="0.2">
      <c r="A277" s="54" t="s">
        <v>538</v>
      </c>
      <c r="B277" s="63" t="s">
        <v>1031</v>
      </c>
      <c r="C277" s="65" t="s">
        <v>33</v>
      </c>
      <c r="D277" s="64">
        <v>1</v>
      </c>
      <c r="E277" s="62"/>
      <c r="F277" s="59"/>
      <c r="G277" s="55">
        <f t="shared" si="25"/>
        <v>1</v>
      </c>
    </row>
    <row r="278" spans="1:7" s="7" customFormat="1" ht="33.75" x14ac:dyDescent="0.2">
      <c r="A278" s="54" t="s">
        <v>539</v>
      </c>
      <c r="B278" s="63" t="s">
        <v>1032</v>
      </c>
      <c r="C278" s="65" t="s">
        <v>33</v>
      </c>
      <c r="D278" s="64">
        <v>1</v>
      </c>
      <c r="E278" s="62"/>
      <c r="F278" s="59"/>
      <c r="G278" s="55">
        <f t="shared" si="25"/>
        <v>1</v>
      </c>
    </row>
    <row r="279" spans="1:7" s="7" customFormat="1" ht="22.5" x14ac:dyDescent="0.2">
      <c r="A279" s="54" t="s">
        <v>540</v>
      </c>
      <c r="B279" s="63" t="s">
        <v>1033</v>
      </c>
      <c r="C279" s="65" t="s">
        <v>33</v>
      </c>
      <c r="D279" s="64">
        <v>1</v>
      </c>
      <c r="E279" s="62"/>
      <c r="F279" s="59"/>
      <c r="G279" s="55">
        <f t="shared" si="25"/>
        <v>1</v>
      </c>
    </row>
    <row r="280" spans="1:7" s="7" customFormat="1" ht="22.5" x14ac:dyDescent="0.2">
      <c r="A280" s="54" t="s">
        <v>541</v>
      </c>
      <c r="B280" s="63" t="s">
        <v>1034</v>
      </c>
      <c r="C280" s="65" t="s">
        <v>33</v>
      </c>
      <c r="D280" s="64">
        <v>1</v>
      </c>
      <c r="E280" s="62"/>
      <c r="F280" s="59"/>
      <c r="G280" s="55">
        <f t="shared" si="25"/>
        <v>1</v>
      </c>
    </row>
    <row r="281" spans="1:7" s="7" customFormat="1" ht="22.5" x14ac:dyDescent="0.2">
      <c r="A281" s="54" t="s">
        <v>542</v>
      </c>
      <c r="B281" s="63" t="s">
        <v>1035</v>
      </c>
      <c r="C281" s="65" t="s">
        <v>33</v>
      </c>
      <c r="D281" s="64">
        <v>2</v>
      </c>
      <c r="E281" s="62"/>
      <c r="F281" s="59"/>
      <c r="G281" s="55">
        <f t="shared" si="25"/>
        <v>2</v>
      </c>
    </row>
    <row r="282" spans="1:7" s="7" customFormat="1" ht="33.75" x14ac:dyDescent="0.2">
      <c r="A282" s="54" t="s">
        <v>543</v>
      </c>
      <c r="B282" s="63" t="s">
        <v>81</v>
      </c>
      <c r="C282" s="65" t="s">
        <v>33</v>
      </c>
      <c r="D282" s="64">
        <v>9</v>
      </c>
      <c r="E282" s="62"/>
      <c r="F282" s="59"/>
      <c r="G282" s="55">
        <f t="shared" si="25"/>
        <v>9</v>
      </c>
    </row>
    <row r="283" spans="1:7" s="7" customFormat="1" ht="33.75" x14ac:dyDescent="0.2">
      <c r="A283" s="54" t="s">
        <v>544</v>
      </c>
      <c r="B283" s="63" t="s">
        <v>1047</v>
      </c>
      <c r="C283" s="65" t="s">
        <v>33</v>
      </c>
      <c r="D283" s="64">
        <v>2</v>
      </c>
      <c r="E283" s="62"/>
      <c r="F283" s="59"/>
      <c r="G283" s="55">
        <f t="shared" si="25"/>
        <v>2</v>
      </c>
    </row>
    <row r="284" spans="1:7" s="7" customFormat="1" ht="33.75" x14ac:dyDescent="0.2">
      <c r="A284" s="54" t="s">
        <v>545</v>
      </c>
      <c r="B284" s="63" t="s">
        <v>199</v>
      </c>
      <c r="C284" s="65" t="s">
        <v>33</v>
      </c>
      <c r="D284" s="64">
        <v>1</v>
      </c>
      <c r="E284" s="62"/>
      <c r="F284" s="59"/>
      <c r="G284" s="55">
        <f t="shared" si="25"/>
        <v>1</v>
      </c>
    </row>
    <row r="285" spans="1:7" s="7" customFormat="1" ht="33.75" x14ac:dyDescent="0.2">
      <c r="A285" s="54" t="s">
        <v>546</v>
      </c>
      <c r="B285" s="63" t="s">
        <v>1036</v>
      </c>
      <c r="C285" s="65" t="s">
        <v>33</v>
      </c>
      <c r="D285" s="64">
        <v>2</v>
      </c>
      <c r="E285" s="62"/>
      <c r="F285" s="59"/>
      <c r="G285" s="55">
        <f>ROUND(PRODUCT(D285,E285),2)</f>
        <v>2</v>
      </c>
    </row>
    <row r="286" spans="1:7" s="7" customFormat="1" ht="45" x14ac:dyDescent="0.2">
      <c r="A286" s="54" t="s">
        <v>547</v>
      </c>
      <c r="B286" s="63" t="s">
        <v>206</v>
      </c>
      <c r="C286" s="65" t="s">
        <v>33</v>
      </c>
      <c r="D286" s="64">
        <v>2</v>
      </c>
      <c r="E286" s="62"/>
      <c r="F286" s="59"/>
      <c r="G286" s="55">
        <f>ROUND(PRODUCT(D286,E286),2)</f>
        <v>2</v>
      </c>
    </row>
    <row r="287" spans="1:7" s="7" customFormat="1" ht="33.75" x14ac:dyDescent="0.2">
      <c r="A287" s="54" t="s">
        <v>548</v>
      </c>
      <c r="B287" s="63" t="s">
        <v>207</v>
      </c>
      <c r="C287" s="65" t="s">
        <v>33</v>
      </c>
      <c r="D287" s="64">
        <v>2</v>
      </c>
      <c r="E287" s="62"/>
      <c r="F287" s="59"/>
      <c r="G287" s="55">
        <f>ROUND(PRODUCT(D287,E287),2)</f>
        <v>2</v>
      </c>
    </row>
    <row r="288" spans="1:7" s="7" customFormat="1" ht="33.75" x14ac:dyDescent="0.2">
      <c r="A288" s="54" t="s">
        <v>549</v>
      </c>
      <c r="B288" s="63" t="s">
        <v>145</v>
      </c>
      <c r="C288" s="65" t="s">
        <v>32</v>
      </c>
      <c r="D288" s="64">
        <v>1.75</v>
      </c>
      <c r="E288" s="62"/>
      <c r="F288" s="59"/>
      <c r="G288" s="55">
        <f t="shared" si="25"/>
        <v>1.75</v>
      </c>
    </row>
    <row r="289" spans="1:7" s="7" customFormat="1" ht="33.75" x14ac:dyDescent="0.2">
      <c r="A289" s="54" t="s">
        <v>550</v>
      </c>
      <c r="B289" s="63" t="s">
        <v>82</v>
      </c>
      <c r="C289" s="65" t="s">
        <v>33</v>
      </c>
      <c r="D289" s="64">
        <v>14</v>
      </c>
      <c r="E289" s="62"/>
      <c r="F289" s="59"/>
      <c r="G289" s="55">
        <f t="shared" si="25"/>
        <v>14</v>
      </c>
    </row>
    <row r="290" spans="1:7" s="7" customFormat="1" ht="22.5" x14ac:dyDescent="0.2">
      <c r="A290" s="54" t="s">
        <v>551</v>
      </c>
      <c r="B290" s="63" t="s">
        <v>83</v>
      </c>
      <c r="C290" s="65" t="s">
        <v>33</v>
      </c>
      <c r="D290" s="64">
        <v>11</v>
      </c>
      <c r="E290" s="62"/>
      <c r="F290" s="59"/>
      <c r="G290" s="55">
        <f t="shared" si="25"/>
        <v>11</v>
      </c>
    </row>
    <row r="291" spans="1:7" s="7" customFormat="1" ht="22.5" x14ac:dyDescent="0.2">
      <c r="A291" s="54" t="s">
        <v>552</v>
      </c>
      <c r="B291" s="63" t="s">
        <v>1037</v>
      </c>
      <c r="C291" s="65" t="s">
        <v>33</v>
      </c>
      <c r="D291" s="64">
        <v>3</v>
      </c>
      <c r="E291" s="62"/>
      <c r="F291" s="59"/>
      <c r="G291" s="55">
        <f t="shared" si="25"/>
        <v>3</v>
      </c>
    </row>
    <row r="292" spans="1:7" s="7" customFormat="1" x14ac:dyDescent="0.2">
      <c r="A292" s="39" t="s">
        <v>1087</v>
      </c>
      <c r="B292" s="67" t="s">
        <v>90</v>
      </c>
      <c r="C292" s="67"/>
      <c r="D292" s="67">
        <v>0</v>
      </c>
      <c r="E292" s="67"/>
      <c r="F292" s="67"/>
      <c r="G292" s="57">
        <f>ROUND(SUM(G293,G304),2)</f>
        <v>2563.15</v>
      </c>
    </row>
    <row r="293" spans="1:7" s="7" customFormat="1" x14ac:dyDescent="0.2">
      <c r="A293" s="40" t="s">
        <v>1088</v>
      </c>
      <c r="B293" s="41" t="s">
        <v>91</v>
      </c>
      <c r="C293" s="42"/>
      <c r="D293" s="43">
        <v>0</v>
      </c>
      <c r="E293" s="44"/>
      <c r="F293" s="45"/>
      <c r="G293" s="44">
        <f>ROUND(SUM(G294:G303),2)</f>
        <v>908.15</v>
      </c>
    </row>
    <row r="294" spans="1:7" s="7" customFormat="1" ht="45" x14ac:dyDescent="0.2">
      <c r="A294" s="54" t="s">
        <v>553</v>
      </c>
      <c r="B294" s="63" t="s">
        <v>85</v>
      </c>
      <c r="C294" s="65" t="s">
        <v>33</v>
      </c>
      <c r="D294" s="64">
        <v>14</v>
      </c>
      <c r="E294" s="62"/>
      <c r="F294" s="59"/>
      <c r="G294" s="55">
        <f t="shared" ref="G294:G320" si="26">ROUND(PRODUCT(D294,E294),2)</f>
        <v>14</v>
      </c>
    </row>
    <row r="295" spans="1:7" s="7" customFormat="1" ht="45" x14ac:dyDescent="0.2">
      <c r="A295" s="54" t="s">
        <v>554</v>
      </c>
      <c r="B295" s="63" t="s">
        <v>86</v>
      </c>
      <c r="C295" s="65" t="s">
        <v>33</v>
      </c>
      <c r="D295" s="64">
        <v>8</v>
      </c>
      <c r="E295" s="62"/>
      <c r="F295" s="59"/>
      <c r="G295" s="55">
        <f t="shared" si="26"/>
        <v>8</v>
      </c>
    </row>
    <row r="296" spans="1:7" s="7" customFormat="1" ht="22.5" x14ac:dyDescent="0.2">
      <c r="A296" s="54" t="s">
        <v>555</v>
      </c>
      <c r="B296" s="63" t="s">
        <v>127</v>
      </c>
      <c r="C296" s="65" t="s">
        <v>32</v>
      </c>
      <c r="D296" s="64">
        <v>0.55000000000000004</v>
      </c>
      <c r="E296" s="62"/>
      <c r="F296" s="59"/>
      <c r="G296" s="55">
        <f t="shared" si="26"/>
        <v>0.55000000000000004</v>
      </c>
    </row>
    <row r="297" spans="1:7" s="7" customFormat="1" ht="78.75" x14ac:dyDescent="0.2">
      <c r="A297" s="54" t="s">
        <v>556</v>
      </c>
      <c r="B297" s="63" t="s">
        <v>1097</v>
      </c>
      <c r="C297" s="65" t="s">
        <v>33</v>
      </c>
      <c r="D297" s="64">
        <v>18</v>
      </c>
      <c r="E297" s="62"/>
      <c r="F297" s="59"/>
      <c r="G297" s="55">
        <f t="shared" si="26"/>
        <v>18</v>
      </c>
    </row>
    <row r="298" spans="1:7" s="7" customFormat="1" ht="45" x14ac:dyDescent="0.2">
      <c r="A298" s="54" t="s">
        <v>557</v>
      </c>
      <c r="B298" s="63" t="s">
        <v>172</v>
      </c>
      <c r="C298" s="65" t="s">
        <v>32</v>
      </c>
      <c r="D298" s="64">
        <v>99.2</v>
      </c>
      <c r="E298" s="62"/>
      <c r="F298" s="68"/>
      <c r="G298" s="55">
        <f t="shared" si="26"/>
        <v>99.2</v>
      </c>
    </row>
    <row r="299" spans="1:7" s="7" customFormat="1" ht="22.5" x14ac:dyDescent="0.2">
      <c r="A299" s="54" t="s">
        <v>558</v>
      </c>
      <c r="B299" s="63" t="s">
        <v>87</v>
      </c>
      <c r="C299" s="65" t="s">
        <v>39</v>
      </c>
      <c r="D299" s="64">
        <v>620</v>
      </c>
      <c r="E299" s="62"/>
      <c r="F299" s="68"/>
      <c r="G299" s="55">
        <f t="shared" si="26"/>
        <v>620</v>
      </c>
    </row>
    <row r="300" spans="1:7" s="7" customFormat="1" ht="22.5" x14ac:dyDescent="0.2">
      <c r="A300" s="54" t="s">
        <v>559</v>
      </c>
      <c r="B300" s="63" t="s">
        <v>1038</v>
      </c>
      <c r="C300" s="65" t="s">
        <v>39</v>
      </c>
      <c r="D300" s="64">
        <v>17</v>
      </c>
      <c r="E300" s="62"/>
      <c r="F300" s="59"/>
      <c r="G300" s="55">
        <f t="shared" si="26"/>
        <v>17</v>
      </c>
    </row>
    <row r="301" spans="1:7" s="7" customFormat="1" ht="22.5" x14ac:dyDescent="0.2">
      <c r="A301" s="54" t="s">
        <v>560</v>
      </c>
      <c r="B301" s="63" t="s">
        <v>88</v>
      </c>
      <c r="C301" s="65" t="s">
        <v>39</v>
      </c>
      <c r="D301" s="64">
        <v>14.2</v>
      </c>
      <c r="E301" s="62"/>
      <c r="F301" s="59"/>
      <c r="G301" s="55">
        <f t="shared" si="26"/>
        <v>14.2</v>
      </c>
    </row>
    <row r="302" spans="1:7" s="7" customFormat="1" ht="22.5" x14ac:dyDescent="0.2">
      <c r="A302" s="54" t="s">
        <v>561</v>
      </c>
      <c r="B302" s="63" t="s">
        <v>89</v>
      </c>
      <c r="C302" s="65" t="s">
        <v>33</v>
      </c>
      <c r="D302" s="64">
        <v>18</v>
      </c>
      <c r="E302" s="62"/>
      <c r="F302" s="59"/>
      <c r="G302" s="55">
        <f t="shared" si="26"/>
        <v>18</v>
      </c>
    </row>
    <row r="303" spans="1:7" s="7" customFormat="1" ht="45" x14ac:dyDescent="0.2">
      <c r="A303" s="54" t="s">
        <v>562</v>
      </c>
      <c r="B303" s="63" t="s">
        <v>149</v>
      </c>
      <c r="C303" s="65" t="s">
        <v>32</v>
      </c>
      <c r="D303" s="64">
        <v>99.2</v>
      </c>
      <c r="E303" s="62"/>
      <c r="F303" s="59"/>
      <c r="G303" s="55">
        <f t="shared" si="26"/>
        <v>99.2</v>
      </c>
    </row>
    <row r="304" spans="1:7" s="7" customFormat="1" x14ac:dyDescent="0.2">
      <c r="A304" s="40" t="s">
        <v>1089</v>
      </c>
      <c r="B304" s="41" t="s">
        <v>115</v>
      </c>
      <c r="C304" s="42"/>
      <c r="D304" s="43">
        <v>0</v>
      </c>
      <c r="E304" s="44"/>
      <c r="F304" s="45"/>
      <c r="G304" s="44">
        <f>ROUND(SUM(G305:G324),2)</f>
        <v>1655</v>
      </c>
    </row>
    <row r="305" spans="1:7" s="7" customFormat="1" ht="146.25" x14ac:dyDescent="0.2">
      <c r="A305" s="54" t="s">
        <v>563</v>
      </c>
      <c r="B305" s="63" t="s">
        <v>1098</v>
      </c>
      <c r="C305" s="65" t="s">
        <v>33</v>
      </c>
      <c r="D305" s="64">
        <v>18</v>
      </c>
      <c r="E305" s="62"/>
      <c r="F305" s="59"/>
      <c r="G305" s="55">
        <f t="shared" si="26"/>
        <v>18</v>
      </c>
    </row>
    <row r="306" spans="1:7" s="7" customFormat="1" ht="112.5" x14ac:dyDescent="0.2">
      <c r="A306" s="54" t="s">
        <v>564</v>
      </c>
      <c r="B306" s="63" t="s">
        <v>1039</v>
      </c>
      <c r="C306" s="65" t="s">
        <v>33</v>
      </c>
      <c r="D306" s="64">
        <v>18</v>
      </c>
      <c r="E306" s="62"/>
      <c r="F306" s="59"/>
      <c r="G306" s="55">
        <f t="shared" si="26"/>
        <v>18</v>
      </c>
    </row>
    <row r="307" spans="1:7" s="7" customFormat="1" ht="56.25" x14ac:dyDescent="0.2">
      <c r="A307" s="54" t="s">
        <v>565</v>
      </c>
      <c r="B307" s="63" t="s">
        <v>1040</v>
      </c>
      <c r="C307" s="65" t="s">
        <v>33</v>
      </c>
      <c r="D307" s="64">
        <v>18</v>
      </c>
      <c r="E307" s="62"/>
      <c r="F307" s="59"/>
      <c r="G307" s="55">
        <f t="shared" si="26"/>
        <v>18</v>
      </c>
    </row>
    <row r="308" spans="1:7" s="7" customFormat="1" ht="33.75" x14ac:dyDescent="0.2">
      <c r="A308" s="54" t="s">
        <v>566</v>
      </c>
      <c r="B308" s="63" t="s">
        <v>92</v>
      </c>
      <c r="C308" s="65" t="s">
        <v>39</v>
      </c>
      <c r="D308" s="64">
        <v>620</v>
      </c>
      <c r="E308" s="62"/>
      <c r="F308" s="59"/>
      <c r="G308" s="55">
        <f t="shared" si="26"/>
        <v>620</v>
      </c>
    </row>
    <row r="309" spans="1:7" s="7" customFormat="1" ht="33.75" x14ac:dyDescent="0.2">
      <c r="A309" s="54" t="s">
        <v>567</v>
      </c>
      <c r="B309" s="63" t="s">
        <v>93</v>
      </c>
      <c r="C309" s="65" t="s">
        <v>39</v>
      </c>
      <c r="D309" s="64">
        <v>730</v>
      </c>
      <c r="E309" s="62"/>
      <c r="F309" s="59"/>
      <c r="G309" s="55">
        <f t="shared" si="26"/>
        <v>730</v>
      </c>
    </row>
    <row r="310" spans="1:7" s="7" customFormat="1" ht="56.25" x14ac:dyDescent="0.2">
      <c r="A310" s="54" t="s">
        <v>568</v>
      </c>
      <c r="B310" s="63" t="s">
        <v>151</v>
      </c>
      <c r="C310" s="65" t="s">
        <v>39</v>
      </c>
      <c r="D310" s="64">
        <v>14.65</v>
      </c>
      <c r="E310" s="62"/>
      <c r="F310" s="59"/>
      <c r="G310" s="55">
        <f t="shared" si="26"/>
        <v>14.65</v>
      </c>
    </row>
    <row r="311" spans="1:7" s="7" customFormat="1" ht="22.5" x14ac:dyDescent="0.2">
      <c r="A311" s="54" t="s">
        <v>569</v>
      </c>
      <c r="B311" s="63" t="s">
        <v>94</v>
      </c>
      <c r="C311" s="65" t="s">
        <v>33</v>
      </c>
      <c r="D311" s="64">
        <v>14</v>
      </c>
      <c r="E311" s="62"/>
      <c r="F311" s="59"/>
      <c r="G311" s="55">
        <f t="shared" si="26"/>
        <v>14</v>
      </c>
    </row>
    <row r="312" spans="1:7" s="7" customFormat="1" ht="22.5" x14ac:dyDescent="0.2">
      <c r="A312" s="54" t="s">
        <v>570</v>
      </c>
      <c r="B312" s="63" t="s">
        <v>95</v>
      </c>
      <c r="C312" s="65" t="s">
        <v>33</v>
      </c>
      <c r="D312" s="64">
        <v>8</v>
      </c>
      <c r="E312" s="62"/>
      <c r="F312" s="59"/>
      <c r="G312" s="55">
        <f t="shared" si="26"/>
        <v>8</v>
      </c>
    </row>
    <row r="313" spans="1:7" s="7" customFormat="1" ht="45" x14ac:dyDescent="0.2">
      <c r="A313" s="54" t="s">
        <v>571</v>
      </c>
      <c r="B313" s="63" t="s">
        <v>96</v>
      </c>
      <c r="C313" s="65" t="s">
        <v>33</v>
      </c>
      <c r="D313" s="64">
        <v>57</v>
      </c>
      <c r="E313" s="62"/>
      <c r="F313" s="59"/>
      <c r="G313" s="55">
        <f t="shared" si="26"/>
        <v>57</v>
      </c>
    </row>
    <row r="314" spans="1:7" s="7" customFormat="1" ht="33.75" x14ac:dyDescent="0.2">
      <c r="A314" s="54" t="s">
        <v>572</v>
      </c>
      <c r="B314" s="63" t="s">
        <v>152</v>
      </c>
      <c r="C314" s="65" t="s">
        <v>33</v>
      </c>
      <c r="D314" s="64">
        <v>18</v>
      </c>
      <c r="E314" s="62"/>
      <c r="F314" s="59"/>
      <c r="G314" s="55">
        <f t="shared" si="26"/>
        <v>18</v>
      </c>
    </row>
    <row r="315" spans="1:7" s="7" customFormat="1" ht="33.75" x14ac:dyDescent="0.2">
      <c r="A315" s="54" t="s">
        <v>573</v>
      </c>
      <c r="B315" s="63" t="s">
        <v>97</v>
      </c>
      <c r="C315" s="100" t="s">
        <v>98</v>
      </c>
      <c r="D315" s="64">
        <v>6</v>
      </c>
      <c r="E315" s="62"/>
      <c r="F315" s="59"/>
      <c r="G315" s="55">
        <f t="shared" si="26"/>
        <v>6</v>
      </c>
    </row>
    <row r="316" spans="1:7" s="7" customFormat="1" ht="33.75" x14ac:dyDescent="0.2">
      <c r="A316" s="54" t="s">
        <v>574</v>
      </c>
      <c r="B316" s="63" t="s">
        <v>102</v>
      </c>
      <c r="C316" s="100" t="s">
        <v>98</v>
      </c>
      <c r="D316" s="64">
        <v>12</v>
      </c>
      <c r="E316" s="62"/>
      <c r="F316" s="59"/>
      <c r="G316" s="55">
        <f t="shared" si="26"/>
        <v>12</v>
      </c>
    </row>
    <row r="317" spans="1:7" s="7" customFormat="1" ht="33.75" x14ac:dyDescent="0.2">
      <c r="A317" s="54" t="s">
        <v>575</v>
      </c>
      <c r="B317" s="63" t="s">
        <v>99</v>
      </c>
      <c r="C317" s="65" t="s">
        <v>33</v>
      </c>
      <c r="D317" s="64">
        <v>2</v>
      </c>
      <c r="E317" s="62"/>
      <c r="F317" s="59"/>
      <c r="G317" s="55">
        <f t="shared" si="26"/>
        <v>2</v>
      </c>
    </row>
    <row r="318" spans="1:7" s="7" customFormat="1" ht="33.75" x14ac:dyDescent="0.2">
      <c r="A318" s="54" t="s">
        <v>576</v>
      </c>
      <c r="B318" s="63" t="s">
        <v>146</v>
      </c>
      <c r="C318" s="65" t="s">
        <v>33</v>
      </c>
      <c r="D318" s="64">
        <v>54</v>
      </c>
      <c r="E318" s="62"/>
      <c r="F318" s="59"/>
      <c r="G318" s="55">
        <f t="shared" si="26"/>
        <v>54</v>
      </c>
    </row>
    <row r="319" spans="1:7" s="7" customFormat="1" ht="33.75" x14ac:dyDescent="0.2">
      <c r="A319" s="54" t="s">
        <v>577</v>
      </c>
      <c r="B319" s="63" t="s">
        <v>147</v>
      </c>
      <c r="C319" s="65" t="s">
        <v>33</v>
      </c>
      <c r="D319" s="64">
        <v>18</v>
      </c>
      <c r="E319" s="62"/>
      <c r="F319" s="59"/>
      <c r="G319" s="55">
        <f t="shared" si="26"/>
        <v>18</v>
      </c>
    </row>
    <row r="320" spans="1:7" s="7" customFormat="1" ht="56.25" x14ac:dyDescent="0.2">
      <c r="A320" s="54" t="s">
        <v>578</v>
      </c>
      <c r="B320" s="63" t="s">
        <v>101</v>
      </c>
      <c r="C320" s="65" t="s">
        <v>33</v>
      </c>
      <c r="D320" s="64">
        <v>1</v>
      </c>
      <c r="E320" s="62"/>
      <c r="F320" s="59"/>
      <c r="G320" s="55">
        <f t="shared" si="26"/>
        <v>1</v>
      </c>
    </row>
    <row r="321" spans="1:7" s="7" customFormat="1" ht="33.75" x14ac:dyDescent="0.2">
      <c r="A321" s="54" t="s">
        <v>579</v>
      </c>
      <c r="B321" s="63" t="s">
        <v>100</v>
      </c>
      <c r="C321" s="65" t="s">
        <v>39</v>
      </c>
      <c r="D321" s="64">
        <v>26.35</v>
      </c>
      <c r="E321" s="62"/>
      <c r="F321" s="59"/>
      <c r="G321" s="55">
        <f>ROUND(PRODUCT(D321,E321),2)</f>
        <v>26.35</v>
      </c>
    </row>
    <row r="322" spans="1:7" s="7" customFormat="1" ht="56.25" x14ac:dyDescent="0.2">
      <c r="A322" s="54" t="s">
        <v>580</v>
      </c>
      <c r="B322" s="63" t="s">
        <v>1091</v>
      </c>
      <c r="C322" s="65" t="s">
        <v>33</v>
      </c>
      <c r="D322" s="64">
        <v>18</v>
      </c>
      <c r="E322" s="62"/>
      <c r="F322" s="59"/>
      <c r="G322" s="55">
        <f>ROUND(PRODUCT(D322,E322),2)</f>
        <v>18</v>
      </c>
    </row>
    <row r="323" spans="1:7" s="7" customFormat="1" ht="78.75" x14ac:dyDescent="0.2">
      <c r="A323" s="54" t="s">
        <v>581</v>
      </c>
      <c r="B323" s="63" t="s">
        <v>1319</v>
      </c>
      <c r="C323" s="65" t="s">
        <v>33</v>
      </c>
      <c r="D323" s="64">
        <v>1</v>
      </c>
      <c r="E323" s="62"/>
      <c r="F323" s="59"/>
      <c r="G323" s="55">
        <f>ROUND(PRODUCT(D323,E323),2)</f>
        <v>1</v>
      </c>
    </row>
    <row r="324" spans="1:7" s="7" customFormat="1" ht="258.75" x14ac:dyDescent="0.2">
      <c r="A324" s="54" t="s">
        <v>582</v>
      </c>
      <c r="B324" s="63" t="s">
        <v>1041</v>
      </c>
      <c r="C324" s="65" t="s">
        <v>33</v>
      </c>
      <c r="D324" s="64">
        <v>1</v>
      </c>
      <c r="E324" s="62"/>
      <c r="F324" s="59"/>
      <c r="G324" s="55">
        <f>ROUND(PRODUCT(D324,E324),2)</f>
        <v>1</v>
      </c>
    </row>
    <row r="325" spans="1:7" s="7" customFormat="1" x14ac:dyDescent="0.2">
      <c r="A325" s="39" t="s">
        <v>1090</v>
      </c>
      <c r="B325" s="67" t="s">
        <v>29</v>
      </c>
      <c r="C325" s="67"/>
      <c r="D325" s="67">
        <v>0</v>
      </c>
      <c r="E325" s="67"/>
      <c r="F325" s="67"/>
      <c r="G325" s="57">
        <f>ROUND(SUM(G326),2)</f>
        <v>12524.07</v>
      </c>
    </row>
    <row r="326" spans="1:7" s="7" customFormat="1" ht="22.5" x14ac:dyDescent="0.2">
      <c r="A326" s="54" t="s">
        <v>583</v>
      </c>
      <c r="B326" s="63" t="s">
        <v>47</v>
      </c>
      <c r="C326" s="65" t="s">
        <v>31</v>
      </c>
      <c r="D326" s="64">
        <v>12524.07</v>
      </c>
      <c r="E326" s="62"/>
      <c r="F326" s="59"/>
      <c r="G326" s="55">
        <f t="shared" ref="G326" si="27">ROUND(PRODUCT(D326,E326),2)</f>
        <v>12524.07</v>
      </c>
    </row>
    <row r="327" spans="1:7" s="7" customFormat="1" x14ac:dyDescent="0.2">
      <c r="A327" s="72" t="s">
        <v>25</v>
      </c>
      <c r="B327" s="82" t="s">
        <v>1048</v>
      </c>
      <c r="C327" s="82"/>
      <c r="D327" s="82">
        <v>0</v>
      </c>
      <c r="E327" s="82"/>
      <c r="F327" s="82"/>
      <c r="G327" s="73">
        <f>+G328+G360+G382+G390+G410+G461+G523+G556</f>
        <v>239346.69999999998</v>
      </c>
    </row>
    <row r="328" spans="1:7" s="7" customFormat="1" x14ac:dyDescent="0.2">
      <c r="A328" s="39" t="s">
        <v>240</v>
      </c>
      <c r="B328" s="67" t="s">
        <v>103</v>
      </c>
      <c r="C328" s="67"/>
      <c r="D328" s="67">
        <v>0</v>
      </c>
      <c r="E328" s="67"/>
      <c r="F328" s="67"/>
      <c r="G328" s="57">
        <f>ROUND(SUM(G329,G343,G351),2)</f>
        <v>138338.71</v>
      </c>
    </row>
    <row r="329" spans="1:7" s="7" customFormat="1" x14ac:dyDescent="0.2">
      <c r="A329" s="40" t="s">
        <v>241</v>
      </c>
      <c r="B329" s="41" t="s">
        <v>26</v>
      </c>
      <c r="C329" s="42"/>
      <c r="D329" s="43">
        <v>0</v>
      </c>
      <c r="E329" s="44"/>
      <c r="F329" s="45"/>
      <c r="G329" s="44">
        <f>ROUND(SUM(G330:G342),2)</f>
        <v>36539.230000000003</v>
      </c>
    </row>
    <row r="330" spans="1:7" s="7" customFormat="1" ht="33.75" x14ac:dyDescent="0.2">
      <c r="A330" s="54" t="s">
        <v>584</v>
      </c>
      <c r="B330" s="63" t="s">
        <v>132</v>
      </c>
      <c r="C330" s="65" t="s">
        <v>32</v>
      </c>
      <c r="D330" s="64">
        <v>952.65</v>
      </c>
      <c r="E330" s="62"/>
      <c r="F330" s="59"/>
      <c r="G330" s="55">
        <f>ROUND(PRODUCT(D330,E330),2)</f>
        <v>952.65</v>
      </c>
    </row>
    <row r="331" spans="1:7" s="7" customFormat="1" ht="33.75" x14ac:dyDescent="0.2">
      <c r="A331" s="54" t="s">
        <v>585</v>
      </c>
      <c r="B331" s="63" t="s">
        <v>169</v>
      </c>
      <c r="C331" s="65" t="s">
        <v>32</v>
      </c>
      <c r="D331" s="64">
        <v>79.38</v>
      </c>
      <c r="E331" s="62"/>
      <c r="F331" s="59"/>
      <c r="G331" s="55">
        <f t="shared" ref="G331:G342" si="28">ROUND(PRODUCT(D331,E331),2)</f>
        <v>79.38</v>
      </c>
    </row>
    <row r="332" spans="1:7" s="7" customFormat="1" ht="22.5" x14ac:dyDescent="0.2">
      <c r="A332" s="54" t="s">
        <v>586</v>
      </c>
      <c r="B332" s="63" t="s">
        <v>1049</v>
      </c>
      <c r="C332" s="65" t="s">
        <v>32</v>
      </c>
      <c r="D332" s="64">
        <v>3.2</v>
      </c>
      <c r="E332" s="62"/>
      <c r="F332" s="59"/>
      <c r="G332" s="55">
        <f t="shared" si="28"/>
        <v>3.2</v>
      </c>
    </row>
    <row r="333" spans="1:7" s="7" customFormat="1" ht="33.75" x14ac:dyDescent="0.2">
      <c r="A333" s="54" t="s">
        <v>587</v>
      </c>
      <c r="B333" s="63" t="s">
        <v>131</v>
      </c>
      <c r="C333" s="65" t="s">
        <v>31</v>
      </c>
      <c r="D333" s="64">
        <v>18.61</v>
      </c>
      <c r="E333" s="62"/>
      <c r="F333" s="59"/>
      <c r="G333" s="55">
        <f t="shared" si="28"/>
        <v>18.61</v>
      </c>
    </row>
    <row r="334" spans="1:7" s="7" customFormat="1" ht="45" x14ac:dyDescent="0.2">
      <c r="A334" s="54" t="s">
        <v>588</v>
      </c>
      <c r="B334" s="63" t="s">
        <v>123</v>
      </c>
      <c r="C334" s="65" t="s">
        <v>32</v>
      </c>
      <c r="D334" s="64">
        <v>12.79</v>
      </c>
      <c r="E334" s="62"/>
      <c r="F334" s="59"/>
      <c r="G334" s="55">
        <f>ROUND(PRODUCT(D334,E334),2)</f>
        <v>12.79</v>
      </c>
    </row>
    <row r="335" spans="1:7" s="7" customFormat="1" ht="33.75" x14ac:dyDescent="0.2">
      <c r="A335" s="54" t="s">
        <v>589</v>
      </c>
      <c r="B335" s="63" t="s">
        <v>170</v>
      </c>
      <c r="C335" s="65" t="s">
        <v>32</v>
      </c>
      <c r="D335" s="64">
        <v>7.94</v>
      </c>
      <c r="E335" s="62"/>
      <c r="F335" s="59"/>
      <c r="G335" s="55">
        <f t="shared" ref="G335:G340" si="29">ROUND(PRODUCT(D335,E335),2)</f>
        <v>7.94</v>
      </c>
    </row>
    <row r="336" spans="1:7" s="7" customFormat="1" ht="33.75" x14ac:dyDescent="0.2">
      <c r="A336" s="54" t="s">
        <v>590</v>
      </c>
      <c r="B336" s="63" t="s">
        <v>171</v>
      </c>
      <c r="C336" s="65" t="s">
        <v>32</v>
      </c>
      <c r="D336" s="64">
        <v>3.48</v>
      </c>
      <c r="E336" s="62"/>
      <c r="F336" s="59"/>
      <c r="G336" s="55">
        <f t="shared" si="29"/>
        <v>3.48</v>
      </c>
    </row>
    <row r="337" spans="1:7" s="7" customFormat="1" ht="33.75" x14ac:dyDescent="0.2">
      <c r="A337" s="54" t="s">
        <v>591</v>
      </c>
      <c r="B337" s="63" t="s">
        <v>1045</v>
      </c>
      <c r="C337" s="65" t="s">
        <v>32</v>
      </c>
      <c r="D337" s="64">
        <v>2.25</v>
      </c>
      <c r="E337" s="62"/>
      <c r="F337" s="59"/>
      <c r="G337" s="55">
        <f t="shared" si="29"/>
        <v>2.25</v>
      </c>
    </row>
    <row r="338" spans="1:7" s="7" customFormat="1" ht="33.75" x14ac:dyDescent="0.2">
      <c r="A338" s="54" t="s">
        <v>592</v>
      </c>
      <c r="B338" s="63" t="s">
        <v>56</v>
      </c>
      <c r="C338" s="65" t="s">
        <v>32</v>
      </c>
      <c r="D338" s="64">
        <v>152.51</v>
      </c>
      <c r="E338" s="62"/>
      <c r="F338" s="59"/>
      <c r="G338" s="55">
        <f t="shared" si="29"/>
        <v>152.51</v>
      </c>
    </row>
    <row r="339" spans="1:7" s="7" customFormat="1" ht="33.75" x14ac:dyDescent="0.2">
      <c r="A339" s="54" t="s">
        <v>593</v>
      </c>
      <c r="B339" s="63" t="s">
        <v>34</v>
      </c>
      <c r="C339" s="65" t="s">
        <v>32</v>
      </c>
      <c r="D339" s="64">
        <v>304.61</v>
      </c>
      <c r="E339" s="62"/>
      <c r="F339" s="59"/>
      <c r="G339" s="55">
        <f t="shared" si="29"/>
        <v>304.61</v>
      </c>
    </row>
    <row r="340" spans="1:7" s="7" customFormat="1" ht="33.75" x14ac:dyDescent="0.2">
      <c r="A340" s="54" t="s">
        <v>594</v>
      </c>
      <c r="B340" s="63" t="s">
        <v>193</v>
      </c>
      <c r="C340" s="65" t="s">
        <v>39</v>
      </c>
      <c r="D340" s="64">
        <v>26.4</v>
      </c>
      <c r="E340" s="62"/>
      <c r="F340" s="59"/>
      <c r="G340" s="55">
        <f t="shared" si="29"/>
        <v>26.4</v>
      </c>
    </row>
    <row r="341" spans="1:7" s="7" customFormat="1" ht="33.75" x14ac:dyDescent="0.2">
      <c r="A341" s="54" t="s">
        <v>595</v>
      </c>
      <c r="B341" s="63" t="s">
        <v>37</v>
      </c>
      <c r="C341" s="65" t="s">
        <v>32</v>
      </c>
      <c r="D341" s="64">
        <v>1520.67</v>
      </c>
      <c r="E341" s="62"/>
      <c r="F341" s="59"/>
      <c r="G341" s="55">
        <f t="shared" si="28"/>
        <v>1520.67</v>
      </c>
    </row>
    <row r="342" spans="1:7" s="7" customFormat="1" ht="33.75" x14ac:dyDescent="0.2">
      <c r="A342" s="54" t="s">
        <v>596</v>
      </c>
      <c r="B342" s="63" t="s">
        <v>35</v>
      </c>
      <c r="C342" s="65" t="s">
        <v>36</v>
      </c>
      <c r="D342" s="64">
        <v>33454.74</v>
      </c>
      <c r="E342" s="62"/>
      <c r="F342" s="59"/>
      <c r="G342" s="55">
        <f t="shared" si="28"/>
        <v>33454.74</v>
      </c>
    </row>
    <row r="343" spans="1:7" s="7" customFormat="1" x14ac:dyDescent="0.2">
      <c r="A343" s="40" t="s">
        <v>242</v>
      </c>
      <c r="B343" s="41" t="s">
        <v>50</v>
      </c>
      <c r="C343" s="42"/>
      <c r="D343" s="43">
        <v>0</v>
      </c>
      <c r="E343" s="101"/>
      <c r="F343" s="45"/>
      <c r="G343" s="44">
        <f>ROUND(SUM(G344:G350),2)</f>
        <v>85114.559999999998</v>
      </c>
    </row>
    <row r="344" spans="1:7" s="7" customFormat="1" ht="33.75" x14ac:dyDescent="0.2">
      <c r="A344" s="54" t="s">
        <v>597</v>
      </c>
      <c r="B344" s="63" t="s">
        <v>30</v>
      </c>
      <c r="C344" s="65" t="s">
        <v>31</v>
      </c>
      <c r="D344" s="64">
        <v>6112.35</v>
      </c>
      <c r="E344" s="62"/>
      <c r="F344" s="59"/>
      <c r="G344" s="55">
        <f>ROUND(PRODUCT(D344,E344),2)</f>
        <v>6112.35</v>
      </c>
    </row>
    <row r="345" spans="1:7" s="7" customFormat="1" ht="45" x14ac:dyDescent="0.2">
      <c r="A345" s="54" t="s">
        <v>598</v>
      </c>
      <c r="B345" s="63" t="s">
        <v>168</v>
      </c>
      <c r="C345" s="65" t="s">
        <v>32</v>
      </c>
      <c r="D345" s="64">
        <v>3667.41</v>
      </c>
      <c r="E345" s="62"/>
      <c r="F345" s="59"/>
      <c r="G345" s="55">
        <f t="shared" ref="G345:G349" si="30">ROUND(PRODUCT(D345,E345),2)</f>
        <v>3667.41</v>
      </c>
    </row>
    <row r="346" spans="1:7" s="7" customFormat="1" ht="45" x14ac:dyDescent="0.2">
      <c r="A346" s="54" t="s">
        <v>599</v>
      </c>
      <c r="B346" s="63" t="s">
        <v>989</v>
      </c>
      <c r="C346" s="65" t="s">
        <v>32</v>
      </c>
      <c r="D346" s="64">
        <v>1222.47</v>
      </c>
      <c r="E346" s="62"/>
      <c r="F346" s="59"/>
      <c r="G346" s="55">
        <f t="shared" si="30"/>
        <v>1222.47</v>
      </c>
    </row>
    <row r="347" spans="1:7" s="7" customFormat="1" ht="45" x14ac:dyDescent="0.2">
      <c r="A347" s="54" t="s">
        <v>600</v>
      </c>
      <c r="B347" s="63" t="s">
        <v>1093</v>
      </c>
      <c r="C347" s="65" t="s">
        <v>32</v>
      </c>
      <c r="D347" s="64">
        <v>1222.47</v>
      </c>
      <c r="E347" s="62"/>
      <c r="F347" s="59"/>
      <c r="G347" s="55">
        <f t="shared" si="30"/>
        <v>1222.47</v>
      </c>
    </row>
    <row r="348" spans="1:7" s="7" customFormat="1" ht="33.75" x14ac:dyDescent="0.2">
      <c r="A348" s="54" t="s">
        <v>601</v>
      </c>
      <c r="B348" s="63" t="s">
        <v>133</v>
      </c>
      <c r="C348" s="65" t="s">
        <v>31</v>
      </c>
      <c r="D348" s="64">
        <v>6112.35</v>
      </c>
      <c r="E348" s="62"/>
      <c r="F348" s="59"/>
      <c r="G348" s="55">
        <f t="shared" si="30"/>
        <v>6112.35</v>
      </c>
    </row>
    <row r="349" spans="1:7" s="7" customFormat="1" ht="33.75" x14ac:dyDescent="0.2">
      <c r="A349" s="54" t="s">
        <v>602</v>
      </c>
      <c r="B349" s="63" t="s">
        <v>37</v>
      </c>
      <c r="C349" s="65" t="s">
        <v>32</v>
      </c>
      <c r="D349" s="64">
        <v>2903.37</v>
      </c>
      <c r="E349" s="62"/>
      <c r="F349" s="69"/>
      <c r="G349" s="55">
        <f t="shared" si="30"/>
        <v>2903.37</v>
      </c>
    </row>
    <row r="350" spans="1:7" s="7" customFormat="1" ht="33.75" x14ac:dyDescent="0.2">
      <c r="A350" s="54" t="s">
        <v>603</v>
      </c>
      <c r="B350" s="63" t="s">
        <v>35</v>
      </c>
      <c r="C350" s="65" t="s">
        <v>36</v>
      </c>
      <c r="D350" s="64">
        <v>63874.14</v>
      </c>
      <c r="E350" s="62"/>
      <c r="F350" s="59"/>
      <c r="G350" s="55">
        <f>ROUND(PRODUCT(D350,E350),2)</f>
        <v>63874.14</v>
      </c>
    </row>
    <row r="351" spans="1:7" s="7" customFormat="1" x14ac:dyDescent="0.2">
      <c r="A351" s="40" t="s">
        <v>243</v>
      </c>
      <c r="B351" s="41" t="s">
        <v>51</v>
      </c>
      <c r="C351" s="42"/>
      <c r="D351" s="43">
        <v>0</v>
      </c>
      <c r="E351" s="101"/>
      <c r="F351" s="45"/>
      <c r="G351" s="44">
        <f>ROUND(SUM(G352:G359),2)</f>
        <v>16684.919999999998</v>
      </c>
    </row>
    <row r="352" spans="1:7" s="7" customFormat="1" ht="45" x14ac:dyDescent="0.2">
      <c r="A352" s="54" t="s">
        <v>604</v>
      </c>
      <c r="B352" s="63" t="s">
        <v>119</v>
      </c>
      <c r="C352" s="65" t="s">
        <v>31</v>
      </c>
      <c r="D352" s="64">
        <v>793.87</v>
      </c>
      <c r="E352" s="62"/>
      <c r="F352" s="59"/>
      <c r="G352" s="55">
        <f>ROUND(PRODUCT(D352,E352),2)</f>
        <v>793.87</v>
      </c>
    </row>
    <row r="353" spans="1:7" s="7" customFormat="1" ht="45" x14ac:dyDescent="0.2">
      <c r="A353" s="54" t="s">
        <v>605</v>
      </c>
      <c r="B353" s="63" t="s">
        <v>120</v>
      </c>
      <c r="C353" s="65" t="s">
        <v>31</v>
      </c>
      <c r="D353" s="64">
        <v>1058.5</v>
      </c>
      <c r="E353" s="62"/>
      <c r="F353" s="59"/>
      <c r="G353" s="55">
        <f t="shared" ref="G353:G359" si="31">ROUND(PRODUCT(D353,E353),2)</f>
        <v>1058.5</v>
      </c>
    </row>
    <row r="354" spans="1:7" s="7" customFormat="1" ht="45" x14ac:dyDescent="0.2">
      <c r="A354" s="54" t="s">
        <v>606</v>
      </c>
      <c r="B354" s="63" t="s">
        <v>121</v>
      </c>
      <c r="C354" s="65" t="s">
        <v>31</v>
      </c>
      <c r="D354" s="64">
        <v>3175.49</v>
      </c>
      <c r="E354" s="62"/>
      <c r="F354" s="59"/>
      <c r="G354" s="55">
        <f t="shared" si="31"/>
        <v>3175.49</v>
      </c>
    </row>
    <row r="355" spans="1:7" s="7" customFormat="1" ht="45" x14ac:dyDescent="0.2">
      <c r="A355" s="54" t="s">
        <v>607</v>
      </c>
      <c r="B355" s="63" t="s">
        <v>122</v>
      </c>
      <c r="C355" s="65" t="s">
        <v>31</v>
      </c>
      <c r="D355" s="64">
        <v>264.63</v>
      </c>
      <c r="E355" s="62"/>
      <c r="F355" s="59"/>
      <c r="G355" s="55">
        <f t="shared" si="31"/>
        <v>264.63</v>
      </c>
    </row>
    <row r="356" spans="1:7" s="7" customFormat="1" ht="22.5" x14ac:dyDescent="0.2">
      <c r="A356" s="54" t="s">
        <v>608</v>
      </c>
      <c r="B356" s="63" t="s">
        <v>38</v>
      </c>
      <c r="C356" s="65" t="s">
        <v>39</v>
      </c>
      <c r="D356" s="64">
        <v>3904.57</v>
      </c>
      <c r="E356" s="62"/>
      <c r="F356" s="59"/>
      <c r="G356" s="55">
        <f t="shared" si="31"/>
        <v>3904.57</v>
      </c>
    </row>
    <row r="357" spans="1:7" s="7" customFormat="1" ht="45" x14ac:dyDescent="0.2">
      <c r="A357" s="54" t="s">
        <v>609</v>
      </c>
      <c r="B357" s="63" t="s">
        <v>52</v>
      </c>
      <c r="C357" s="65" t="s">
        <v>39</v>
      </c>
      <c r="D357" s="64">
        <v>3904.57</v>
      </c>
      <c r="E357" s="62"/>
      <c r="F357" s="59"/>
      <c r="G357" s="55">
        <f t="shared" si="31"/>
        <v>3904.57</v>
      </c>
    </row>
    <row r="358" spans="1:7" s="7" customFormat="1" ht="33.75" x14ac:dyDescent="0.2">
      <c r="A358" s="54" t="s">
        <v>610</v>
      </c>
      <c r="B358" s="63" t="s">
        <v>111</v>
      </c>
      <c r="C358" s="65" t="s">
        <v>53</v>
      </c>
      <c r="D358" s="64">
        <v>2474.29</v>
      </c>
      <c r="E358" s="62"/>
      <c r="F358" s="59"/>
      <c r="G358" s="55">
        <f t="shared" si="31"/>
        <v>2474.29</v>
      </c>
    </row>
    <row r="359" spans="1:7" s="7" customFormat="1" ht="78.75" x14ac:dyDescent="0.2">
      <c r="A359" s="54" t="s">
        <v>611</v>
      </c>
      <c r="B359" s="63" t="s">
        <v>109</v>
      </c>
      <c r="C359" s="65" t="s">
        <v>33</v>
      </c>
      <c r="D359" s="64">
        <v>1109</v>
      </c>
      <c r="E359" s="62"/>
      <c r="F359" s="59"/>
      <c r="G359" s="55">
        <f t="shared" si="31"/>
        <v>1109</v>
      </c>
    </row>
    <row r="360" spans="1:7" s="7" customFormat="1" x14ac:dyDescent="0.2">
      <c r="A360" s="39" t="s">
        <v>244</v>
      </c>
      <c r="B360" s="67" t="s">
        <v>117</v>
      </c>
      <c r="C360" s="67"/>
      <c r="D360" s="67">
        <v>0</v>
      </c>
      <c r="E360" s="67"/>
      <c r="F360" s="67"/>
      <c r="G360" s="57">
        <f>ROUND(SUM(G361:G381),2)</f>
        <v>16704.11</v>
      </c>
    </row>
    <row r="361" spans="1:7" s="7" customFormat="1" ht="33.75" x14ac:dyDescent="0.2">
      <c r="A361" s="54" t="s">
        <v>612</v>
      </c>
      <c r="B361" s="63" t="s">
        <v>30</v>
      </c>
      <c r="C361" s="65" t="s">
        <v>31</v>
      </c>
      <c r="D361" s="64">
        <v>3046.11</v>
      </c>
      <c r="E361" s="62"/>
      <c r="F361" s="59"/>
      <c r="G361" s="55">
        <f>ROUND(PRODUCT(D361,E361),2)</f>
        <v>3046.11</v>
      </c>
    </row>
    <row r="362" spans="1:7" s="7" customFormat="1" ht="45" x14ac:dyDescent="0.2">
      <c r="A362" s="54" t="s">
        <v>613</v>
      </c>
      <c r="B362" s="63" t="s">
        <v>172</v>
      </c>
      <c r="C362" s="65" t="s">
        <v>32</v>
      </c>
      <c r="D362" s="64">
        <v>137.07</v>
      </c>
      <c r="E362" s="62"/>
      <c r="F362" s="59"/>
      <c r="G362" s="55">
        <f t="shared" ref="G362:G381" si="32">ROUND(PRODUCT(D362,E362),2)</f>
        <v>137.07</v>
      </c>
    </row>
    <row r="363" spans="1:7" s="7" customFormat="1" ht="45" x14ac:dyDescent="0.2">
      <c r="A363" s="54" t="s">
        <v>614</v>
      </c>
      <c r="B363" s="63" t="s">
        <v>116</v>
      </c>
      <c r="C363" s="65" t="s">
        <v>31</v>
      </c>
      <c r="D363" s="64">
        <v>913.83</v>
      </c>
      <c r="E363" s="62"/>
      <c r="F363" s="59"/>
      <c r="G363" s="55">
        <f t="shared" si="32"/>
        <v>913.83</v>
      </c>
    </row>
    <row r="364" spans="1:7" s="7" customFormat="1" ht="45" x14ac:dyDescent="0.2">
      <c r="A364" s="54" t="s">
        <v>615</v>
      </c>
      <c r="B364" s="63" t="s">
        <v>179</v>
      </c>
      <c r="C364" s="65" t="s">
        <v>31</v>
      </c>
      <c r="D364" s="64">
        <v>2132.2800000000002</v>
      </c>
      <c r="E364" s="62"/>
      <c r="F364" s="59"/>
      <c r="G364" s="55">
        <f t="shared" si="32"/>
        <v>2132.2800000000002</v>
      </c>
    </row>
    <row r="365" spans="1:7" s="7" customFormat="1" ht="45" x14ac:dyDescent="0.2">
      <c r="A365" s="54" t="s">
        <v>616</v>
      </c>
      <c r="B365" s="63" t="s">
        <v>149</v>
      </c>
      <c r="C365" s="65" t="s">
        <v>32</v>
      </c>
      <c r="D365" s="64">
        <v>82.24</v>
      </c>
      <c r="E365" s="62"/>
      <c r="F365" s="59"/>
      <c r="G365" s="55">
        <f t="shared" si="32"/>
        <v>82.24</v>
      </c>
    </row>
    <row r="366" spans="1:7" s="7" customFormat="1" ht="45" x14ac:dyDescent="0.2">
      <c r="A366" s="54" t="s">
        <v>617</v>
      </c>
      <c r="B366" s="63" t="s">
        <v>173</v>
      </c>
      <c r="C366" s="65" t="s">
        <v>32</v>
      </c>
      <c r="D366" s="64">
        <v>54.83</v>
      </c>
      <c r="E366" s="62"/>
      <c r="F366" s="59"/>
      <c r="G366" s="55">
        <f t="shared" si="32"/>
        <v>54.83</v>
      </c>
    </row>
    <row r="367" spans="1:7" s="7" customFormat="1" ht="33.75" x14ac:dyDescent="0.2">
      <c r="A367" s="54" t="s">
        <v>618</v>
      </c>
      <c r="B367" s="63" t="s">
        <v>181</v>
      </c>
      <c r="C367" s="65" t="s">
        <v>39</v>
      </c>
      <c r="D367" s="64">
        <v>970.49</v>
      </c>
      <c r="E367" s="62"/>
      <c r="F367" s="59"/>
      <c r="G367" s="55">
        <f t="shared" si="32"/>
        <v>970.49</v>
      </c>
    </row>
    <row r="368" spans="1:7" s="7" customFormat="1" ht="33.75" x14ac:dyDescent="0.2">
      <c r="A368" s="54" t="s">
        <v>619</v>
      </c>
      <c r="B368" s="63" t="s">
        <v>182</v>
      </c>
      <c r="C368" s="65" t="s">
        <v>39</v>
      </c>
      <c r="D368" s="64">
        <v>415.93</v>
      </c>
      <c r="E368" s="62"/>
      <c r="F368" s="59"/>
      <c r="G368" s="55">
        <f t="shared" si="32"/>
        <v>415.93</v>
      </c>
    </row>
    <row r="369" spans="1:7" s="7" customFormat="1" ht="33.75" x14ac:dyDescent="0.2">
      <c r="A369" s="54" t="s">
        <v>620</v>
      </c>
      <c r="B369" s="63" t="s">
        <v>183</v>
      </c>
      <c r="C369" s="65" t="s">
        <v>39</v>
      </c>
      <c r="D369" s="64">
        <v>23.51</v>
      </c>
      <c r="E369" s="62"/>
      <c r="F369" s="59"/>
      <c r="G369" s="55">
        <f t="shared" si="32"/>
        <v>23.51</v>
      </c>
    </row>
    <row r="370" spans="1:7" s="7" customFormat="1" ht="45" x14ac:dyDescent="0.2">
      <c r="A370" s="54" t="s">
        <v>621</v>
      </c>
      <c r="B370" s="63" t="s">
        <v>41</v>
      </c>
      <c r="C370" s="65" t="s">
        <v>31</v>
      </c>
      <c r="D370" s="64">
        <v>693.21</v>
      </c>
      <c r="E370" s="62"/>
      <c r="F370" s="59"/>
      <c r="G370" s="55">
        <f t="shared" si="32"/>
        <v>693.21</v>
      </c>
    </row>
    <row r="371" spans="1:7" s="7" customFormat="1" ht="33.75" x14ac:dyDescent="0.2">
      <c r="A371" s="54" t="s">
        <v>622</v>
      </c>
      <c r="B371" s="63" t="s">
        <v>40</v>
      </c>
      <c r="C371" s="65" t="s">
        <v>31</v>
      </c>
      <c r="D371" s="64">
        <v>2352.9</v>
      </c>
      <c r="E371" s="62"/>
      <c r="F371" s="59"/>
      <c r="G371" s="55">
        <f t="shared" si="32"/>
        <v>2352.9</v>
      </c>
    </row>
    <row r="372" spans="1:7" s="7" customFormat="1" ht="33.75" x14ac:dyDescent="0.2">
      <c r="A372" s="54" t="s">
        <v>623</v>
      </c>
      <c r="B372" s="63" t="s">
        <v>42</v>
      </c>
      <c r="C372" s="65" t="s">
        <v>31</v>
      </c>
      <c r="D372" s="64">
        <v>913.83</v>
      </c>
      <c r="E372" s="62"/>
      <c r="F372" s="59"/>
      <c r="G372" s="55">
        <f t="shared" si="32"/>
        <v>913.83</v>
      </c>
    </row>
    <row r="373" spans="1:7" s="7" customFormat="1" ht="22.5" x14ac:dyDescent="0.2">
      <c r="A373" s="54" t="s">
        <v>624</v>
      </c>
      <c r="B373" s="63" t="s">
        <v>38</v>
      </c>
      <c r="C373" s="65" t="s">
        <v>39</v>
      </c>
      <c r="D373" s="64">
        <v>1865.19</v>
      </c>
      <c r="E373" s="62"/>
      <c r="F373" s="59"/>
      <c r="G373" s="55">
        <f t="shared" si="32"/>
        <v>1865.19</v>
      </c>
    </row>
    <row r="374" spans="1:7" s="7" customFormat="1" ht="45" x14ac:dyDescent="0.2">
      <c r="A374" s="54" t="s">
        <v>625</v>
      </c>
      <c r="B374" s="63" t="s">
        <v>48</v>
      </c>
      <c r="C374" s="65" t="s">
        <v>39</v>
      </c>
      <c r="D374" s="64">
        <v>23.82</v>
      </c>
      <c r="E374" s="62"/>
      <c r="F374" s="59"/>
      <c r="G374" s="55">
        <f>ROUND(PRODUCT(D374,E374),2)</f>
        <v>23.82</v>
      </c>
    </row>
    <row r="375" spans="1:7" s="7" customFormat="1" ht="33.75" x14ac:dyDescent="0.2">
      <c r="A375" s="54" t="s">
        <v>626</v>
      </c>
      <c r="B375" s="63" t="s">
        <v>113</v>
      </c>
      <c r="C375" s="65" t="s">
        <v>39</v>
      </c>
      <c r="D375" s="64">
        <v>23.82</v>
      </c>
      <c r="E375" s="62"/>
      <c r="F375" s="59"/>
      <c r="G375" s="55">
        <f t="shared" ref="G375:G376" si="33">ROUND(PRODUCT(D375,E375),2)</f>
        <v>23.82</v>
      </c>
    </row>
    <row r="376" spans="1:7" s="7" customFormat="1" ht="33.75" x14ac:dyDescent="0.2">
      <c r="A376" s="54" t="s">
        <v>627</v>
      </c>
      <c r="B376" s="63" t="s">
        <v>164</v>
      </c>
      <c r="C376" s="65" t="s">
        <v>31</v>
      </c>
      <c r="D376" s="64">
        <v>67.48</v>
      </c>
      <c r="E376" s="62"/>
      <c r="F376" s="59"/>
      <c r="G376" s="55">
        <f t="shared" si="33"/>
        <v>67.48</v>
      </c>
    </row>
    <row r="377" spans="1:7" s="7" customFormat="1" ht="33.75" x14ac:dyDescent="0.2">
      <c r="A377" s="54" t="s">
        <v>628</v>
      </c>
      <c r="B377" s="63" t="s">
        <v>153</v>
      </c>
      <c r="C377" s="65" t="s">
        <v>31</v>
      </c>
      <c r="D377" s="64">
        <v>67.48</v>
      </c>
      <c r="E377" s="62"/>
      <c r="F377" s="59"/>
      <c r="G377" s="55">
        <f t="shared" si="32"/>
        <v>67.48</v>
      </c>
    </row>
    <row r="378" spans="1:7" s="7" customFormat="1" ht="67.5" x14ac:dyDescent="0.2">
      <c r="A378" s="54" t="s">
        <v>629</v>
      </c>
      <c r="B378" s="63" t="s">
        <v>180</v>
      </c>
      <c r="C378" s="65" t="s">
        <v>33</v>
      </c>
      <c r="D378" s="64">
        <v>165</v>
      </c>
      <c r="E378" s="62"/>
      <c r="F378" s="59"/>
      <c r="G378" s="55">
        <f t="shared" si="32"/>
        <v>165</v>
      </c>
    </row>
    <row r="379" spans="1:7" s="7" customFormat="1" ht="90" x14ac:dyDescent="0.2">
      <c r="A379" s="54" t="s">
        <v>630</v>
      </c>
      <c r="B379" s="63" t="s">
        <v>134</v>
      </c>
      <c r="C379" s="65" t="s">
        <v>33</v>
      </c>
      <c r="D379" s="64">
        <v>1494</v>
      </c>
      <c r="E379" s="62"/>
      <c r="F379" s="59"/>
      <c r="G379" s="55">
        <f t="shared" si="32"/>
        <v>1494</v>
      </c>
    </row>
    <row r="380" spans="1:7" s="7" customFormat="1" ht="33.75" x14ac:dyDescent="0.2">
      <c r="A380" s="54" t="s">
        <v>631</v>
      </c>
      <c r="B380" s="63" t="s">
        <v>37</v>
      </c>
      <c r="C380" s="65" t="s">
        <v>32</v>
      </c>
      <c r="D380" s="64">
        <v>54.83</v>
      </c>
      <c r="E380" s="62"/>
      <c r="F380" s="59"/>
      <c r="G380" s="55">
        <f t="shared" si="32"/>
        <v>54.83</v>
      </c>
    </row>
    <row r="381" spans="1:7" s="7" customFormat="1" ht="33.75" x14ac:dyDescent="0.2">
      <c r="A381" s="54" t="s">
        <v>632</v>
      </c>
      <c r="B381" s="63" t="s">
        <v>35</v>
      </c>
      <c r="C381" s="65" t="s">
        <v>36</v>
      </c>
      <c r="D381" s="64">
        <v>1206.26</v>
      </c>
      <c r="E381" s="62"/>
      <c r="F381" s="59"/>
      <c r="G381" s="55">
        <f t="shared" si="32"/>
        <v>1206.26</v>
      </c>
    </row>
    <row r="382" spans="1:7" s="7" customFormat="1" x14ac:dyDescent="0.2">
      <c r="A382" s="39" t="s">
        <v>245</v>
      </c>
      <c r="B382" s="67" t="s">
        <v>104</v>
      </c>
      <c r="C382" s="67"/>
      <c r="D382" s="67">
        <v>0</v>
      </c>
      <c r="E382" s="67"/>
      <c r="F382" s="67"/>
      <c r="G382" s="57">
        <f>ROUND(SUM(G383:G389),2)</f>
        <v>257.60000000000002</v>
      </c>
    </row>
    <row r="383" spans="1:7" s="7" customFormat="1" ht="33.75" x14ac:dyDescent="0.2">
      <c r="A383" s="54" t="s">
        <v>633</v>
      </c>
      <c r="B383" s="63" t="s">
        <v>994</v>
      </c>
      <c r="C383" s="65" t="s">
        <v>33</v>
      </c>
      <c r="D383" s="64">
        <v>18</v>
      </c>
      <c r="E383" s="62"/>
      <c r="F383" s="59"/>
      <c r="G383" s="55">
        <f t="shared" ref="G383:G389" si="34">ROUND(PRODUCT(D383,E383),2)</f>
        <v>18</v>
      </c>
    </row>
    <row r="384" spans="1:7" s="7" customFormat="1" ht="33.75" x14ac:dyDescent="0.2">
      <c r="A384" s="54" t="s">
        <v>634</v>
      </c>
      <c r="B384" s="63" t="s">
        <v>995</v>
      </c>
      <c r="C384" s="65" t="s">
        <v>33</v>
      </c>
      <c r="D384" s="64">
        <v>18</v>
      </c>
      <c r="E384" s="62"/>
      <c r="F384" s="59"/>
      <c r="G384" s="55">
        <f t="shared" si="34"/>
        <v>18</v>
      </c>
    </row>
    <row r="385" spans="1:7" s="7" customFormat="1" ht="33.75" x14ac:dyDescent="0.2">
      <c r="A385" s="54" t="s">
        <v>635</v>
      </c>
      <c r="B385" s="63" t="s">
        <v>996</v>
      </c>
      <c r="C385" s="65" t="s">
        <v>33</v>
      </c>
      <c r="D385" s="64">
        <v>18</v>
      </c>
      <c r="E385" s="62"/>
      <c r="F385" s="59"/>
      <c r="G385" s="55">
        <f t="shared" si="34"/>
        <v>18</v>
      </c>
    </row>
    <row r="386" spans="1:7" s="7" customFormat="1" ht="33.75" x14ac:dyDescent="0.2">
      <c r="A386" s="54" t="s">
        <v>636</v>
      </c>
      <c r="B386" s="63" t="s">
        <v>997</v>
      </c>
      <c r="C386" s="65" t="s">
        <v>33</v>
      </c>
      <c r="D386" s="64">
        <v>19</v>
      </c>
      <c r="E386" s="62"/>
      <c r="F386" s="59"/>
      <c r="G386" s="55">
        <f t="shared" si="34"/>
        <v>19</v>
      </c>
    </row>
    <row r="387" spans="1:7" s="7" customFormat="1" ht="33.75" x14ac:dyDescent="0.2">
      <c r="A387" s="54" t="s">
        <v>637</v>
      </c>
      <c r="B387" s="63" t="s">
        <v>998</v>
      </c>
      <c r="C387" s="65" t="s">
        <v>33</v>
      </c>
      <c r="D387" s="64">
        <v>19</v>
      </c>
      <c r="E387" s="62"/>
      <c r="F387" s="59"/>
      <c r="G387" s="55">
        <f t="shared" si="34"/>
        <v>19</v>
      </c>
    </row>
    <row r="388" spans="1:7" s="7" customFormat="1" ht="33.75" x14ac:dyDescent="0.2">
      <c r="A388" s="54" t="s">
        <v>638</v>
      </c>
      <c r="B388" s="63" t="s">
        <v>54</v>
      </c>
      <c r="C388" s="65" t="s">
        <v>31</v>
      </c>
      <c r="D388" s="64">
        <v>138</v>
      </c>
      <c r="E388" s="62"/>
      <c r="F388" s="59"/>
      <c r="G388" s="55">
        <f t="shared" si="34"/>
        <v>138</v>
      </c>
    </row>
    <row r="389" spans="1:7" s="7" customFormat="1" ht="22.5" x14ac:dyDescent="0.2">
      <c r="A389" s="54" t="s">
        <v>639</v>
      </c>
      <c r="B389" s="63" t="s">
        <v>174</v>
      </c>
      <c r="C389" s="65" t="s">
        <v>32</v>
      </c>
      <c r="D389" s="64">
        <v>27.6</v>
      </c>
      <c r="E389" s="62"/>
      <c r="F389" s="59"/>
      <c r="G389" s="55">
        <f t="shared" si="34"/>
        <v>27.6</v>
      </c>
    </row>
    <row r="390" spans="1:7" s="7" customFormat="1" x14ac:dyDescent="0.2">
      <c r="A390" s="39" t="s">
        <v>246</v>
      </c>
      <c r="B390" s="67" t="s">
        <v>43</v>
      </c>
      <c r="C390" s="67"/>
      <c r="D390" s="67">
        <v>0</v>
      </c>
      <c r="E390" s="67"/>
      <c r="F390" s="67"/>
      <c r="G390" s="57">
        <f>ROUND(SUM(G391,G405),2)</f>
        <v>2574.4</v>
      </c>
    </row>
    <row r="391" spans="1:7" s="7" customFormat="1" x14ac:dyDescent="0.2">
      <c r="A391" s="40" t="s">
        <v>247</v>
      </c>
      <c r="B391" s="41" t="s">
        <v>45</v>
      </c>
      <c r="C391" s="42"/>
      <c r="D391" s="43">
        <v>0</v>
      </c>
      <c r="E391" s="44"/>
      <c r="F391" s="45"/>
      <c r="G391" s="44">
        <f>ROUND(SUM(G392:G404),2)</f>
        <v>2520.4</v>
      </c>
    </row>
    <row r="392" spans="1:7" s="7" customFormat="1" ht="56.25" x14ac:dyDescent="0.2">
      <c r="A392" s="54" t="s">
        <v>640</v>
      </c>
      <c r="B392" s="63" t="s">
        <v>176</v>
      </c>
      <c r="C392" s="65" t="s">
        <v>31</v>
      </c>
      <c r="D392" s="64">
        <v>6</v>
      </c>
      <c r="E392" s="62"/>
      <c r="F392" s="59"/>
      <c r="G392" s="55">
        <f t="shared" ref="G392:G404" si="35">ROUND(PRODUCT(D392,E392),2)</f>
        <v>6</v>
      </c>
    </row>
    <row r="393" spans="1:7" s="7" customFormat="1" ht="67.5" x14ac:dyDescent="0.2">
      <c r="A393" s="54" t="s">
        <v>641</v>
      </c>
      <c r="B393" s="63" t="s">
        <v>177</v>
      </c>
      <c r="C393" s="65" t="s">
        <v>31</v>
      </c>
      <c r="D393" s="64">
        <v>416.3</v>
      </c>
      <c r="E393" s="62"/>
      <c r="F393" s="59"/>
      <c r="G393" s="55">
        <f t="shared" si="35"/>
        <v>416.3</v>
      </c>
    </row>
    <row r="394" spans="1:7" s="7" customFormat="1" ht="56.25" x14ac:dyDescent="0.2">
      <c r="A394" s="54" t="s">
        <v>642</v>
      </c>
      <c r="B394" s="63" t="s">
        <v>155</v>
      </c>
      <c r="C394" s="65" t="s">
        <v>39</v>
      </c>
      <c r="D394" s="64">
        <v>1785.6</v>
      </c>
      <c r="E394" s="62"/>
      <c r="F394" s="59"/>
      <c r="G394" s="55">
        <f t="shared" si="35"/>
        <v>1785.6</v>
      </c>
    </row>
    <row r="395" spans="1:7" s="7" customFormat="1" ht="56.25" x14ac:dyDescent="0.2">
      <c r="A395" s="54" t="s">
        <v>643</v>
      </c>
      <c r="B395" s="63" t="s">
        <v>156</v>
      </c>
      <c r="C395" s="65" t="s">
        <v>39</v>
      </c>
      <c r="D395" s="64">
        <v>82.42</v>
      </c>
      <c r="E395" s="62"/>
      <c r="F395" s="59"/>
      <c r="G395" s="55">
        <f t="shared" si="35"/>
        <v>82.42</v>
      </c>
    </row>
    <row r="396" spans="1:7" s="7" customFormat="1" ht="56.25" x14ac:dyDescent="0.2">
      <c r="A396" s="54" t="s">
        <v>644</v>
      </c>
      <c r="B396" s="63" t="s">
        <v>157</v>
      </c>
      <c r="C396" s="65" t="s">
        <v>39</v>
      </c>
      <c r="D396" s="64">
        <v>26.48</v>
      </c>
      <c r="E396" s="62"/>
      <c r="F396" s="59"/>
      <c r="G396" s="55">
        <f t="shared" si="35"/>
        <v>26.48</v>
      </c>
    </row>
    <row r="397" spans="1:7" s="7" customFormat="1" ht="56.25" x14ac:dyDescent="0.2">
      <c r="A397" s="54" t="s">
        <v>645</v>
      </c>
      <c r="B397" s="63" t="s">
        <v>158</v>
      </c>
      <c r="C397" s="65" t="s">
        <v>33</v>
      </c>
      <c r="D397" s="64">
        <v>28</v>
      </c>
      <c r="E397" s="62"/>
      <c r="F397" s="59"/>
      <c r="G397" s="55">
        <f t="shared" si="35"/>
        <v>28</v>
      </c>
    </row>
    <row r="398" spans="1:7" s="7" customFormat="1" ht="56.25" x14ac:dyDescent="0.2">
      <c r="A398" s="54" t="s">
        <v>646</v>
      </c>
      <c r="B398" s="63" t="s">
        <v>159</v>
      </c>
      <c r="C398" s="65" t="s">
        <v>33</v>
      </c>
      <c r="D398" s="64">
        <v>10</v>
      </c>
      <c r="E398" s="62"/>
      <c r="F398" s="59"/>
      <c r="G398" s="55">
        <f t="shared" si="35"/>
        <v>10</v>
      </c>
    </row>
    <row r="399" spans="1:7" s="7" customFormat="1" ht="45" x14ac:dyDescent="0.2">
      <c r="A399" s="54" t="s">
        <v>647</v>
      </c>
      <c r="B399" s="63" t="s">
        <v>208</v>
      </c>
      <c r="C399" s="65" t="s">
        <v>33</v>
      </c>
      <c r="D399" s="64">
        <v>3</v>
      </c>
      <c r="E399" s="62"/>
      <c r="F399" s="59"/>
      <c r="G399" s="55">
        <f t="shared" si="35"/>
        <v>3</v>
      </c>
    </row>
    <row r="400" spans="1:7" s="7" customFormat="1" ht="45" x14ac:dyDescent="0.2">
      <c r="A400" s="54" t="s">
        <v>648</v>
      </c>
      <c r="B400" s="63" t="s">
        <v>160</v>
      </c>
      <c r="C400" s="65" t="s">
        <v>33</v>
      </c>
      <c r="D400" s="64">
        <v>2</v>
      </c>
      <c r="E400" s="62"/>
      <c r="F400" s="59"/>
      <c r="G400" s="55">
        <f t="shared" si="35"/>
        <v>2</v>
      </c>
    </row>
    <row r="401" spans="1:7" s="7" customFormat="1" ht="56.25" x14ac:dyDescent="0.2">
      <c r="A401" s="54" t="s">
        <v>649</v>
      </c>
      <c r="B401" s="63" t="s">
        <v>161</v>
      </c>
      <c r="C401" s="65" t="s">
        <v>33</v>
      </c>
      <c r="D401" s="64">
        <v>2</v>
      </c>
      <c r="E401" s="62"/>
      <c r="F401" s="59"/>
      <c r="G401" s="55">
        <f t="shared" si="35"/>
        <v>2</v>
      </c>
    </row>
    <row r="402" spans="1:7" s="7" customFormat="1" ht="56.25" x14ac:dyDescent="0.2">
      <c r="A402" s="54" t="s">
        <v>650</v>
      </c>
      <c r="B402" s="63" t="s">
        <v>55</v>
      </c>
      <c r="C402" s="65" t="s">
        <v>31</v>
      </c>
      <c r="D402" s="64">
        <v>60.3</v>
      </c>
      <c r="E402" s="62"/>
      <c r="F402" s="59"/>
      <c r="G402" s="55">
        <f t="shared" si="35"/>
        <v>60.3</v>
      </c>
    </row>
    <row r="403" spans="1:7" s="7" customFormat="1" ht="56.25" x14ac:dyDescent="0.2">
      <c r="A403" s="54" t="s">
        <v>651</v>
      </c>
      <c r="B403" s="63" t="s">
        <v>163</v>
      </c>
      <c r="C403" s="65" t="s">
        <v>31</v>
      </c>
      <c r="D403" s="64">
        <v>60.3</v>
      </c>
      <c r="E403" s="62"/>
      <c r="F403" s="59"/>
      <c r="G403" s="55">
        <f t="shared" si="35"/>
        <v>60.3</v>
      </c>
    </row>
    <row r="404" spans="1:7" s="7" customFormat="1" ht="22.5" x14ac:dyDescent="0.2">
      <c r="A404" s="54" t="s">
        <v>652</v>
      </c>
      <c r="B404" s="63" t="s">
        <v>110</v>
      </c>
      <c r="C404" s="65" t="s">
        <v>33</v>
      </c>
      <c r="D404" s="64">
        <v>38</v>
      </c>
      <c r="E404" s="62"/>
      <c r="F404" s="59"/>
      <c r="G404" s="55">
        <f t="shared" si="35"/>
        <v>38</v>
      </c>
    </row>
    <row r="405" spans="1:7" s="7" customFormat="1" x14ac:dyDescent="0.2">
      <c r="A405" s="40" t="s">
        <v>248</v>
      </c>
      <c r="B405" s="41" t="s">
        <v>105</v>
      </c>
      <c r="C405" s="42"/>
      <c r="D405" s="43">
        <v>0</v>
      </c>
      <c r="E405" s="101"/>
      <c r="F405" s="45"/>
      <c r="G405" s="44">
        <f>ROUND(SUM(G406:G409),2)</f>
        <v>54</v>
      </c>
    </row>
    <row r="406" spans="1:7" s="7" customFormat="1" ht="67.5" x14ac:dyDescent="0.2">
      <c r="A406" s="54" t="s">
        <v>653</v>
      </c>
      <c r="B406" s="63" t="s">
        <v>184</v>
      </c>
      <c r="C406" s="65" t="s">
        <v>33</v>
      </c>
      <c r="D406" s="64">
        <v>30</v>
      </c>
      <c r="E406" s="62"/>
      <c r="F406" s="59"/>
      <c r="G406" s="55">
        <f t="shared" ref="G406:G409" si="36">ROUND(PRODUCT(D406,E406),2)</f>
        <v>30</v>
      </c>
    </row>
    <row r="407" spans="1:7" s="7" customFormat="1" ht="90" x14ac:dyDescent="0.2">
      <c r="A407" s="54" t="s">
        <v>654</v>
      </c>
      <c r="B407" s="63" t="s">
        <v>185</v>
      </c>
      <c r="C407" s="65" t="s">
        <v>33</v>
      </c>
      <c r="D407" s="64">
        <v>4</v>
      </c>
      <c r="E407" s="62"/>
      <c r="F407" s="59"/>
      <c r="G407" s="55">
        <f t="shared" si="36"/>
        <v>4</v>
      </c>
    </row>
    <row r="408" spans="1:7" s="7" customFormat="1" ht="78.75" x14ac:dyDescent="0.2">
      <c r="A408" s="54" t="s">
        <v>655</v>
      </c>
      <c r="B408" s="63" t="s">
        <v>186</v>
      </c>
      <c r="C408" s="65" t="s">
        <v>33</v>
      </c>
      <c r="D408" s="64">
        <v>1</v>
      </c>
      <c r="E408" s="62"/>
      <c r="F408" s="59"/>
      <c r="G408" s="55">
        <f t="shared" si="36"/>
        <v>1</v>
      </c>
    </row>
    <row r="409" spans="1:7" s="7" customFormat="1" ht="45" x14ac:dyDescent="0.2">
      <c r="A409" s="54" t="s">
        <v>656</v>
      </c>
      <c r="B409" s="63" t="s">
        <v>187</v>
      </c>
      <c r="C409" s="65" t="s">
        <v>33</v>
      </c>
      <c r="D409" s="64">
        <v>19</v>
      </c>
      <c r="E409" s="62"/>
      <c r="F409" s="59"/>
      <c r="G409" s="55">
        <f t="shared" si="36"/>
        <v>19</v>
      </c>
    </row>
    <row r="410" spans="1:7" s="7" customFormat="1" x14ac:dyDescent="0.2">
      <c r="A410" s="39" t="s">
        <v>249</v>
      </c>
      <c r="B410" s="67" t="s">
        <v>211</v>
      </c>
      <c r="C410" s="67"/>
      <c r="D410" s="67">
        <v>0</v>
      </c>
      <c r="E410" s="67"/>
      <c r="F410" s="67"/>
      <c r="G410" s="57">
        <f>ROUND(SUM(G411,G428,G444),2)</f>
        <v>47214.3</v>
      </c>
    </row>
    <row r="411" spans="1:7" s="7" customFormat="1" x14ac:dyDescent="0.2">
      <c r="A411" s="40" t="s">
        <v>250</v>
      </c>
      <c r="B411" s="41" t="s">
        <v>57</v>
      </c>
      <c r="C411" s="42"/>
      <c r="D411" s="43">
        <v>0</v>
      </c>
      <c r="E411" s="44"/>
      <c r="F411" s="45"/>
      <c r="G411" s="44">
        <f>ROUND(SUM(G412:G427),2)</f>
        <v>33261.35</v>
      </c>
    </row>
    <row r="412" spans="1:7" s="7" customFormat="1" ht="22.5" x14ac:dyDescent="0.2">
      <c r="A412" s="54" t="s">
        <v>657</v>
      </c>
      <c r="B412" s="63" t="s">
        <v>175</v>
      </c>
      <c r="C412" s="65" t="s">
        <v>39</v>
      </c>
      <c r="D412" s="64">
        <v>763.6</v>
      </c>
      <c r="E412" s="62"/>
      <c r="F412" s="59"/>
      <c r="G412" s="55">
        <f t="shared" ref="G412:G427" si="37">ROUND(PRODUCT(D412,E412),2)</f>
        <v>763.6</v>
      </c>
    </row>
    <row r="413" spans="1:7" s="7" customFormat="1" ht="45" x14ac:dyDescent="0.2">
      <c r="A413" s="54" t="s">
        <v>658</v>
      </c>
      <c r="B413" s="63" t="s">
        <v>114</v>
      </c>
      <c r="C413" s="65" t="s">
        <v>32</v>
      </c>
      <c r="D413" s="64">
        <v>1474.14</v>
      </c>
      <c r="E413" s="62"/>
      <c r="F413" s="59"/>
      <c r="G413" s="55">
        <f t="shared" si="37"/>
        <v>1474.14</v>
      </c>
    </row>
    <row r="414" spans="1:7" s="7" customFormat="1" ht="45" x14ac:dyDescent="0.2">
      <c r="A414" s="54" t="s">
        <v>659</v>
      </c>
      <c r="B414" s="63" t="s">
        <v>137</v>
      </c>
      <c r="C414" s="65" t="s">
        <v>32</v>
      </c>
      <c r="D414" s="64">
        <v>627.51</v>
      </c>
      <c r="E414" s="62"/>
      <c r="F414" s="59"/>
      <c r="G414" s="55">
        <f t="shared" si="37"/>
        <v>627.51</v>
      </c>
    </row>
    <row r="415" spans="1:7" s="7" customFormat="1" ht="22.5" x14ac:dyDescent="0.2">
      <c r="A415" s="54" t="s">
        <v>660</v>
      </c>
      <c r="B415" s="63" t="s">
        <v>63</v>
      </c>
      <c r="C415" s="65" t="s">
        <v>32</v>
      </c>
      <c r="D415" s="64">
        <v>86.25</v>
      </c>
      <c r="E415" s="62"/>
      <c r="F415" s="59"/>
      <c r="G415" s="55">
        <f t="shared" si="37"/>
        <v>86.25</v>
      </c>
    </row>
    <row r="416" spans="1:7" s="7" customFormat="1" ht="22.5" x14ac:dyDescent="0.2">
      <c r="A416" s="54" t="s">
        <v>661</v>
      </c>
      <c r="B416" s="63" t="s">
        <v>64</v>
      </c>
      <c r="C416" s="65" t="s">
        <v>39</v>
      </c>
      <c r="D416" s="64">
        <v>158.66999999999999</v>
      </c>
      <c r="E416" s="62"/>
      <c r="F416" s="59"/>
      <c r="G416" s="55">
        <f t="shared" si="37"/>
        <v>158.66999999999999</v>
      </c>
    </row>
    <row r="417" spans="1:7" s="7" customFormat="1" ht="22.5" x14ac:dyDescent="0.2">
      <c r="A417" s="54" t="s">
        <v>662</v>
      </c>
      <c r="B417" s="63" t="s">
        <v>218</v>
      </c>
      <c r="C417" s="65" t="s">
        <v>39</v>
      </c>
      <c r="D417" s="64">
        <v>424.25</v>
      </c>
      <c r="E417" s="62"/>
      <c r="F417" s="59"/>
      <c r="G417" s="55">
        <f t="shared" si="37"/>
        <v>424.25</v>
      </c>
    </row>
    <row r="418" spans="1:7" s="7" customFormat="1" ht="22.5" x14ac:dyDescent="0.2">
      <c r="A418" s="54" t="s">
        <v>663</v>
      </c>
      <c r="B418" s="63" t="s">
        <v>219</v>
      </c>
      <c r="C418" s="65" t="s">
        <v>39</v>
      </c>
      <c r="D418" s="64">
        <v>180.68</v>
      </c>
      <c r="E418" s="62"/>
      <c r="F418" s="59"/>
      <c r="G418" s="55">
        <f t="shared" si="37"/>
        <v>180.68</v>
      </c>
    </row>
    <row r="419" spans="1:7" s="7" customFormat="1" ht="33.75" x14ac:dyDescent="0.2">
      <c r="A419" s="54" t="s">
        <v>664</v>
      </c>
      <c r="B419" s="63" t="s">
        <v>65</v>
      </c>
      <c r="C419" s="65" t="s">
        <v>32</v>
      </c>
      <c r="D419" s="64">
        <v>489.54</v>
      </c>
      <c r="E419" s="62"/>
      <c r="F419" s="59"/>
      <c r="G419" s="55">
        <f t="shared" si="37"/>
        <v>489.54</v>
      </c>
    </row>
    <row r="420" spans="1:7" s="7" customFormat="1" ht="45" x14ac:dyDescent="0.2">
      <c r="A420" s="54" t="s">
        <v>665</v>
      </c>
      <c r="B420" s="63" t="s">
        <v>188</v>
      </c>
      <c r="C420" s="65" t="s">
        <v>32</v>
      </c>
      <c r="D420" s="64">
        <v>906.48</v>
      </c>
      <c r="E420" s="62"/>
      <c r="F420" s="59"/>
      <c r="G420" s="55">
        <f t="shared" si="37"/>
        <v>906.48</v>
      </c>
    </row>
    <row r="421" spans="1:7" s="7" customFormat="1" ht="45" x14ac:dyDescent="0.2">
      <c r="A421" s="54" t="s">
        <v>666</v>
      </c>
      <c r="B421" s="63" t="s">
        <v>189</v>
      </c>
      <c r="C421" s="65" t="s">
        <v>32</v>
      </c>
      <c r="D421" s="64">
        <v>604.32000000000005</v>
      </c>
      <c r="E421" s="62"/>
      <c r="F421" s="59"/>
      <c r="G421" s="55">
        <f t="shared" si="37"/>
        <v>604.32000000000005</v>
      </c>
    </row>
    <row r="422" spans="1:7" s="7" customFormat="1" ht="135" x14ac:dyDescent="0.2">
      <c r="A422" s="54" t="s">
        <v>667</v>
      </c>
      <c r="B422" s="63" t="s">
        <v>136</v>
      </c>
      <c r="C422" s="65" t="s">
        <v>33</v>
      </c>
      <c r="D422" s="64">
        <v>19</v>
      </c>
      <c r="E422" s="62"/>
      <c r="F422" s="59"/>
      <c r="G422" s="55">
        <f t="shared" si="37"/>
        <v>19</v>
      </c>
    </row>
    <row r="423" spans="1:7" s="7" customFormat="1" ht="22.5" x14ac:dyDescent="0.2">
      <c r="A423" s="54" t="s">
        <v>668</v>
      </c>
      <c r="B423" s="63" t="s">
        <v>1094</v>
      </c>
      <c r="C423" s="65" t="s">
        <v>33</v>
      </c>
      <c r="D423" s="64">
        <v>19</v>
      </c>
      <c r="E423" s="62"/>
      <c r="F423" s="59"/>
      <c r="G423" s="55">
        <f t="shared" si="37"/>
        <v>19</v>
      </c>
    </row>
    <row r="424" spans="1:7" s="7" customFormat="1" ht="22.5" x14ac:dyDescent="0.2">
      <c r="A424" s="54" t="s">
        <v>669</v>
      </c>
      <c r="B424" s="63" t="s">
        <v>220</v>
      </c>
      <c r="C424" s="65" t="s">
        <v>33</v>
      </c>
      <c r="D424" s="64">
        <v>12</v>
      </c>
      <c r="E424" s="62"/>
      <c r="F424" s="59"/>
      <c r="G424" s="55">
        <f t="shared" si="37"/>
        <v>12</v>
      </c>
    </row>
    <row r="425" spans="1:7" s="7" customFormat="1" ht="22.5" x14ac:dyDescent="0.2">
      <c r="A425" s="54" t="s">
        <v>670</v>
      </c>
      <c r="B425" s="63" t="s">
        <v>221</v>
      </c>
      <c r="C425" s="65" t="s">
        <v>33</v>
      </c>
      <c r="D425" s="64">
        <v>7</v>
      </c>
      <c r="E425" s="62"/>
      <c r="F425" s="59"/>
      <c r="G425" s="55">
        <f t="shared" si="37"/>
        <v>7</v>
      </c>
    </row>
    <row r="426" spans="1:7" s="7" customFormat="1" ht="33.75" x14ac:dyDescent="0.2">
      <c r="A426" s="54" t="s">
        <v>671</v>
      </c>
      <c r="B426" s="63" t="s">
        <v>37</v>
      </c>
      <c r="C426" s="65" t="s">
        <v>32</v>
      </c>
      <c r="D426" s="64">
        <v>1195.17</v>
      </c>
      <c r="E426" s="62"/>
      <c r="F426" s="59"/>
      <c r="G426" s="55">
        <f t="shared" si="37"/>
        <v>1195.17</v>
      </c>
    </row>
    <row r="427" spans="1:7" s="7" customFormat="1" ht="33.75" x14ac:dyDescent="0.2">
      <c r="A427" s="54" t="s">
        <v>672</v>
      </c>
      <c r="B427" s="63" t="s">
        <v>35</v>
      </c>
      <c r="C427" s="65" t="s">
        <v>36</v>
      </c>
      <c r="D427" s="64">
        <v>26293.74</v>
      </c>
      <c r="E427" s="62"/>
      <c r="F427" s="59"/>
      <c r="G427" s="55">
        <f t="shared" si="37"/>
        <v>26293.74</v>
      </c>
    </row>
    <row r="428" spans="1:7" s="7" customFormat="1" x14ac:dyDescent="0.2">
      <c r="A428" s="40" t="s">
        <v>251</v>
      </c>
      <c r="B428" s="41" t="s">
        <v>128</v>
      </c>
      <c r="C428" s="42"/>
      <c r="D428" s="43">
        <v>0</v>
      </c>
      <c r="E428" s="101"/>
      <c r="F428" s="45"/>
      <c r="G428" s="44">
        <f>ROUND(SUM(G429:G443),2)</f>
        <v>3817.08</v>
      </c>
    </row>
    <row r="429" spans="1:7" s="7" customFormat="1" ht="45" x14ac:dyDescent="0.2">
      <c r="A429" s="54" t="s">
        <v>673</v>
      </c>
      <c r="B429" s="63" t="s">
        <v>114</v>
      </c>
      <c r="C429" s="65" t="s">
        <v>32</v>
      </c>
      <c r="D429" s="64">
        <v>91.36</v>
      </c>
      <c r="E429" s="62"/>
      <c r="F429" s="59"/>
      <c r="G429" s="55">
        <f t="shared" ref="G429:G435" si="38">ROUND(PRODUCT(D429,E429),2)</f>
        <v>91.36</v>
      </c>
    </row>
    <row r="430" spans="1:7" s="7" customFormat="1" ht="45" x14ac:dyDescent="0.2">
      <c r="A430" s="54" t="s">
        <v>674</v>
      </c>
      <c r="B430" s="63" t="s">
        <v>137</v>
      </c>
      <c r="C430" s="65" t="s">
        <v>32</v>
      </c>
      <c r="D430" s="64">
        <v>39.159999999999997</v>
      </c>
      <c r="E430" s="62"/>
      <c r="F430" s="59"/>
      <c r="G430" s="55">
        <f t="shared" si="38"/>
        <v>39.159999999999997</v>
      </c>
    </row>
    <row r="431" spans="1:7" s="7" customFormat="1" ht="22.5" x14ac:dyDescent="0.2">
      <c r="A431" s="54" t="s">
        <v>675</v>
      </c>
      <c r="B431" s="63" t="s">
        <v>129</v>
      </c>
      <c r="C431" s="65" t="s">
        <v>32</v>
      </c>
      <c r="D431" s="64">
        <v>14.72</v>
      </c>
      <c r="E431" s="62"/>
      <c r="F431" s="59"/>
      <c r="G431" s="55">
        <f t="shared" si="38"/>
        <v>14.72</v>
      </c>
    </row>
    <row r="432" spans="1:7" s="7" customFormat="1" ht="33.75" x14ac:dyDescent="0.2">
      <c r="A432" s="54" t="s">
        <v>676</v>
      </c>
      <c r="B432" s="63" t="s">
        <v>138</v>
      </c>
      <c r="C432" s="65" t="s">
        <v>31</v>
      </c>
      <c r="D432" s="64">
        <v>30.41</v>
      </c>
      <c r="E432" s="62"/>
      <c r="F432" s="59"/>
      <c r="G432" s="55">
        <f t="shared" si="38"/>
        <v>30.41</v>
      </c>
    </row>
    <row r="433" spans="1:7" s="7" customFormat="1" ht="33.75" x14ac:dyDescent="0.2">
      <c r="A433" s="54" t="s">
        <v>677</v>
      </c>
      <c r="B433" s="63" t="s">
        <v>130</v>
      </c>
      <c r="C433" s="65" t="s">
        <v>53</v>
      </c>
      <c r="D433" s="64">
        <v>859.48</v>
      </c>
      <c r="E433" s="62"/>
      <c r="F433" s="59"/>
      <c r="G433" s="55">
        <f t="shared" si="38"/>
        <v>859.48</v>
      </c>
    </row>
    <row r="434" spans="1:7" s="7" customFormat="1" ht="22.5" x14ac:dyDescent="0.2">
      <c r="A434" s="54" t="s">
        <v>678</v>
      </c>
      <c r="B434" s="63" t="s">
        <v>139</v>
      </c>
      <c r="C434" s="65" t="s">
        <v>32</v>
      </c>
      <c r="D434" s="64">
        <v>7.13</v>
      </c>
      <c r="E434" s="62"/>
      <c r="F434" s="59"/>
      <c r="G434" s="55">
        <f t="shared" si="38"/>
        <v>7.13</v>
      </c>
    </row>
    <row r="435" spans="1:7" s="7" customFormat="1" ht="33.75" x14ac:dyDescent="0.2">
      <c r="A435" s="54" t="s">
        <v>679</v>
      </c>
      <c r="B435" s="63" t="s">
        <v>167</v>
      </c>
      <c r="C435" s="65" t="s">
        <v>31</v>
      </c>
      <c r="D435" s="64">
        <v>15.84</v>
      </c>
      <c r="E435" s="62"/>
      <c r="F435" s="59"/>
      <c r="G435" s="55">
        <f t="shared" si="38"/>
        <v>15.84</v>
      </c>
    </row>
    <row r="436" spans="1:7" s="7" customFormat="1" ht="22.5" x14ac:dyDescent="0.2">
      <c r="A436" s="54" t="s">
        <v>680</v>
      </c>
      <c r="B436" s="63" t="s">
        <v>112</v>
      </c>
      <c r="C436" s="65" t="s">
        <v>31</v>
      </c>
      <c r="D436" s="64">
        <v>126.04</v>
      </c>
      <c r="E436" s="62"/>
      <c r="F436" s="59"/>
      <c r="G436" s="55">
        <f>ROUND(PRODUCT(D436,E436),2)</f>
        <v>126.04</v>
      </c>
    </row>
    <row r="437" spans="1:7" s="7" customFormat="1" ht="45" x14ac:dyDescent="0.2">
      <c r="A437" s="54" t="s">
        <v>681</v>
      </c>
      <c r="B437" s="63" t="s">
        <v>165</v>
      </c>
      <c r="C437" s="65" t="s">
        <v>31</v>
      </c>
      <c r="D437" s="64">
        <v>96.13</v>
      </c>
      <c r="E437" s="62"/>
      <c r="F437" s="59"/>
      <c r="G437" s="55">
        <f>ROUND(PRODUCT(D437,E437),2)</f>
        <v>96.13</v>
      </c>
    </row>
    <row r="438" spans="1:7" s="7" customFormat="1" ht="45" x14ac:dyDescent="0.2">
      <c r="A438" s="54" t="s">
        <v>682</v>
      </c>
      <c r="B438" s="63" t="s">
        <v>166</v>
      </c>
      <c r="C438" s="65" t="s">
        <v>31</v>
      </c>
      <c r="D438" s="64">
        <v>155.94999999999999</v>
      </c>
      <c r="E438" s="62"/>
      <c r="F438" s="59"/>
      <c r="G438" s="55">
        <f>ROUND(PRODUCT(D438,E438),2)</f>
        <v>155.94999999999999</v>
      </c>
    </row>
    <row r="439" spans="1:7" s="7" customFormat="1" ht="45" x14ac:dyDescent="0.2">
      <c r="A439" s="54" t="s">
        <v>683</v>
      </c>
      <c r="B439" s="63" t="s">
        <v>188</v>
      </c>
      <c r="C439" s="65" t="s">
        <v>32</v>
      </c>
      <c r="D439" s="64">
        <v>33.049999999999997</v>
      </c>
      <c r="E439" s="62"/>
      <c r="F439" s="59"/>
      <c r="G439" s="55">
        <f>ROUND(PRODUCT(D439,E439),2)</f>
        <v>33.049999999999997</v>
      </c>
    </row>
    <row r="440" spans="1:7" s="7" customFormat="1" ht="45" x14ac:dyDescent="0.2">
      <c r="A440" s="54" t="s">
        <v>684</v>
      </c>
      <c r="B440" s="63" t="s">
        <v>150</v>
      </c>
      <c r="C440" s="65" t="s">
        <v>33</v>
      </c>
      <c r="D440" s="64">
        <v>95</v>
      </c>
      <c r="E440" s="62"/>
      <c r="F440" s="59"/>
      <c r="G440" s="55">
        <f t="shared" ref="G440:G443" si="39">ROUND(PRODUCT(D440,E440),2)</f>
        <v>95</v>
      </c>
    </row>
    <row r="441" spans="1:7" s="7" customFormat="1" ht="45" x14ac:dyDescent="0.2">
      <c r="A441" s="54" t="s">
        <v>685</v>
      </c>
      <c r="B441" s="63" t="s">
        <v>66</v>
      </c>
      <c r="C441" s="65" t="s">
        <v>33</v>
      </c>
      <c r="D441" s="64">
        <v>11</v>
      </c>
      <c r="E441" s="62"/>
      <c r="F441" s="59"/>
      <c r="G441" s="55">
        <f t="shared" si="39"/>
        <v>11</v>
      </c>
    </row>
    <row r="442" spans="1:7" s="7" customFormat="1" ht="33.75" x14ac:dyDescent="0.2">
      <c r="A442" s="54" t="s">
        <v>686</v>
      </c>
      <c r="B442" s="63" t="s">
        <v>37</v>
      </c>
      <c r="C442" s="65" t="s">
        <v>32</v>
      </c>
      <c r="D442" s="64">
        <v>97.47</v>
      </c>
      <c r="E442" s="62"/>
      <c r="F442" s="59"/>
      <c r="G442" s="55">
        <f t="shared" si="39"/>
        <v>97.47</v>
      </c>
    </row>
    <row r="443" spans="1:7" s="7" customFormat="1" ht="33.75" x14ac:dyDescent="0.2">
      <c r="A443" s="54" t="s">
        <v>687</v>
      </c>
      <c r="B443" s="63" t="s">
        <v>35</v>
      </c>
      <c r="C443" s="65" t="s">
        <v>36</v>
      </c>
      <c r="D443" s="64">
        <v>2144.34</v>
      </c>
      <c r="E443" s="62"/>
      <c r="F443" s="59"/>
      <c r="G443" s="55">
        <f t="shared" si="39"/>
        <v>2144.34</v>
      </c>
    </row>
    <row r="444" spans="1:7" s="7" customFormat="1" x14ac:dyDescent="0.2">
      <c r="A444" s="40" t="s">
        <v>252</v>
      </c>
      <c r="B444" s="41" t="s">
        <v>58</v>
      </c>
      <c r="C444" s="42"/>
      <c r="D444" s="43">
        <v>0</v>
      </c>
      <c r="E444" s="101"/>
      <c r="F444" s="45"/>
      <c r="G444" s="44">
        <f>ROUND(SUM(G445:G460),2)</f>
        <v>10135.870000000001</v>
      </c>
    </row>
    <row r="445" spans="1:7" s="7" customFormat="1" ht="22.5" x14ac:dyDescent="0.2">
      <c r="A445" s="54" t="s">
        <v>688</v>
      </c>
      <c r="B445" s="63" t="s">
        <v>175</v>
      </c>
      <c r="C445" s="65" t="s">
        <v>39</v>
      </c>
      <c r="D445" s="64">
        <v>654</v>
      </c>
      <c r="E445" s="62"/>
      <c r="F445" s="59"/>
      <c r="G445" s="55">
        <f t="shared" ref="G445:G460" si="40">ROUND(PRODUCT(D445,E445),2)</f>
        <v>654</v>
      </c>
    </row>
    <row r="446" spans="1:7" s="7" customFormat="1" ht="45" x14ac:dyDescent="0.2">
      <c r="A446" s="54" t="s">
        <v>689</v>
      </c>
      <c r="B446" s="63" t="s">
        <v>114</v>
      </c>
      <c r="C446" s="65" t="s">
        <v>32</v>
      </c>
      <c r="D446" s="64">
        <v>684.41</v>
      </c>
      <c r="E446" s="62"/>
      <c r="F446" s="59"/>
      <c r="G446" s="55">
        <f t="shared" si="40"/>
        <v>684.41</v>
      </c>
    </row>
    <row r="447" spans="1:7" s="7" customFormat="1" ht="90" x14ac:dyDescent="0.2">
      <c r="A447" s="54" t="s">
        <v>690</v>
      </c>
      <c r="B447" s="63" t="s">
        <v>140</v>
      </c>
      <c r="C447" s="65" t="s">
        <v>33</v>
      </c>
      <c r="D447" s="64">
        <v>12</v>
      </c>
      <c r="E447" s="62"/>
      <c r="F447" s="59"/>
      <c r="G447" s="55">
        <f t="shared" si="40"/>
        <v>12</v>
      </c>
    </row>
    <row r="448" spans="1:7" s="7" customFormat="1" ht="90" x14ac:dyDescent="0.2">
      <c r="A448" s="54" t="s">
        <v>691</v>
      </c>
      <c r="B448" s="63" t="s">
        <v>141</v>
      </c>
      <c r="C448" s="65" t="s">
        <v>33</v>
      </c>
      <c r="D448" s="64">
        <v>93</v>
      </c>
      <c r="E448" s="62"/>
      <c r="F448" s="59"/>
      <c r="G448" s="55">
        <f t="shared" si="40"/>
        <v>93</v>
      </c>
    </row>
    <row r="449" spans="1:7" s="7" customFormat="1" ht="90" x14ac:dyDescent="0.2">
      <c r="A449" s="54" t="s">
        <v>692</v>
      </c>
      <c r="B449" s="63" t="s">
        <v>142</v>
      </c>
      <c r="C449" s="65" t="s">
        <v>33</v>
      </c>
      <c r="D449" s="64">
        <v>4</v>
      </c>
      <c r="E449" s="62"/>
      <c r="F449" s="59"/>
      <c r="G449" s="55">
        <f t="shared" si="40"/>
        <v>4</v>
      </c>
    </row>
    <row r="450" spans="1:7" s="7" customFormat="1" ht="22.5" x14ac:dyDescent="0.2">
      <c r="A450" s="54" t="s">
        <v>693</v>
      </c>
      <c r="B450" s="63" t="s">
        <v>67</v>
      </c>
      <c r="C450" s="65" t="s">
        <v>39</v>
      </c>
      <c r="D450" s="64">
        <v>654</v>
      </c>
      <c r="E450" s="62"/>
      <c r="F450" s="59"/>
      <c r="G450" s="55">
        <f t="shared" si="40"/>
        <v>654</v>
      </c>
    </row>
    <row r="451" spans="1:7" s="7" customFormat="1" ht="22.5" x14ac:dyDescent="0.2">
      <c r="A451" s="54" t="s">
        <v>694</v>
      </c>
      <c r="B451" s="63" t="s">
        <v>68</v>
      </c>
      <c r="C451" s="65" t="s">
        <v>33</v>
      </c>
      <c r="D451" s="64">
        <v>109</v>
      </c>
      <c r="E451" s="62"/>
      <c r="F451" s="59"/>
      <c r="G451" s="55">
        <f t="shared" si="40"/>
        <v>109</v>
      </c>
    </row>
    <row r="452" spans="1:7" s="7" customFormat="1" ht="22.5" x14ac:dyDescent="0.2">
      <c r="A452" s="54" t="s">
        <v>695</v>
      </c>
      <c r="B452" s="63" t="s">
        <v>1099</v>
      </c>
      <c r="C452" s="65" t="s">
        <v>33</v>
      </c>
      <c r="D452" s="64">
        <v>6</v>
      </c>
      <c r="E452" s="62"/>
      <c r="F452" s="59"/>
      <c r="G452" s="55">
        <f t="shared" si="40"/>
        <v>6</v>
      </c>
    </row>
    <row r="453" spans="1:7" s="7" customFormat="1" ht="22.5" x14ac:dyDescent="0.2">
      <c r="A453" s="54" t="s">
        <v>696</v>
      </c>
      <c r="B453" s="63" t="s">
        <v>222</v>
      </c>
      <c r="C453" s="65" t="s">
        <v>33</v>
      </c>
      <c r="D453" s="64">
        <v>62</v>
      </c>
      <c r="E453" s="62"/>
      <c r="F453" s="59"/>
      <c r="G453" s="55">
        <f t="shared" si="40"/>
        <v>62</v>
      </c>
    </row>
    <row r="454" spans="1:7" s="7" customFormat="1" ht="22.5" x14ac:dyDescent="0.2">
      <c r="A454" s="54" t="s">
        <v>697</v>
      </c>
      <c r="B454" s="63" t="s">
        <v>223</v>
      </c>
      <c r="C454" s="65" t="s">
        <v>33</v>
      </c>
      <c r="D454" s="64">
        <v>41</v>
      </c>
      <c r="E454" s="62"/>
      <c r="F454" s="59"/>
      <c r="G454" s="55">
        <f t="shared" si="40"/>
        <v>41</v>
      </c>
    </row>
    <row r="455" spans="1:7" s="7" customFormat="1" ht="22.5" x14ac:dyDescent="0.2">
      <c r="A455" s="54" t="s">
        <v>698</v>
      </c>
      <c r="B455" s="63" t="s">
        <v>154</v>
      </c>
      <c r="C455" s="65" t="s">
        <v>33</v>
      </c>
      <c r="D455" s="64">
        <v>109</v>
      </c>
      <c r="E455" s="62"/>
      <c r="F455" s="59"/>
      <c r="G455" s="55">
        <f t="shared" si="40"/>
        <v>109</v>
      </c>
    </row>
    <row r="456" spans="1:7" s="7" customFormat="1" ht="22.5" x14ac:dyDescent="0.2">
      <c r="A456" s="54" t="s">
        <v>699</v>
      </c>
      <c r="B456" s="63" t="s">
        <v>63</v>
      </c>
      <c r="C456" s="65" t="s">
        <v>32</v>
      </c>
      <c r="D456" s="64">
        <v>52.65</v>
      </c>
      <c r="E456" s="62"/>
      <c r="F456" s="59"/>
      <c r="G456" s="55">
        <f t="shared" si="40"/>
        <v>52.65</v>
      </c>
    </row>
    <row r="457" spans="1:7" s="7" customFormat="1" ht="45" x14ac:dyDescent="0.2">
      <c r="A457" s="54" t="s">
        <v>700</v>
      </c>
      <c r="B457" s="63" t="s">
        <v>188</v>
      </c>
      <c r="C457" s="65" t="s">
        <v>32</v>
      </c>
      <c r="D457" s="64">
        <v>379.06</v>
      </c>
      <c r="E457" s="62"/>
      <c r="F457" s="69"/>
      <c r="G457" s="55">
        <f t="shared" si="40"/>
        <v>379.06</v>
      </c>
    </row>
    <row r="458" spans="1:7" s="7" customFormat="1" ht="45" x14ac:dyDescent="0.2">
      <c r="A458" s="54" t="s">
        <v>701</v>
      </c>
      <c r="B458" s="63" t="s">
        <v>189</v>
      </c>
      <c r="C458" s="65" t="s">
        <v>32</v>
      </c>
      <c r="D458" s="64">
        <v>252.7</v>
      </c>
      <c r="E458" s="62"/>
      <c r="F458" s="59"/>
      <c r="G458" s="55">
        <f t="shared" si="40"/>
        <v>252.7</v>
      </c>
    </row>
    <row r="459" spans="1:7" s="7" customFormat="1" ht="33.75" x14ac:dyDescent="0.2">
      <c r="A459" s="54" t="s">
        <v>702</v>
      </c>
      <c r="B459" s="63" t="s">
        <v>37</v>
      </c>
      <c r="C459" s="65" t="s">
        <v>32</v>
      </c>
      <c r="D459" s="64">
        <v>305.35000000000002</v>
      </c>
      <c r="E459" s="62"/>
      <c r="F459" s="59"/>
      <c r="G459" s="55">
        <f t="shared" si="40"/>
        <v>305.35000000000002</v>
      </c>
    </row>
    <row r="460" spans="1:7" s="7" customFormat="1" ht="33.75" x14ac:dyDescent="0.2">
      <c r="A460" s="54" t="s">
        <v>703</v>
      </c>
      <c r="B460" s="63" t="s">
        <v>35</v>
      </c>
      <c r="C460" s="65" t="s">
        <v>36</v>
      </c>
      <c r="D460" s="64">
        <v>6717.7</v>
      </c>
      <c r="E460" s="62"/>
      <c r="F460" s="59"/>
      <c r="G460" s="55">
        <f t="shared" si="40"/>
        <v>6717.7</v>
      </c>
    </row>
    <row r="461" spans="1:7" s="7" customFormat="1" x14ac:dyDescent="0.2">
      <c r="A461" s="39" t="s">
        <v>253</v>
      </c>
      <c r="B461" s="67" t="s">
        <v>59</v>
      </c>
      <c r="C461" s="67"/>
      <c r="D461" s="67">
        <v>0</v>
      </c>
      <c r="E461" s="67"/>
      <c r="F461" s="67"/>
      <c r="G461" s="57">
        <f>ROUND(SUM(G462,G474,G488,G500),2)</f>
        <v>22628.91</v>
      </c>
    </row>
    <row r="462" spans="1:7" s="7" customFormat="1" x14ac:dyDescent="0.2">
      <c r="A462" s="40" t="s">
        <v>254</v>
      </c>
      <c r="B462" s="41" t="s">
        <v>57</v>
      </c>
      <c r="C462" s="42"/>
      <c r="D462" s="43">
        <v>0</v>
      </c>
      <c r="E462" s="44"/>
      <c r="F462" s="45"/>
      <c r="G462" s="44">
        <f>ROUND(SUM(G463:G473),2)</f>
        <v>15682.15</v>
      </c>
    </row>
    <row r="463" spans="1:7" s="7" customFormat="1" ht="22.5" x14ac:dyDescent="0.2">
      <c r="A463" s="54" t="s">
        <v>704</v>
      </c>
      <c r="B463" s="63" t="s">
        <v>175</v>
      </c>
      <c r="C463" s="65" t="s">
        <v>39</v>
      </c>
      <c r="D463" s="64">
        <v>797.78</v>
      </c>
      <c r="E463" s="62"/>
      <c r="F463" s="59"/>
      <c r="G463" s="55">
        <f t="shared" ref="G463:G473" si="41">ROUND(PRODUCT(D463,E463),2)</f>
        <v>797.78</v>
      </c>
    </row>
    <row r="464" spans="1:7" s="7" customFormat="1" ht="45" x14ac:dyDescent="0.2">
      <c r="A464" s="54" t="s">
        <v>705</v>
      </c>
      <c r="B464" s="63" t="s">
        <v>114</v>
      </c>
      <c r="C464" s="65" t="s">
        <v>32</v>
      </c>
      <c r="D464" s="64">
        <v>722.4</v>
      </c>
      <c r="E464" s="62"/>
      <c r="F464" s="59"/>
      <c r="G464" s="55">
        <f t="shared" si="41"/>
        <v>722.4</v>
      </c>
    </row>
    <row r="465" spans="1:7" s="7" customFormat="1" ht="33.75" x14ac:dyDescent="0.2">
      <c r="A465" s="54" t="s">
        <v>706</v>
      </c>
      <c r="B465" s="63" t="s">
        <v>73</v>
      </c>
      <c r="C465" s="65" t="s">
        <v>39</v>
      </c>
      <c r="D465" s="64">
        <v>175.62</v>
      </c>
      <c r="E465" s="62"/>
      <c r="F465" s="59"/>
      <c r="G465" s="55">
        <f t="shared" si="41"/>
        <v>175.62</v>
      </c>
    </row>
    <row r="466" spans="1:7" s="7" customFormat="1" ht="33.75" x14ac:dyDescent="0.2">
      <c r="A466" s="54" t="s">
        <v>707</v>
      </c>
      <c r="B466" s="63" t="s">
        <v>71</v>
      </c>
      <c r="C466" s="65" t="s">
        <v>39</v>
      </c>
      <c r="D466" s="64">
        <v>18.5</v>
      </c>
      <c r="E466" s="62"/>
      <c r="F466" s="59"/>
      <c r="G466" s="55">
        <f t="shared" si="41"/>
        <v>18.5</v>
      </c>
    </row>
    <row r="467" spans="1:7" s="7" customFormat="1" ht="33.75" x14ac:dyDescent="0.2">
      <c r="A467" s="54" t="s">
        <v>708</v>
      </c>
      <c r="B467" s="63" t="s">
        <v>190</v>
      </c>
      <c r="C467" s="65" t="s">
        <v>39</v>
      </c>
      <c r="D467" s="64">
        <v>603.66</v>
      </c>
      <c r="E467" s="62"/>
      <c r="F467" s="59"/>
      <c r="G467" s="55">
        <f t="shared" si="41"/>
        <v>603.66</v>
      </c>
    </row>
    <row r="468" spans="1:7" s="7" customFormat="1" ht="22.5" x14ac:dyDescent="0.2">
      <c r="A468" s="54" t="s">
        <v>709</v>
      </c>
      <c r="B468" s="63" t="s">
        <v>63</v>
      </c>
      <c r="C468" s="65" t="s">
        <v>32</v>
      </c>
      <c r="D468" s="64">
        <v>65.680000000000007</v>
      </c>
      <c r="E468" s="62"/>
      <c r="F468" s="59"/>
      <c r="G468" s="55">
        <f t="shared" si="41"/>
        <v>65.680000000000007</v>
      </c>
    </row>
    <row r="469" spans="1:7" s="7" customFormat="1" ht="33.75" x14ac:dyDescent="0.2">
      <c r="A469" s="54" t="s">
        <v>710</v>
      </c>
      <c r="B469" s="63" t="s">
        <v>65</v>
      </c>
      <c r="C469" s="65" t="s">
        <v>32</v>
      </c>
      <c r="D469" s="64">
        <v>294.83</v>
      </c>
      <c r="E469" s="62"/>
      <c r="F469" s="59"/>
      <c r="G469" s="55">
        <f t="shared" si="41"/>
        <v>294.83</v>
      </c>
    </row>
    <row r="470" spans="1:7" s="7" customFormat="1" ht="45" x14ac:dyDescent="0.2">
      <c r="A470" s="54" t="s">
        <v>711</v>
      </c>
      <c r="B470" s="63" t="s">
        <v>188</v>
      </c>
      <c r="C470" s="65" t="s">
        <v>32</v>
      </c>
      <c r="D470" s="64">
        <v>170.74</v>
      </c>
      <c r="E470" s="62"/>
      <c r="F470" s="69"/>
      <c r="G470" s="55">
        <f t="shared" si="41"/>
        <v>170.74</v>
      </c>
    </row>
    <row r="471" spans="1:7" s="7" customFormat="1" ht="45" x14ac:dyDescent="0.2">
      <c r="A471" s="54" t="s">
        <v>712</v>
      </c>
      <c r="B471" s="63" t="s">
        <v>189</v>
      </c>
      <c r="C471" s="65" t="s">
        <v>32</v>
      </c>
      <c r="D471" s="64">
        <v>144.76</v>
      </c>
      <c r="E471" s="62"/>
      <c r="F471" s="59"/>
      <c r="G471" s="55">
        <f t="shared" si="41"/>
        <v>144.76</v>
      </c>
    </row>
    <row r="472" spans="1:7" s="7" customFormat="1" ht="33.75" x14ac:dyDescent="0.2">
      <c r="A472" s="54" t="s">
        <v>713</v>
      </c>
      <c r="B472" s="63" t="s">
        <v>37</v>
      </c>
      <c r="C472" s="65" t="s">
        <v>32</v>
      </c>
      <c r="D472" s="64">
        <v>551.66</v>
      </c>
      <c r="E472" s="62"/>
      <c r="F472" s="59"/>
      <c r="G472" s="55">
        <f t="shared" si="41"/>
        <v>551.66</v>
      </c>
    </row>
    <row r="473" spans="1:7" s="7" customFormat="1" ht="33.75" x14ac:dyDescent="0.2">
      <c r="A473" s="54" t="s">
        <v>714</v>
      </c>
      <c r="B473" s="63" t="s">
        <v>35</v>
      </c>
      <c r="C473" s="65" t="s">
        <v>36</v>
      </c>
      <c r="D473" s="64">
        <v>12136.52</v>
      </c>
      <c r="E473" s="62"/>
      <c r="F473" s="59"/>
      <c r="G473" s="55">
        <f t="shared" si="41"/>
        <v>12136.52</v>
      </c>
    </row>
    <row r="474" spans="1:7" s="7" customFormat="1" x14ac:dyDescent="0.2">
      <c r="A474" s="40" t="s">
        <v>255</v>
      </c>
      <c r="B474" s="41" t="s">
        <v>60</v>
      </c>
      <c r="C474" s="42"/>
      <c r="D474" s="43">
        <v>0</v>
      </c>
      <c r="E474" s="101"/>
      <c r="F474" s="45"/>
      <c r="G474" s="44">
        <f>ROUND(SUM(G475:G487),2)</f>
        <v>2807.84</v>
      </c>
    </row>
    <row r="475" spans="1:7" s="7" customFormat="1" ht="22.5" x14ac:dyDescent="0.2">
      <c r="A475" s="54" t="s">
        <v>715</v>
      </c>
      <c r="B475" s="63" t="s">
        <v>175</v>
      </c>
      <c r="C475" s="65" t="s">
        <v>39</v>
      </c>
      <c r="D475" s="64">
        <v>654</v>
      </c>
      <c r="E475" s="62"/>
      <c r="F475" s="59"/>
      <c r="G475" s="55">
        <f>ROUND(PRODUCT(D475,E475),2)</f>
        <v>654</v>
      </c>
    </row>
    <row r="476" spans="1:7" s="7" customFormat="1" ht="45" x14ac:dyDescent="0.2">
      <c r="A476" s="54" t="s">
        <v>716</v>
      </c>
      <c r="B476" s="63" t="s">
        <v>114</v>
      </c>
      <c r="C476" s="65" t="s">
        <v>32</v>
      </c>
      <c r="D476" s="64">
        <v>313.92</v>
      </c>
      <c r="E476" s="62"/>
      <c r="F476" s="59"/>
      <c r="G476" s="55">
        <f t="shared" ref="G476:G487" si="42">ROUND(PRODUCT(D476,E476),2)</f>
        <v>313.92</v>
      </c>
    </row>
    <row r="477" spans="1:7" s="7" customFormat="1" ht="45" x14ac:dyDescent="0.2">
      <c r="A477" s="54" t="s">
        <v>717</v>
      </c>
      <c r="B477" s="63" t="s">
        <v>188</v>
      </c>
      <c r="C477" s="65" t="s">
        <v>32</v>
      </c>
      <c r="D477" s="64">
        <v>313.92</v>
      </c>
      <c r="E477" s="62"/>
      <c r="F477" s="59"/>
      <c r="G477" s="55">
        <f t="shared" si="42"/>
        <v>313.92</v>
      </c>
    </row>
    <row r="478" spans="1:7" s="7" customFormat="1" ht="22.5" x14ac:dyDescent="0.2">
      <c r="A478" s="54" t="s">
        <v>718</v>
      </c>
      <c r="B478" s="63" t="s">
        <v>72</v>
      </c>
      <c r="C478" s="65" t="s">
        <v>33</v>
      </c>
      <c r="D478" s="64">
        <v>4</v>
      </c>
      <c r="E478" s="62"/>
      <c r="F478" s="59"/>
      <c r="G478" s="55">
        <f t="shared" si="42"/>
        <v>4</v>
      </c>
    </row>
    <row r="479" spans="1:7" s="7" customFormat="1" ht="22.5" x14ac:dyDescent="0.2">
      <c r="A479" s="54" t="s">
        <v>719</v>
      </c>
      <c r="B479" s="63" t="s">
        <v>191</v>
      </c>
      <c r="C479" s="65" t="s">
        <v>33</v>
      </c>
      <c r="D479" s="64">
        <v>105</v>
      </c>
      <c r="E479" s="62"/>
      <c r="F479" s="59"/>
      <c r="G479" s="55">
        <f t="shared" si="42"/>
        <v>105</v>
      </c>
    </row>
    <row r="480" spans="1:7" s="7" customFormat="1" ht="22.5" x14ac:dyDescent="0.2">
      <c r="A480" s="54" t="s">
        <v>720</v>
      </c>
      <c r="B480" s="63" t="s">
        <v>84</v>
      </c>
      <c r="C480" s="65" t="s">
        <v>33</v>
      </c>
      <c r="D480" s="64">
        <v>109</v>
      </c>
      <c r="E480" s="62"/>
      <c r="F480" s="59"/>
      <c r="G480" s="55">
        <f t="shared" si="42"/>
        <v>109</v>
      </c>
    </row>
    <row r="481" spans="1:7" s="7" customFormat="1" ht="22.5" x14ac:dyDescent="0.2">
      <c r="A481" s="54" t="s">
        <v>721</v>
      </c>
      <c r="B481" s="63" t="s">
        <v>74</v>
      </c>
      <c r="C481" s="65" t="s">
        <v>33</v>
      </c>
      <c r="D481" s="64">
        <v>109</v>
      </c>
      <c r="E481" s="62"/>
      <c r="F481" s="59"/>
      <c r="G481" s="55">
        <f t="shared" si="42"/>
        <v>109</v>
      </c>
    </row>
    <row r="482" spans="1:7" s="7" customFormat="1" ht="22.5" x14ac:dyDescent="0.2">
      <c r="A482" s="54" t="s">
        <v>722</v>
      </c>
      <c r="B482" s="63" t="s">
        <v>106</v>
      </c>
      <c r="C482" s="65" t="s">
        <v>33</v>
      </c>
      <c r="D482" s="64">
        <v>109</v>
      </c>
      <c r="E482" s="62"/>
      <c r="F482" s="59"/>
      <c r="G482" s="55">
        <f t="shared" si="42"/>
        <v>109</v>
      </c>
    </row>
    <row r="483" spans="1:7" s="7" customFormat="1" ht="22.5" x14ac:dyDescent="0.2">
      <c r="A483" s="54" t="s">
        <v>723</v>
      </c>
      <c r="B483" s="63" t="s">
        <v>75</v>
      </c>
      <c r="C483" s="65" t="s">
        <v>39</v>
      </c>
      <c r="D483" s="64">
        <v>654</v>
      </c>
      <c r="E483" s="62"/>
      <c r="F483" s="59"/>
      <c r="G483" s="55">
        <f t="shared" si="42"/>
        <v>654</v>
      </c>
    </row>
    <row r="484" spans="1:7" s="7" customFormat="1" ht="22.5" x14ac:dyDescent="0.2">
      <c r="A484" s="54" t="s">
        <v>724</v>
      </c>
      <c r="B484" s="63" t="s">
        <v>1095</v>
      </c>
      <c r="C484" s="65" t="s">
        <v>33</v>
      </c>
      <c r="D484" s="64">
        <v>109</v>
      </c>
      <c r="E484" s="62"/>
      <c r="F484" s="59"/>
      <c r="G484" s="55">
        <f t="shared" si="42"/>
        <v>109</v>
      </c>
    </row>
    <row r="485" spans="1:7" s="7" customFormat="1" ht="22.5" x14ac:dyDescent="0.2">
      <c r="A485" s="54" t="s">
        <v>725</v>
      </c>
      <c r="B485" s="63" t="s">
        <v>77</v>
      </c>
      <c r="C485" s="65" t="s">
        <v>33</v>
      </c>
      <c r="D485" s="64">
        <v>109</v>
      </c>
      <c r="E485" s="62"/>
      <c r="F485" s="59"/>
      <c r="G485" s="55">
        <f t="shared" si="42"/>
        <v>109</v>
      </c>
    </row>
    <row r="486" spans="1:7" s="7" customFormat="1" ht="22.5" x14ac:dyDescent="0.2">
      <c r="A486" s="54" t="s">
        <v>726</v>
      </c>
      <c r="B486" s="63" t="s">
        <v>76</v>
      </c>
      <c r="C486" s="65" t="s">
        <v>33</v>
      </c>
      <c r="D486" s="64">
        <v>109</v>
      </c>
      <c r="E486" s="62"/>
      <c r="F486" s="59"/>
      <c r="G486" s="55">
        <f t="shared" si="42"/>
        <v>109</v>
      </c>
    </row>
    <row r="487" spans="1:7" s="7" customFormat="1" ht="90" x14ac:dyDescent="0.2">
      <c r="A487" s="54" t="s">
        <v>727</v>
      </c>
      <c r="B487" s="63" t="s">
        <v>148</v>
      </c>
      <c r="C487" s="65" t="s">
        <v>33</v>
      </c>
      <c r="D487" s="64">
        <v>109</v>
      </c>
      <c r="E487" s="62"/>
      <c r="F487" s="59"/>
      <c r="G487" s="55">
        <f t="shared" si="42"/>
        <v>109</v>
      </c>
    </row>
    <row r="488" spans="1:7" s="7" customFormat="1" x14ac:dyDescent="0.2">
      <c r="A488" s="40" t="s">
        <v>256</v>
      </c>
      <c r="B488" s="41" t="s">
        <v>61</v>
      </c>
      <c r="C488" s="42"/>
      <c r="D488" s="43">
        <v>0</v>
      </c>
      <c r="E488" s="101"/>
      <c r="F488" s="45"/>
      <c r="G488" s="44">
        <f>ROUND(SUM(G489:G499),2)</f>
        <v>3974.67</v>
      </c>
    </row>
    <row r="489" spans="1:7" s="7" customFormat="1" ht="45" x14ac:dyDescent="0.2">
      <c r="A489" s="54" t="s">
        <v>728</v>
      </c>
      <c r="B489" s="63" t="s">
        <v>114</v>
      </c>
      <c r="C489" s="65" t="s">
        <v>32</v>
      </c>
      <c r="D489" s="64">
        <v>114.74</v>
      </c>
      <c r="E489" s="62"/>
      <c r="F489" s="59"/>
      <c r="G489" s="55">
        <f t="shared" ref="G489:G499" si="43">ROUND(PRODUCT(D489,E489),2)</f>
        <v>114.74</v>
      </c>
    </row>
    <row r="490" spans="1:7" s="7" customFormat="1" ht="45" x14ac:dyDescent="0.2">
      <c r="A490" s="54" t="s">
        <v>729</v>
      </c>
      <c r="B490" s="63" t="s">
        <v>188</v>
      </c>
      <c r="C490" s="65" t="s">
        <v>32</v>
      </c>
      <c r="D490" s="64">
        <v>15.6</v>
      </c>
      <c r="E490" s="62"/>
      <c r="F490" s="59"/>
      <c r="G490" s="55">
        <f t="shared" si="43"/>
        <v>15.6</v>
      </c>
    </row>
    <row r="491" spans="1:7" s="7" customFormat="1" ht="33.75" x14ac:dyDescent="0.2">
      <c r="A491" s="54" t="s">
        <v>730</v>
      </c>
      <c r="B491" s="63" t="s">
        <v>178</v>
      </c>
      <c r="C491" s="65" t="s">
        <v>31</v>
      </c>
      <c r="D491" s="64">
        <v>58.06</v>
      </c>
      <c r="E491" s="62"/>
      <c r="F491" s="59"/>
      <c r="G491" s="55">
        <f t="shared" si="43"/>
        <v>58.06</v>
      </c>
    </row>
    <row r="492" spans="1:7" s="7" customFormat="1" ht="33.75" x14ac:dyDescent="0.2">
      <c r="A492" s="54" t="s">
        <v>731</v>
      </c>
      <c r="B492" s="63" t="s">
        <v>138</v>
      </c>
      <c r="C492" s="65" t="s">
        <v>31</v>
      </c>
      <c r="D492" s="64">
        <v>68.349999999999994</v>
      </c>
      <c r="E492" s="62"/>
      <c r="F492" s="59"/>
      <c r="G492" s="55">
        <f t="shared" si="43"/>
        <v>68.349999999999994</v>
      </c>
    </row>
    <row r="493" spans="1:7" s="7" customFormat="1" ht="33.75" x14ac:dyDescent="0.2">
      <c r="A493" s="54" t="s">
        <v>732</v>
      </c>
      <c r="B493" s="63" t="s">
        <v>143</v>
      </c>
      <c r="C493" s="65" t="s">
        <v>31</v>
      </c>
      <c r="D493" s="64">
        <v>31.7</v>
      </c>
      <c r="E493" s="62"/>
      <c r="F493" s="59"/>
      <c r="G493" s="55">
        <f t="shared" si="43"/>
        <v>31.7</v>
      </c>
    </row>
    <row r="494" spans="1:7" s="7" customFormat="1" ht="33.75" x14ac:dyDescent="0.2">
      <c r="A494" s="54" t="s">
        <v>733</v>
      </c>
      <c r="B494" s="63" t="s">
        <v>130</v>
      </c>
      <c r="C494" s="65" t="s">
        <v>53</v>
      </c>
      <c r="D494" s="64">
        <v>1170.07</v>
      </c>
      <c r="E494" s="62"/>
      <c r="F494" s="59"/>
      <c r="G494" s="55">
        <f t="shared" si="43"/>
        <v>1170.07</v>
      </c>
    </row>
    <row r="495" spans="1:7" s="7" customFormat="1" ht="22.5" x14ac:dyDescent="0.2">
      <c r="A495" s="54" t="s">
        <v>734</v>
      </c>
      <c r="B495" s="63" t="s">
        <v>139</v>
      </c>
      <c r="C495" s="65" t="s">
        <v>32</v>
      </c>
      <c r="D495" s="64">
        <v>24.29</v>
      </c>
      <c r="E495" s="62"/>
      <c r="F495" s="59"/>
      <c r="G495" s="55">
        <f t="shared" si="43"/>
        <v>24.29</v>
      </c>
    </row>
    <row r="496" spans="1:7" s="7" customFormat="1" ht="22.5" x14ac:dyDescent="0.2">
      <c r="A496" s="54" t="s">
        <v>735</v>
      </c>
      <c r="B496" s="63" t="s">
        <v>112</v>
      </c>
      <c r="C496" s="65" t="s">
        <v>31</v>
      </c>
      <c r="D496" s="64">
        <v>105.82</v>
      </c>
      <c r="E496" s="62"/>
      <c r="F496" s="59"/>
      <c r="G496" s="55">
        <f t="shared" si="43"/>
        <v>105.82</v>
      </c>
    </row>
    <row r="497" spans="1:7" s="7" customFormat="1" ht="33.75" x14ac:dyDescent="0.2">
      <c r="A497" s="54" t="s">
        <v>736</v>
      </c>
      <c r="B497" s="63" t="s">
        <v>144</v>
      </c>
      <c r="C497" s="65" t="s">
        <v>31</v>
      </c>
      <c r="D497" s="64">
        <v>105.82</v>
      </c>
      <c r="E497" s="62"/>
      <c r="F497" s="59"/>
      <c r="G497" s="55">
        <f t="shared" si="43"/>
        <v>105.82</v>
      </c>
    </row>
    <row r="498" spans="1:7" s="7" customFormat="1" ht="33.75" x14ac:dyDescent="0.2">
      <c r="A498" s="54" t="s">
        <v>737</v>
      </c>
      <c r="B498" s="63" t="s">
        <v>37</v>
      </c>
      <c r="C498" s="65" t="s">
        <v>32</v>
      </c>
      <c r="D498" s="64">
        <v>99.14</v>
      </c>
      <c r="E498" s="62"/>
      <c r="F498" s="59"/>
      <c r="G498" s="55">
        <f t="shared" si="43"/>
        <v>99.14</v>
      </c>
    </row>
    <row r="499" spans="1:7" s="7" customFormat="1" ht="33.75" x14ac:dyDescent="0.2">
      <c r="A499" s="54" t="s">
        <v>738</v>
      </c>
      <c r="B499" s="63" t="s">
        <v>35</v>
      </c>
      <c r="C499" s="65" t="s">
        <v>36</v>
      </c>
      <c r="D499" s="64">
        <v>2181.08</v>
      </c>
      <c r="E499" s="62"/>
      <c r="F499" s="59"/>
      <c r="G499" s="55">
        <f t="shared" si="43"/>
        <v>2181.08</v>
      </c>
    </row>
    <row r="500" spans="1:7" s="7" customFormat="1" x14ac:dyDescent="0.2">
      <c r="A500" s="40" t="s">
        <v>257</v>
      </c>
      <c r="B500" s="41" t="s">
        <v>62</v>
      </c>
      <c r="C500" s="42"/>
      <c r="D500" s="43">
        <v>0</v>
      </c>
      <c r="E500" s="101"/>
      <c r="F500" s="45"/>
      <c r="G500" s="44">
        <f>ROUND(SUM(G501:G522),2)</f>
        <v>164.25</v>
      </c>
    </row>
    <row r="501" spans="1:7" s="7" customFormat="1" ht="33.75" x14ac:dyDescent="0.2">
      <c r="A501" s="54" t="s">
        <v>739</v>
      </c>
      <c r="B501" s="63" t="s">
        <v>1024</v>
      </c>
      <c r="C501" s="65" t="s">
        <v>33</v>
      </c>
      <c r="D501" s="64">
        <v>18</v>
      </c>
      <c r="E501" s="62"/>
      <c r="F501" s="59"/>
      <c r="G501" s="55">
        <f t="shared" ref="G501:G522" si="44">ROUND(PRODUCT(D501,E501),2)</f>
        <v>18</v>
      </c>
    </row>
    <row r="502" spans="1:7" s="7" customFormat="1" ht="22.5" x14ac:dyDescent="0.2">
      <c r="A502" s="54" t="s">
        <v>740</v>
      </c>
      <c r="B502" s="63" t="s">
        <v>78</v>
      </c>
      <c r="C502" s="65" t="s">
        <v>33</v>
      </c>
      <c r="D502" s="64">
        <v>18</v>
      </c>
      <c r="E502" s="62"/>
      <c r="F502" s="59"/>
      <c r="G502" s="55">
        <f>ROUND(PRODUCT(D502,E502),2)</f>
        <v>18</v>
      </c>
    </row>
    <row r="503" spans="1:7" s="7" customFormat="1" ht="33.75" x14ac:dyDescent="0.2">
      <c r="A503" s="54" t="s">
        <v>741</v>
      </c>
      <c r="B503" s="63" t="s">
        <v>1025</v>
      </c>
      <c r="C503" s="65" t="s">
        <v>33</v>
      </c>
      <c r="D503" s="64">
        <v>2</v>
      </c>
      <c r="E503" s="62"/>
      <c r="F503" s="59"/>
      <c r="G503" s="55">
        <f t="shared" si="44"/>
        <v>2</v>
      </c>
    </row>
    <row r="504" spans="1:7" s="7" customFormat="1" ht="22.5" x14ac:dyDescent="0.2">
      <c r="A504" s="54" t="s">
        <v>742</v>
      </c>
      <c r="B504" s="63" t="s">
        <v>79</v>
      </c>
      <c r="C504" s="65" t="s">
        <v>33</v>
      </c>
      <c r="D504" s="64">
        <v>2</v>
      </c>
      <c r="E504" s="62"/>
      <c r="F504" s="59"/>
      <c r="G504" s="55">
        <f t="shared" si="44"/>
        <v>2</v>
      </c>
    </row>
    <row r="505" spans="1:7" s="7" customFormat="1" ht="22.5" x14ac:dyDescent="0.2">
      <c r="A505" s="54" t="s">
        <v>743</v>
      </c>
      <c r="B505" s="63" t="s">
        <v>196</v>
      </c>
      <c r="C505" s="65" t="s">
        <v>33</v>
      </c>
      <c r="D505" s="64">
        <v>19</v>
      </c>
      <c r="E505" s="62"/>
      <c r="F505" s="59"/>
      <c r="G505" s="55">
        <f>ROUND(PRODUCT(D505,E505),2)</f>
        <v>19</v>
      </c>
    </row>
    <row r="506" spans="1:7" s="7" customFormat="1" ht="33.75" x14ac:dyDescent="0.2">
      <c r="A506" s="54" t="s">
        <v>744</v>
      </c>
      <c r="B506" s="63" t="s">
        <v>1026</v>
      </c>
      <c r="C506" s="65" t="s">
        <v>33</v>
      </c>
      <c r="D506" s="64">
        <v>19</v>
      </c>
      <c r="E506" s="62"/>
      <c r="F506" s="59"/>
      <c r="G506" s="55">
        <f>ROUND(PRODUCT(D506,E506),2)</f>
        <v>19</v>
      </c>
    </row>
    <row r="507" spans="1:7" s="7" customFormat="1" ht="33.75" x14ac:dyDescent="0.2">
      <c r="A507" s="54" t="s">
        <v>745</v>
      </c>
      <c r="B507" s="63" t="s">
        <v>1050</v>
      </c>
      <c r="C507" s="65" t="s">
        <v>33</v>
      </c>
      <c r="D507" s="64">
        <v>1</v>
      </c>
      <c r="E507" s="62"/>
      <c r="F507" s="59"/>
      <c r="G507" s="55">
        <f>ROUND(PRODUCT(D507,E507),2)</f>
        <v>1</v>
      </c>
    </row>
    <row r="508" spans="1:7" s="7" customFormat="1" ht="22.5" x14ac:dyDescent="0.2">
      <c r="A508" s="54" t="s">
        <v>746</v>
      </c>
      <c r="B508" s="63" t="s">
        <v>1051</v>
      </c>
      <c r="C508" s="65" t="s">
        <v>33</v>
      </c>
      <c r="D508" s="64">
        <v>1</v>
      </c>
      <c r="E508" s="62"/>
      <c r="F508" s="59"/>
      <c r="G508" s="55">
        <f t="shared" ref="G508:G509" si="45">ROUND(PRODUCT(D508,E508),2)</f>
        <v>1</v>
      </c>
    </row>
    <row r="509" spans="1:7" s="7" customFormat="1" ht="22.5" x14ac:dyDescent="0.2">
      <c r="A509" s="54" t="s">
        <v>747</v>
      </c>
      <c r="B509" s="63" t="s">
        <v>197</v>
      </c>
      <c r="C509" s="65" t="s">
        <v>33</v>
      </c>
      <c r="D509" s="64">
        <v>1</v>
      </c>
      <c r="E509" s="62"/>
      <c r="F509" s="59"/>
      <c r="G509" s="55">
        <f t="shared" si="45"/>
        <v>1</v>
      </c>
    </row>
    <row r="510" spans="1:7" s="7" customFormat="1" ht="22.5" x14ac:dyDescent="0.2">
      <c r="A510" s="54" t="s">
        <v>748</v>
      </c>
      <c r="B510" s="63" t="s">
        <v>1096</v>
      </c>
      <c r="C510" s="65" t="s">
        <v>33</v>
      </c>
      <c r="D510" s="64">
        <v>1</v>
      </c>
      <c r="E510" s="62"/>
      <c r="F510" s="59"/>
      <c r="G510" s="55">
        <f t="shared" si="44"/>
        <v>1</v>
      </c>
    </row>
    <row r="511" spans="1:7" s="7" customFormat="1" ht="22.5" x14ac:dyDescent="0.2">
      <c r="A511" s="54" t="s">
        <v>749</v>
      </c>
      <c r="B511" s="63" t="s">
        <v>200</v>
      </c>
      <c r="C511" s="65" t="s">
        <v>33</v>
      </c>
      <c r="D511" s="64">
        <v>1</v>
      </c>
      <c r="E511" s="62"/>
      <c r="F511" s="59"/>
      <c r="G511" s="55">
        <f t="shared" si="44"/>
        <v>1</v>
      </c>
    </row>
    <row r="512" spans="1:7" s="7" customFormat="1" ht="33.75" x14ac:dyDescent="0.2">
      <c r="A512" s="54" t="s">
        <v>750</v>
      </c>
      <c r="B512" s="63" t="s">
        <v>81</v>
      </c>
      <c r="C512" s="65" t="s">
        <v>33</v>
      </c>
      <c r="D512" s="64">
        <v>19</v>
      </c>
      <c r="E512" s="62"/>
      <c r="F512" s="59"/>
      <c r="G512" s="55">
        <f t="shared" si="44"/>
        <v>19</v>
      </c>
    </row>
    <row r="513" spans="1:7" s="7" customFormat="1" ht="33.75" x14ac:dyDescent="0.2">
      <c r="A513" s="54" t="s">
        <v>751</v>
      </c>
      <c r="B513" s="63" t="s">
        <v>199</v>
      </c>
      <c r="C513" s="65" t="s">
        <v>33</v>
      </c>
      <c r="D513" s="64">
        <v>3</v>
      </c>
      <c r="E513" s="62"/>
      <c r="F513" s="59"/>
      <c r="G513" s="55">
        <f t="shared" si="44"/>
        <v>3</v>
      </c>
    </row>
    <row r="514" spans="1:7" s="7" customFormat="1" ht="45" x14ac:dyDescent="0.2">
      <c r="A514" s="54" t="s">
        <v>752</v>
      </c>
      <c r="B514" s="63" t="s">
        <v>206</v>
      </c>
      <c r="C514" s="65" t="s">
        <v>33</v>
      </c>
      <c r="D514" s="64">
        <v>1</v>
      </c>
      <c r="E514" s="62"/>
      <c r="F514" s="59"/>
      <c r="G514" s="55">
        <f>ROUND(PRODUCT(D514,E514),2)</f>
        <v>1</v>
      </c>
    </row>
    <row r="515" spans="1:7" s="7" customFormat="1" ht="33.75" x14ac:dyDescent="0.2">
      <c r="A515" s="54" t="s">
        <v>753</v>
      </c>
      <c r="B515" s="63" t="s">
        <v>207</v>
      </c>
      <c r="C515" s="65" t="s">
        <v>33</v>
      </c>
      <c r="D515" s="64">
        <v>1</v>
      </c>
      <c r="E515" s="62"/>
      <c r="F515" s="59"/>
      <c r="G515" s="55">
        <f>ROUND(PRODUCT(D515,E515),2)</f>
        <v>1</v>
      </c>
    </row>
    <row r="516" spans="1:7" s="7" customFormat="1" ht="33.75" x14ac:dyDescent="0.2">
      <c r="A516" s="54" t="s">
        <v>754</v>
      </c>
      <c r="B516" s="63" t="s">
        <v>1052</v>
      </c>
      <c r="C516" s="65" t="s">
        <v>33</v>
      </c>
      <c r="D516" s="64">
        <v>9</v>
      </c>
      <c r="E516" s="62"/>
      <c r="F516" s="59"/>
      <c r="G516" s="55">
        <f>ROUND(PRODUCT(D516,E516),2)</f>
        <v>9</v>
      </c>
    </row>
    <row r="517" spans="1:7" s="7" customFormat="1" ht="22.5" x14ac:dyDescent="0.2">
      <c r="A517" s="54" t="s">
        <v>755</v>
      </c>
      <c r="B517" s="63" t="s">
        <v>215</v>
      </c>
      <c r="C517" s="65" t="s">
        <v>33</v>
      </c>
      <c r="D517" s="64">
        <v>1</v>
      </c>
      <c r="E517" s="62"/>
      <c r="F517" s="59"/>
      <c r="G517" s="55">
        <f t="shared" ref="G517" si="46">ROUND(PRODUCT(D517,E517),2)</f>
        <v>1</v>
      </c>
    </row>
    <row r="518" spans="1:7" s="7" customFormat="1" ht="33.75" x14ac:dyDescent="0.2">
      <c r="A518" s="54" t="s">
        <v>756</v>
      </c>
      <c r="B518" s="63" t="s">
        <v>145</v>
      </c>
      <c r="C518" s="65" t="s">
        <v>32</v>
      </c>
      <c r="D518" s="64">
        <v>1.25</v>
      </c>
      <c r="E518" s="62"/>
      <c r="F518" s="59"/>
      <c r="G518" s="55">
        <f t="shared" si="44"/>
        <v>1.25</v>
      </c>
    </row>
    <row r="519" spans="1:7" s="7" customFormat="1" ht="33.75" x14ac:dyDescent="0.2">
      <c r="A519" s="54" t="s">
        <v>757</v>
      </c>
      <c r="B519" s="63" t="s">
        <v>82</v>
      </c>
      <c r="C519" s="65" t="s">
        <v>33</v>
      </c>
      <c r="D519" s="64">
        <v>23</v>
      </c>
      <c r="E519" s="62"/>
      <c r="F519" s="59"/>
      <c r="G519" s="55">
        <f t="shared" si="44"/>
        <v>23</v>
      </c>
    </row>
    <row r="520" spans="1:7" s="7" customFormat="1" ht="22.5" x14ac:dyDescent="0.2">
      <c r="A520" s="54" t="s">
        <v>758</v>
      </c>
      <c r="B520" s="63" t="s">
        <v>83</v>
      </c>
      <c r="C520" s="65" t="s">
        <v>33</v>
      </c>
      <c r="D520" s="64">
        <v>16</v>
      </c>
      <c r="E520" s="62"/>
      <c r="F520" s="59"/>
      <c r="G520" s="55">
        <f t="shared" si="44"/>
        <v>16</v>
      </c>
    </row>
    <row r="521" spans="1:7" s="7" customFormat="1" ht="22.5" x14ac:dyDescent="0.2">
      <c r="A521" s="54" t="s">
        <v>759</v>
      </c>
      <c r="B521" s="63" t="s">
        <v>1053</v>
      </c>
      <c r="C521" s="65" t="s">
        <v>33</v>
      </c>
      <c r="D521" s="64">
        <v>4</v>
      </c>
      <c r="E521" s="62"/>
      <c r="F521" s="59"/>
      <c r="G521" s="55">
        <f t="shared" si="44"/>
        <v>4</v>
      </c>
    </row>
    <row r="522" spans="1:7" s="7" customFormat="1" ht="22.5" x14ac:dyDescent="0.2">
      <c r="A522" s="104" t="s">
        <v>760</v>
      </c>
      <c r="B522" s="63" t="s">
        <v>1037</v>
      </c>
      <c r="C522" s="65" t="s">
        <v>33</v>
      </c>
      <c r="D522" s="64">
        <v>3</v>
      </c>
      <c r="E522" s="62"/>
      <c r="F522" s="59"/>
      <c r="G522" s="55">
        <f t="shared" si="44"/>
        <v>3</v>
      </c>
    </row>
    <row r="523" spans="1:7" s="7" customFormat="1" x14ac:dyDescent="0.2">
      <c r="A523" s="39" t="s">
        <v>258</v>
      </c>
      <c r="B523" s="67" t="s">
        <v>90</v>
      </c>
      <c r="C523" s="67"/>
      <c r="D523" s="67">
        <v>0</v>
      </c>
      <c r="E523" s="67"/>
      <c r="F523" s="67"/>
      <c r="G523" s="57">
        <f>ROUND(SUM(G524,G535),2)</f>
        <v>2470.21</v>
      </c>
    </row>
    <row r="524" spans="1:7" s="7" customFormat="1" x14ac:dyDescent="0.2">
      <c r="A524" s="40" t="s">
        <v>259</v>
      </c>
      <c r="B524" s="41" t="s">
        <v>91</v>
      </c>
      <c r="C524" s="42"/>
      <c r="D524" s="43">
        <v>0</v>
      </c>
      <c r="E524" s="44"/>
      <c r="F524" s="45"/>
      <c r="G524" s="44">
        <f>ROUND(SUM(G525:G534),2)</f>
        <v>895.21</v>
      </c>
    </row>
    <row r="525" spans="1:7" s="7" customFormat="1" ht="45" x14ac:dyDescent="0.2">
      <c r="A525" s="104" t="s">
        <v>1100</v>
      </c>
      <c r="B525" s="63" t="s">
        <v>85</v>
      </c>
      <c r="C525" s="65" t="s">
        <v>33</v>
      </c>
      <c r="D525" s="64">
        <v>12</v>
      </c>
      <c r="E525" s="62"/>
      <c r="F525" s="59"/>
      <c r="G525" s="55">
        <f t="shared" ref="G525:G551" si="47">ROUND(PRODUCT(D525,E525),2)</f>
        <v>12</v>
      </c>
    </row>
    <row r="526" spans="1:7" s="7" customFormat="1" ht="45" x14ac:dyDescent="0.2">
      <c r="A526" s="104" t="s">
        <v>1101</v>
      </c>
      <c r="B526" s="63" t="s">
        <v>86</v>
      </c>
      <c r="C526" s="65" t="s">
        <v>33</v>
      </c>
      <c r="D526" s="64">
        <v>17</v>
      </c>
      <c r="E526" s="62"/>
      <c r="F526" s="59"/>
      <c r="G526" s="55">
        <f t="shared" si="47"/>
        <v>17</v>
      </c>
    </row>
    <row r="527" spans="1:7" s="7" customFormat="1" ht="22.5" x14ac:dyDescent="0.2">
      <c r="A527" s="104" t="s">
        <v>1102</v>
      </c>
      <c r="B527" s="63" t="s">
        <v>127</v>
      </c>
      <c r="C527" s="65" t="s">
        <v>32</v>
      </c>
      <c r="D527" s="64">
        <v>0.73</v>
      </c>
      <c r="E527" s="62"/>
      <c r="F527" s="59"/>
      <c r="G527" s="55">
        <f t="shared" si="47"/>
        <v>0.73</v>
      </c>
    </row>
    <row r="528" spans="1:7" s="7" customFormat="1" ht="78.75" x14ac:dyDescent="0.2">
      <c r="A528" s="104" t="s">
        <v>1103</v>
      </c>
      <c r="B528" s="63" t="s">
        <v>1054</v>
      </c>
      <c r="C528" s="65" t="s">
        <v>33</v>
      </c>
      <c r="D528" s="64">
        <v>17</v>
      </c>
      <c r="E528" s="62"/>
      <c r="F528" s="59"/>
      <c r="G528" s="55">
        <f t="shared" si="47"/>
        <v>17</v>
      </c>
    </row>
    <row r="529" spans="1:7" s="7" customFormat="1" ht="45" x14ac:dyDescent="0.2">
      <c r="A529" s="104" t="s">
        <v>1104</v>
      </c>
      <c r="B529" s="63" t="s">
        <v>172</v>
      </c>
      <c r="C529" s="65" t="s">
        <v>32</v>
      </c>
      <c r="D529" s="64">
        <v>98.49</v>
      </c>
      <c r="E529" s="62"/>
      <c r="F529" s="68"/>
      <c r="G529" s="55">
        <f t="shared" si="47"/>
        <v>98.49</v>
      </c>
    </row>
    <row r="530" spans="1:7" s="7" customFormat="1" ht="22.5" x14ac:dyDescent="0.2">
      <c r="A530" s="104" t="s">
        <v>1105</v>
      </c>
      <c r="B530" s="63" t="s">
        <v>87</v>
      </c>
      <c r="C530" s="65" t="s">
        <v>39</v>
      </c>
      <c r="D530" s="64">
        <v>610</v>
      </c>
      <c r="E530" s="62"/>
      <c r="F530" s="68"/>
      <c r="G530" s="55">
        <f t="shared" si="47"/>
        <v>610</v>
      </c>
    </row>
    <row r="531" spans="1:7" s="7" customFormat="1" ht="22.5" x14ac:dyDescent="0.2">
      <c r="A531" s="104" t="s">
        <v>1106</v>
      </c>
      <c r="B531" s="63" t="s">
        <v>1038</v>
      </c>
      <c r="C531" s="65" t="s">
        <v>39</v>
      </c>
      <c r="D531" s="64">
        <v>16</v>
      </c>
      <c r="E531" s="62"/>
      <c r="F531" s="59"/>
      <c r="G531" s="55">
        <f t="shared" si="47"/>
        <v>16</v>
      </c>
    </row>
    <row r="532" spans="1:7" s="7" customFormat="1" ht="22.5" x14ac:dyDescent="0.2">
      <c r="A532" s="104" t="s">
        <v>1107</v>
      </c>
      <c r="B532" s="63" t="s">
        <v>88</v>
      </c>
      <c r="C532" s="65" t="s">
        <v>39</v>
      </c>
      <c r="D532" s="64">
        <v>8.5</v>
      </c>
      <c r="E532" s="62"/>
      <c r="F532" s="59"/>
      <c r="G532" s="55">
        <f t="shared" si="47"/>
        <v>8.5</v>
      </c>
    </row>
    <row r="533" spans="1:7" s="7" customFormat="1" ht="22.5" x14ac:dyDescent="0.2">
      <c r="A533" s="104" t="s">
        <v>1108</v>
      </c>
      <c r="B533" s="63" t="s">
        <v>89</v>
      </c>
      <c r="C533" s="65" t="s">
        <v>33</v>
      </c>
      <c r="D533" s="64">
        <v>17</v>
      </c>
      <c r="E533" s="62"/>
      <c r="F533" s="59"/>
      <c r="G533" s="55">
        <f t="shared" si="47"/>
        <v>17</v>
      </c>
    </row>
    <row r="534" spans="1:7" s="7" customFormat="1" ht="45" x14ac:dyDescent="0.2">
      <c r="A534" s="104" t="s">
        <v>1109</v>
      </c>
      <c r="B534" s="63" t="s">
        <v>149</v>
      </c>
      <c r="C534" s="65" t="s">
        <v>32</v>
      </c>
      <c r="D534" s="64">
        <v>98.49</v>
      </c>
      <c r="E534" s="62"/>
      <c r="F534" s="59"/>
      <c r="G534" s="55">
        <f t="shared" si="47"/>
        <v>98.49</v>
      </c>
    </row>
    <row r="535" spans="1:7" s="7" customFormat="1" x14ac:dyDescent="0.2">
      <c r="A535" s="40" t="s">
        <v>260</v>
      </c>
      <c r="B535" s="41" t="s">
        <v>115</v>
      </c>
      <c r="C535" s="42"/>
      <c r="D535" s="43">
        <v>0</v>
      </c>
      <c r="E535" s="101"/>
      <c r="F535" s="45"/>
      <c r="G535" s="44">
        <f>ROUND(SUM(G536:G555),2)</f>
        <v>1575</v>
      </c>
    </row>
    <row r="536" spans="1:7" s="7" customFormat="1" ht="135" x14ac:dyDescent="0.2">
      <c r="A536" s="104" t="s">
        <v>1110</v>
      </c>
      <c r="B536" s="63" t="s">
        <v>1055</v>
      </c>
      <c r="C536" s="65" t="s">
        <v>33</v>
      </c>
      <c r="D536" s="64">
        <v>17</v>
      </c>
      <c r="E536" s="62"/>
      <c r="F536" s="59"/>
      <c r="G536" s="55">
        <f t="shared" si="47"/>
        <v>17</v>
      </c>
    </row>
    <row r="537" spans="1:7" s="7" customFormat="1" ht="112.5" x14ac:dyDescent="0.2">
      <c r="A537" s="104" t="s">
        <v>1111</v>
      </c>
      <c r="B537" s="63" t="s">
        <v>1056</v>
      </c>
      <c r="C537" s="65" t="s">
        <v>33</v>
      </c>
      <c r="D537" s="64">
        <v>17</v>
      </c>
      <c r="E537" s="62"/>
      <c r="F537" s="59"/>
      <c r="G537" s="55">
        <f t="shared" si="47"/>
        <v>17</v>
      </c>
    </row>
    <row r="538" spans="1:7" s="7" customFormat="1" ht="56.25" x14ac:dyDescent="0.2">
      <c r="A538" s="104" t="s">
        <v>1112</v>
      </c>
      <c r="B538" s="63" t="s">
        <v>1040</v>
      </c>
      <c r="C538" s="65" t="s">
        <v>33</v>
      </c>
      <c r="D538" s="64">
        <v>17</v>
      </c>
      <c r="E538" s="62"/>
      <c r="F538" s="59"/>
      <c r="G538" s="55">
        <f t="shared" si="47"/>
        <v>17</v>
      </c>
    </row>
    <row r="539" spans="1:7" s="7" customFormat="1" ht="33.75" x14ac:dyDescent="0.2">
      <c r="A539" s="104" t="s">
        <v>1113</v>
      </c>
      <c r="B539" s="63" t="s">
        <v>92</v>
      </c>
      <c r="C539" s="65" t="s">
        <v>39</v>
      </c>
      <c r="D539" s="64">
        <v>610</v>
      </c>
      <c r="E539" s="62"/>
      <c r="F539" s="59"/>
      <c r="G539" s="55">
        <f t="shared" si="47"/>
        <v>610</v>
      </c>
    </row>
    <row r="540" spans="1:7" s="7" customFormat="1" ht="33.75" x14ac:dyDescent="0.2">
      <c r="A540" s="104" t="s">
        <v>1114</v>
      </c>
      <c r="B540" s="63" t="s">
        <v>93</v>
      </c>
      <c r="C540" s="65" t="s">
        <v>39</v>
      </c>
      <c r="D540" s="64">
        <v>640</v>
      </c>
      <c r="E540" s="62"/>
      <c r="F540" s="59"/>
      <c r="G540" s="55">
        <f t="shared" si="47"/>
        <v>640</v>
      </c>
    </row>
    <row r="541" spans="1:7" s="7" customFormat="1" ht="56.25" x14ac:dyDescent="0.2">
      <c r="A541" s="104" t="s">
        <v>1115</v>
      </c>
      <c r="B541" s="63" t="s">
        <v>151</v>
      </c>
      <c r="C541" s="65" t="s">
        <v>39</v>
      </c>
      <c r="D541" s="64">
        <v>26.4</v>
      </c>
      <c r="E541" s="62"/>
      <c r="F541" s="59"/>
      <c r="G541" s="55">
        <f t="shared" si="47"/>
        <v>26.4</v>
      </c>
    </row>
    <row r="542" spans="1:7" s="7" customFormat="1" ht="22.5" x14ac:dyDescent="0.2">
      <c r="A542" s="104" t="s">
        <v>1116</v>
      </c>
      <c r="B542" s="63" t="s">
        <v>94</v>
      </c>
      <c r="C542" s="65" t="s">
        <v>33</v>
      </c>
      <c r="D542" s="64">
        <v>17</v>
      </c>
      <c r="E542" s="62"/>
      <c r="F542" s="59"/>
      <c r="G542" s="55">
        <f t="shared" si="47"/>
        <v>17</v>
      </c>
    </row>
    <row r="543" spans="1:7" s="7" customFormat="1" ht="22.5" x14ac:dyDescent="0.2">
      <c r="A543" s="104" t="s">
        <v>1117</v>
      </c>
      <c r="B543" s="63" t="s">
        <v>95</v>
      </c>
      <c r="C543" s="65" t="s">
        <v>33</v>
      </c>
      <c r="D543" s="64">
        <v>6</v>
      </c>
      <c r="E543" s="62"/>
      <c r="F543" s="59"/>
      <c r="G543" s="55">
        <f t="shared" si="47"/>
        <v>6</v>
      </c>
    </row>
    <row r="544" spans="1:7" s="7" customFormat="1" ht="45" x14ac:dyDescent="0.2">
      <c r="A544" s="104" t="s">
        <v>1118</v>
      </c>
      <c r="B544" s="63" t="s">
        <v>96</v>
      </c>
      <c r="C544" s="65" t="s">
        <v>33</v>
      </c>
      <c r="D544" s="64">
        <v>69</v>
      </c>
      <c r="E544" s="62"/>
      <c r="F544" s="59"/>
      <c r="G544" s="55">
        <f t="shared" si="47"/>
        <v>69</v>
      </c>
    </row>
    <row r="545" spans="1:7" s="7" customFormat="1" ht="33.75" x14ac:dyDescent="0.2">
      <c r="A545" s="104" t="s">
        <v>1119</v>
      </c>
      <c r="B545" s="63" t="s">
        <v>152</v>
      </c>
      <c r="C545" s="65" t="s">
        <v>33</v>
      </c>
      <c r="D545" s="64">
        <v>12</v>
      </c>
      <c r="E545" s="62"/>
      <c r="F545" s="59"/>
      <c r="G545" s="55">
        <f t="shared" si="47"/>
        <v>12</v>
      </c>
    </row>
    <row r="546" spans="1:7" s="7" customFormat="1" ht="33.75" x14ac:dyDescent="0.2">
      <c r="A546" s="104" t="s">
        <v>1120</v>
      </c>
      <c r="B546" s="63" t="s">
        <v>97</v>
      </c>
      <c r="C546" s="100" t="s">
        <v>98</v>
      </c>
      <c r="D546" s="64">
        <v>12</v>
      </c>
      <c r="E546" s="62"/>
      <c r="F546" s="59"/>
      <c r="G546" s="55">
        <f t="shared" si="47"/>
        <v>12</v>
      </c>
    </row>
    <row r="547" spans="1:7" s="7" customFormat="1" ht="33.75" x14ac:dyDescent="0.2">
      <c r="A547" s="104" t="s">
        <v>1121</v>
      </c>
      <c r="B547" s="63" t="s">
        <v>102</v>
      </c>
      <c r="C547" s="100" t="s">
        <v>98</v>
      </c>
      <c r="D547" s="64">
        <v>17</v>
      </c>
      <c r="E547" s="62"/>
      <c r="F547" s="59"/>
      <c r="G547" s="55">
        <f t="shared" si="47"/>
        <v>17</v>
      </c>
    </row>
    <row r="548" spans="1:7" s="7" customFormat="1" ht="33.75" x14ac:dyDescent="0.2">
      <c r="A548" s="104" t="s">
        <v>1122</v>
      </c>
      <c r="B548" s="63" t="s">
        <v>99</v>
      </c>
      <c r="C548" s="65" t="s">
        <v>33</v>
      </c>
      <c r="D548" s="64">
        <v>6</v>
      </c>
      <c r="E548" s="62"/>
      <c r="F548" s="59"/>
      <c r="G548" s="55">
        <f t="shared" si="47"/>
        <v>6</v>
      </c>
    </row>
    <row r="549" spans="1:7" s="7" customFormat="1" ht="33.75" x14ac:dyDescent="0.2">
      <c r="A549" s="104" t="s">
        <v>1123</v>
      </c>
      <c r="B549" s="63" t="s">
        <v>146</v>
      </c>
      <c r="C549" s="65" t="s">
        <v>33</v>
      </c>
      <c r="D549" s="64">
        <v>51</v>
      </c>
      <c r="E549" s="62"/>
      <c r="F549" s="59"/>
      <c r="G549" s="55">
        <f t="shared" si="47"/>
        <v>51</v>
      </c>
    </row>
    <row r="550" spans="1:7" s="7" customFormat="1" ht="33.75" x14ac:dyDescent="0.2">
      <c r="A550" s="104" t="s">
        <v>1124</v>
      </c>
      <c r="B550" s="63" t="s">
        <v>147</v>
      </c>
      <c r="C550" s="65" t="s">
        <v>33</v>
      </c>
      <c r="D550" s="64">
        <v>18</v>
      </c>
      <c r="E550" s="62"/>
      <c r="F550" s="59"/>
      <c r="G550" s="55">
        <f t="shared" si="47"/>
        <v>18</v>
      </c>
    </row>
    <row r="551" spans="1:7" s="7" customFormat="1" ht="56.25" x14ac:dyDescent="0.2">
      <c r="A551" s="104" t="s">
        <v>1125</v>
      </c>
      <c r="B551" s="63" t="s">
        <v>101</v>
      </c>
      <c r="C551" s="65" t="s">
        <v>33</v>
      </c>
      <c r="D551" s="64">
        <v>3</v>
      </c>
      <c r="E551" s="62"/>
      <c r="F551" s="59"/>
      <c r="G551" s="55">
        <f t="shared" si="47"/>
        <v>3</v>
      </c>
    </row>
    <row r="552" spans="1:7" s="7" customFormat="1" ht="33.75" x14ac:dyDescent="0.2">
      <c r="A552" s="104" t="s">
        <v>1126</v>
      </c>
      <c r="B552" s="63" t="s">
        <v>100</v>
      </c>
      <c r="C552" s="65" t="s">
        <v>39</v>
      </c>
      <c r="D552" s="64">
        <v>13.6</v>
      </c>
      <c r="E552" s="62"/>
      <c r="F552" s="59"/>
      <c r="G552" s="55">
        <f>ROUND(PRODUCT(D552,E552),2)</f>
        <v>13.6</v>
      </c>
    </row>
    <row r="553" spans="1:7" s="7" customFormat="1" ht="56.25" x14ac:dyDescent="0.2">
      <c r="A553" s="104" t="s">
        <v>1127</v>
      </c>
      <c r="B553" s="63" t="s">
        <v>1091</v>
      </c>
      <c r="C553" s="65" t="s">
        <v>33</v>
      </c>
      <c r="D553" s="64">
        <v>17</v>
      </c>
      <c r="E553" s="62"/>
      <c r="F553" s="59"/>
      <c r="G553" s="55">
        <f>ROUND(PRODUCT(D553,E553),2)</f>
        <v>17</v>
      </c>
    </row>
    <row r="554" spans="1:7" s="7" customFormat="1" ht="78.75" x14ac:dyDescent="0.2">
      <c r="A554" s="104" t="s">
        <v>1128</v>
      </c>
      <c r="B554" s="63" t="s">
        <v>1319</v>
      </c>
      <c r="C554" s="65" t="s">
        <v>33</v>
      </c>
      <c r="D554" s="64">
        <v>3</v>
      </c>
      <c r="E554" s="62"/>
      <c r="F554" s="59"/>
      <c r="G554" s="55">
        <f>ROUND(PRODUCT(D554,E554),2)</f>
        <v>3</v>
      </c>
    </row>
    <row r="555" spans="1:7" s="7" customFormat="1" ht="258.75" x14ac:dyDescent="0.2">
      <c r="A555" s="104" t="s">
        <v>1129</v>
      </c>
      <c r="B555" s="63" t="s">
        <v>1041</v>
      </c>
      <c r="C555" s="65" t="s">
        <v>33</v>
      </c>
      <c r="D555" s="64">
        <v>3</v>
      </c>
      <c r="E555" s="62"/>
      <c r="F555" s="59"/>
      <c r="G555" s="55">
        <f>ROUND(PRODUCT(D555,E555),2)</f>
        <v>3</v>
      </c>
    </row>
    <row r="556" spans="1:7" s="7" customFormat="1" x14ac:dyDescent="0.2">
      <c r="A556" s="39" t="s">
        <v>261</v>
      </c>
      <c r="B556" s="67" t="s">
        <v>29</v>
      </c>
      <c r="C556" s="67"/>
      <c r="D556" s="67">
        <v>0</v>
      </c>
      <c r="E556" s="67"/>
      <c r="F556" s="67"/>
      <c r="G556" s="57">
        <f>ROUND(SUM(G557),2)</f>
        <v>9158.4599999999991</v>
      </c>
    </row>
    <row r="557" spans="1:7" s="7" customFormat="1" ht="22.5" x14ac:dyDescent="0.2">
      <c r="A557" s="104" t="s">
        <v>1130</v>
      </c>
      <c r="B557" s="63" t="s">
        <v>47</v>
      </c>
      <c r="C557" s="65" t="s">
        <v>31</v>
      </c>
      <c r="D557" s="64">
        <v>9158.4599999999991</v>
      </c>
      <c r="E557" s="62"/>
      <c r="F557" s="59"/>
      <c r="G557" s="55">
        <f t="shared" ref="G557" si="48">ROUND(PRODUCT(D557,E557),2)</f>
        <v>9158.4599999999991</v>
      </c>
    </row>
    <row r="558" spans="1:7" s="7" customFormat="1" x14ac:dyDescent="0.2">
      <c r="A558" s="72" t="s">
        <v>27</v>
      </c>
      <c r="B558" s="82" t="s">
        <v>1057</v>
      </c>
      <c r="C558" s="82"/>
      <c r="D558" s="82">
        <v>0</v>
      </c>
      <c r="E558" s="82"/>
      <c r="F558" s="82"/>
      <c r="G558" s="73">
        <f>+G559+G589+G611+G619+G639+G687+G768+G801</f>
        <v>237496.39999999997</v>
      </c>
    </row>
    <row r="559" spans="1:7" s="7" customFormat="1" x14ac:dyDescent="0.2">
      <c r="A559" s="39" t="s">
        <v>262</v>
      </c>
      <c r="B559" s="67" t="s">
        <v>103</v>
      </c>
      <c r="C559" s="67"/>
      <c r="D559" s="67">
        <v>0</v>
      </c>
      <c r="E559" s="67"/>
      <c r="F559" s="67"/>
      <c r="G559" s="57">
        <f>ROUND(SUM(G560,G572,G580),2)</f>
        <v>129130.21</v>
      </c>
    </row>
    <row r="560" spans="1:7" s="7" customFormat="1" x14ac:dyDescent="0.2">
      <c r="A560" s="40" t="s">
        <v>263</v>
      </c>
      <c r="B560" s="41" t="s">
        <v>26</v>
      </c>
      <c r="C560" s="42"/>
      <c r="D560" s="43">
        <v>0</v>
      </c>
      <c r="E560" s="44"/>
      <c r="F560" s="45"/>
      <c r="G560" s="44">
        <f>ROUND(SUM(G561:G571),2)</f>
        <v>28011.01</v>
      </c>
    </row>
    <row r="561" spans="1:7" s="7" customFormat="1" ht="33.75" x14ac:dyDescent="0.2">
      <c r="A561" s="104" t="s">
        <v>1131</v>
      </c>
      <c r="B561" s="63" t="s">
        <v>132</v>
      </c>
      <c r="C561" s="65" t="s">
        <v>32</v>
      </c>
      <c r="D561" s="64">
        <v>12.68</v>
      </c>
      <c r="E561" s="62"/>
      <c r="F561" s="59"/>
      <c r="G561" s="55">
        <f>ROUND(PRODUCT(D561,E561),2)</f>
        <v>12.68</v>
      </c>
    </row>
    <row r="562" spans="1:7" s="7" customFormat="1" ht="22.5" x14ac:dyDescent="0.2">
      <c r="A562" s="104" t="s">
        <v>1132</v>
      </c>
      <c r="B562" s="63" t="s">
        <v>192</v>
      </c>
      <c r="C562" s="65" t="s">
        <v>32</v>
      </c>
      <c r="D562" s="64">
        <v>9.3800000000000008</v>
      </c>
      <c r="E562" s="62"/>
      <c r="F562" s="59"/>
      <c r="G562" s="55">
        <f t="shared" ref="G562:G571" si="49">ROUND(PRODUCT(D562,E562),2)</f>
        <v>9.3800000000000008</v>
      </c>
    </row>
    <row r="563" spans="1:7" s="7" customFormat="1" ht="33.75" x14ac:dyDescent="0.2">
      <c r="A563" s="104" t="s">
        <v>1133</v>
      </c>
      <c r="B563" s="63" t="s">
        <v>169</v>
      </c>
      <c r="C563" s="65" t="s">
        <v>32</v>
      </c>
      <c r="D563" s="64">
        <v>614.51</v>
      </c>
      <c r="E563" s="62"/>
      <c r="F563" s="69"/>
      <c r="G563" s="55">
        <f t="shared" si="49"/>
        <v>614.51</v>
      </c>
    </row>
    <row r="564" spans="1:7" s="7" customFormat="1" ht="33.75" x14ac:dyDescent="0.2">
      <c r="A564" s="104" t="s">
        <v>1134</v>
      </c>
      <c r="B564" s="63" t="s">
        <v>131</v>
      </c>
      <c r="C564" s="65" t="s">
        <v>31</v>
      </c>
      <c r="D564" s="64">
        <v>32.54</v>
      </c>
      <c r="E564" s="62"/>
      <c r="F564" s="59"/>
      <c r="G564" s="55">
        <f t="shared" si="49"/>
        <v>32.54</v>
      </c>
    </row>
    <row r="565" spans="1:7" s="7" customFormat="1" ht="45" x14ac:dyDescent="0.2">
      <c r="A565" s="104" t="s">
        <v>1135</v>
      </c>
      <c r="B565" s="63" t="s">
        <v>123</v>
      </c>
      <c r="C565" s="65" t="s">
        <v>32</v>
      </c>
      <c r="D565" s="64">
        <v>18.27</v>
      </c>
      <c r="E565" s="62"/>
      <c r="F565" s="59"/>
      <c r="G565" s="55">
        <f>ROUND(PRODUCT(D565,E565),2)</f>
        <v>18.27</v>
      </c>
    </row>
    <row r="566" spans="1:7" s="7" customFormat="1" ht="33.75" x14ac:dyDescent="0.2">
      <c r="A566" s="104" t="s">
        <v>1136</v>
      </c>
      <c r="B566" s="63" t="s">
        <v>170</v>
      </c>
      <c r="C566" s="65" t="s">
        <v>32</v>
      </c>
      <c r="D566" s="64">
        <v>7.06</v>
      </c>
      <c r="E566" s="62"/>
      <c r="F566" s="59"/>
      <c r="G566" s="55">
        <f t="shared" ref="G566:G569" si="50">ROUND(PRODUCT(D566,E566),2)</f>
        <v>7.06</v>
      </c>
    </row>
    <row r="567" spans="1:7" s="7" customFormat="1" ht="33.75" x14ac:dyDescent="0.2">
      <c r="A567" s="104" t="s">
        <v>1137</v>
      </c>
      <c r="B567" s="63" t="s">
        <v>171</v>
      </c>
      <c r="C567" s="65" t="s">
        <v>32</v>
      </c>
      <c r="D567" s="64">
        <v>35.869999999999997</v>
      </c>
      <c r="E567" s="62"/>
      <c r="F567" s="59"/>
      <c r="G567" s="55">
        <f t="shared" si="50"/>
        <v>35.869999999999997</v>
      </c>
    </row>
    <row r="568" spans="1:7" s="7" customFormat="1" ht="33.75" x14ac:dyDescent="0.2">
      <c r="A568" s="104" t="s">
        <v>1138</v>
      </c>
      <c r="B568" s="63" t="s">
        <v>56</v>
      </c>
      <c r="C568" s="65" t="s">
        <v>32</v>
      </c>
      <c r="D568" s="64">
        <v>127.29</v>
      </c>
      <c r="E568" s="62"/>
      <c r="F568" s="59"/>
      <c r="G568" s="55">
        <f t="shared" si="50"/>
        <v>127.29</v>
      </c>
    </row>
    <row r="569" spans="1:7" s="7" customFormat="1" ht="33.75" x14ac:dyDescent="0.2">
      <c r="A569" s="104" t="s">
        <v>1139</v>
      </c>
      <c r="B569" s="63" t="s">
        <v>34</v>
      </c>
      <c r="C569" s="65" t="s">
        <v>32</v>
      </c>
      <c r="D569" s="64">
        <v>247.91</v>
      </c>
      <c r="E569" s="62"/>
      <c r="F569" s="59"/>
      <c r="G569" s="55">
        <f t="shared" si="50"/>
        <v>247.91</v>
      </c>
    </row>
    <row r="570" spans="1:7" s="7" customFormat="1" ht="33.75" x14ac:dyDescent="0.2">
      <c r="A570" s="104" t="s">
        <v>1140</v>
      </c>
      <c r="B570" s="63" t="s">
        <v>37</v>
      </c>
      <c r="C570" s="65" t="s">
        <v>32</v>
      </c>
      <c r="D570" s="64">
        <v>1076.22</v>
      </c>
      <c r="E570" s="62"/>
      <c r="F570" s="59"/>
      <c r="G570" s="55">
        <f t="shared" si="49"/>
        <v>1076.22</v>
      </c>
    </row>
    <row r="571" spans="1:7" s="7" customFormat="1" ht="33.75" x14ac:dyDescent="0.2">
      <c r="A571" s="104" t="s">
        <v>1141</v>
      </c>
      <c r="B571" s="63" t="s">
        <v>35</v>
      </c>
      <c r="C571" s="65" t="s">
        <v>36</v>
      </c>
      <c r="D571" s="64">
        <v>25829.279999999999</v>
      </c>
      <c r="E571" s="62"/>
      <c r="F571" s="59"/>
      <c r="G571" s="55">
        <f t="shared" si="49"/>
        <v>25829.279999999999</v>
      </c>
    </row>
    <row r="572" spans="1:7" s="7" customFormat="1" x14ac:dyDescent="0.2">
      <c r="A572" s="40" t="s">
        <v>264</v>
      </c>
      <c r="B572" s="41" t="s">
        <v>50</v>
      </c>
      <c r="C572" s="42"/>
      <c r="D572" s="43">
        <v>0</v>
      </c>
      <c r="E572" s="101"/>
      <c r="F572" s="45"/>
      <c r="G572" s="44">
        <f>ROUND(SUM(G573:G579),2)</f>
        <v>85551.3</v>
      </c>
    </row>
    <row r="573" spans="1:7" s="7" customFormat="1" ht="33.75" x14ac:dyDescent="0.2">
      <c r="A573" s="104" t="s">
        <v>1142</v>
      </c>
      <c r="B573" s="63" t="s">
        <v>30</v>
      </c>
      <c r="C573" s="65" t="s">
        <v>31</v>
      </c>
      <c r="D573" s="64">
        <v>5751.35</v>
      </c>
      <c r="E573" s="62"/>
      <c r="F573" s="59"/>
      <c r="G573" s="55">
        <f>ROUND(PRODUCT(D573,E573),2)</f>
        <v>5751.35</v>
      </c>
    </row>
    <row r="574" spans="1:7" s="7" customFormat="1" ht="45" x14ac:dyDescent="0.2">
      <c r="A574" s="104" t="s">
        <v>1143</v>
      </c>
      <c r="B574" s="63" t="s">
        <v>168</v>
      </c>
      <c r="C574" s="65" t="s">
        <v>32</v>
      </c>
      <c r="D574" s="64">
        <v>3450.81</v>
      </c>
      <c r="E574" s="62"/>
      <c r="F574" s="59"/>
      <c r="G574" s="55">
        <f t="shared" ref="G574:G578" si="51">ROUND(PRODUCT(D574,E574),2)</f>
        <v>3450.81</v>
      </c>
    </row>
    <row r="575" spans="1:7" s="7" customFormat="1" ht="45" x14ac:dyDescent="0.2">
      <c r="A575" s="104" t="s">
        <v>1144</v>
      </c>
      <c r="B575" s="63" t="s">
        <v>989</v>
      </c>
      <c r="C575" s="65" t="s">
        <v>32</v>
      </c>
      <c r="D575" s="64">
        <v>1150.27</v>
      </c>
      <c r="E575" s="62"/>
      <c r="F575" s="59"/>
      <c r="G575" s="55">
        <f t="shared" si="51"/>
        <v>1150.27</v>
      </c>
    </row>
    <row r="576" spans="1:7" s="7" customFormat="1" ht="45" x14ac:dyDescent="0.2">
      <c r="A576" s="104" t="s">
        <v>1145</v>
      </c>
      <c r="B576" s="63" t="s">
        <v>1093</v>
      </c>
      <c r="C576" s="65" t="s">
        <v>32</v>
      </c>
      <c r="D576" s="64">
        <v>1150.27</v>
      </c>
      <c r="E576" s="62"/>
      <c r="F576" s="59"/>
      <c r="G576" s="55">
        <f t="shared" si="51"/>
        <v>1150.27</v>
      </c>
    </row>
    <row r="577" spans="1:7" s="7" customFormat="1" ht="33.75" x14ac:dyDescent="0.2">
      <c r="A577" s="104" t="s">
        <v>1146</v>
      </c>
      <c r="B577" s="63" t="s">
        <v>133</v>
      </c>
      <c r="C577" s="65" t="s">
        <v>31</v>
      </c>
      <c r="D577" s="64">
        <v>5751.35</v>
      </c>
      <c r="E577" s="62"/>
      <c r="F577" s="59"/>
      <c r="G577" s="55">
        <f t="shared" si="51"/>
        <v>5751.35</v>
      </c>
    </row>
    <row r="578" spans="1:7" s="7" customFormat="1" ht="33.75" x14ac:dyDescent="0.2">
      <c r="A578" s="104" t="s">
        <v>1147</v>
      </c>
      <c r="B578" s="63" t="s">
        <v>37</v>
      </c>
      <c r="C578" s="65" t="s">
        <v>32</v>
      </c>
      <c r="D578" s="64">
        <v>2731.89</v>
      </c>
      <c r="E578" s="62"/>
      <c r="F578" s="69"/>
      <c r="G578" s="55">
        <f t="shared" si="51"/>
        <v>2731.89</v>
      </c>
    </row>
    <row r="579" spans="1:7" s="7" customFormat="1" ht="33.75" x14ac:dyDescent="0.2">
      <c r="A579" s="104" t="s">
        <v>1148</v>
      </c>
      <c r="B579" s="63" t="s">
        <v>35</v>
      </c>
      <c r="C579" s="65" t="s">
        <v>36</v>
      </c>
      <c r="D579" s="64">
        <v>65565.36</v>
      </c>
      <c r="E579" s="62"/>
      <c r="F579" s="59"/>
      <c r="G579" s="55">
        <f>ROUND(PRODUCT(D579,E579),2)</f>
        <v>65565.36</v>
      </c>
    </row>
    <row r="580" spans="1:7" s="7" customFormat="1" x14ac:dyDescent="0.2">
      <c r="A580" s="40" t="s">
        <v>265</v>
      </c>
      <c r="B580" s="41" t="s">
        <v>51</v>
      </c>
      <c r="C580" s="42"/>
      <c r="D580" s="43">
        <v>0</v>
      </c>
      <c r="E580" s="101"/>
      <c r="F580" s="45"/>
      <c r="G580" s="44">
        <f>ROUND(SUM(G581:G588),2)</f>
        <v>15567.9</v>
      </c>
    </row>
    <row r="581" spans="1:7" s="7" customFormat="1" ht="45" x14ac:dyDescent="0.2">
      <c r="A581" s="104" t="s">
        <v>1149</v>
      </c>
      <c r="B581" s="63" t="s">
        <v>119</v>
      </c>
      <c r="C581" s="65" t="s">
        <v>31</v>
      </c>
      <c r="D581" s="64">
        <v>737.54</v>
      </c>
      <c r="E581" s="62"/>
      <c r="F581" s="59"/>
      <c r="G581" s="55">
        <f>ROUND(PRODUCT(D581,E581),2)</f>
        <v>737.54</v>
      </c>
    </row>
    <row r="582" spans="1:7" s="7" customFormat="1" ht="45" x14ac:dyDescent="0.2">
      <c r="A582" s="104" t="s">
        <v>1150</v>
      </c>
      <c r="B582" s="63" t="s">
        <v>120</v>
      </c>
      <c r="C582" s="65" t="s">
        <v>31</v>
      </c>
      <c r="D582" s="64">
        <v>983.39</v>
      </c>
      <c r="E582" s="62"/>
      <c r="F582" s="59"/>
      <c r="G582" s="55">
        <f t="shared" ref="G582:G588" si="52">ROUND(PRODUCT(D582,E582),2)</f>
        <v>983.39</v>
      </c>
    </row>
    <row r="583" spans="1:7" s="7" customFormat="1" ht="45" x14ac:dyDescent="0.2">
      <c r="A583" s="104" t="s">
        <v>1151</v>
      </c>
      <c r="B583" s="63" t="s">
        <v>121</v>
      </c>
      <c r="C583" s="65" t="s">
        <v>31</v>
      </c>
      <c r="D583" s="64">
        <v>2950.17</v>
      </c>
      <c r="E583" s="62"/>
      <c r="F583" s="59"/>
      <c r="G583" s="55">
        <f t="shared" si="52"/>
        <v>2950.17</v>
      </c>
    </row>
    <row r="584" spans="1:7" s="7" customFormat="1" ht="45" x14ac:dyDescent="0.2">
      <c r="A584" s="104" t="s">
        <v>1152</v>
      </c>
      <c r="B584" s="63" t="s">
        <v>122</v>
      </c>
      <c r="C584" s="65" t="s">
        <v>31</v>
      </c>
      <c r="D584" s="64">
        <v>245.85</v>
      </c>
      <c r="E584" s="62"/>
      <c r="F584" s="59"/>
      <c r="G584" s="55">
        <f t="shared" si="52"/>
        <v>245.85</v>
      </c>
    </row>
    <row r="585" spans="1:7" s="7" customFormat="1" ht="22.5" x14ac:dyDescent="0.2">
      <c r="A585" s="104" t="s">
        <v>1153</v>
      </c>
      <c r="B585" s="63" t="s">
        <v>38</v>
      </c>
      <c r="C585" s="65" t="s">
        <v>39</v>
      </c>
      <c r="D585" s="64">
        <v>3619.28</v>
      </c>
      <c r="E585" s="62"/>
      <c r="F585" s="59"/>
      <c r="G585" s="55">
        <f t="shared" si="52"/>
        <v>3619.28</v>
      </c>
    </row>
    <row r="586" spans="1:7" s="7" customFormat="1" ht="45" x14ac:dyDescent="0.2">
      <c r="A586" s="104" t="s">
        <v>1154</v>
      </c>
      <c r="B586" s="63" t="s">
        <v>52</v>
      </c>
      <c r="C586" s="65" t="s">
        <v>39</v>
      </c>
      <c r="D586" s="64">
        <v>3619.28</v>
      </c>
      <c r="E586" s="62"/>
      <c r="F586" s="59"/>
      <c r="G586" s="55">
        <f t="shared" si="52"/>
        <v>3619.28</v>
      </c>
    </row>
    <row r="587" spans="1:7" s="7" customFormat="1" ht="33.75" x14ac:dyDescent="0.2">
      <c r="A587" s="104" t="s">
        <v>1155</v>
      </c>
      <c r="B587" s="63" t="s">
        <v>111</v>
      </c>
      <c r="C587" s="65" t="s">
        <v>53</v>
      </c>
      <c r="D587" s="64">
        <v>2397.39</v>
      </c>
      <c r="E587" s="62"/>
      <c r="F587" s="59"/>
      <c r="G587" s="55">
        <f t="shared" si="52"/>
        <v>2397.39</v>
      </c>
    </row>
    <row r="588" spans="1:7" s="7" customFormat="1" ht="78.75" x14ac:dyDescent="0.2">
      <c r="A588" s="104" t="s">
        <v>1156</v>
      </c>
      <c r="B588" s="63" t="s">
        <v>109</v>
      </c>
      <c r="C588" s="65" t="s">
        <v>33</v>
      </c>
      <c r="D588" s="64">
        <v>1015</v>
      </c>
      <c r="E588" s="62"/>
      <c r="F588" s="59"/>
      <c r="G588" s="55">
        <f t="shared" si="52"/>
        <v>1015</v>
      </c>
    </row>
    <row r="589" spans="1:7" s="7" customFormat="1" x14ac:dyDescent="0.2">
      <c r="A589" s="39" t="s">
        <v>266</v>
      </c>
      <c r="B589" s="67" t="s">
        <v>117</v>
      </c>
      <c r="C589" s="67"/>
      <c r="D589" s="67">
        <v>0</v>
      </c>
      <c r="E589" s="67"/>
      <c r="F589" s="67"/>
      <c r="G589" s="57">
        <f>ROUND(SUM(G590:G610),2)</f>
        <v>14598.1</v>
      </c>
    </row>
    <row r="590" spans="1:7" s="7" customFormat="1" ht="33.75" x14ac:dyDescent="0.2">
      <c r="A590" s="104" t="s">
        <v>1157</v>
      </c>
      <c r="B590" s="63" t="s">
        <v>30</v>
      </c>
      <c r="C590" s="65" t="s">
        <v>31</v>
      </c>
      <c r="D590" s="64">
        <v>2727.01</v>
      </c>
      <c r="E590" s="62"/>
      <c r="F590" s="59"/>
      <c r="G590" s="55">
        <f>ROUND(PRODUCT(D590,E590),2)</f>
        <v>2727.01</v>
      </c>
    </row>
    <row r="591" spans="1:7" s="7" customFormat="1" ht="45" x14ac:dyDescent="0.2">
      <c r="A591" s="104" t="s">
        <v>1158</v>
      </c>
      <c r="B591" s="63" t="s">
        <v>172</v>
      </c>
      <c r="C591" s="65" t="s">
        <v>32</v>
      </c>
      <c r="D591" s="64">
        <v>122.72</v>
      </c>
      <c r="E591" s="62"/>
      <c r="F591" s="59"/>
      <c r="G591" s="55">
        <f t="shared" ref="G591:G610" si="53">ROUND(PRODUCT(D591,E591),2)</f>
        <v>122.72</v>
      </c>
    </row>
    <row r="592" spans="1:7" s="7" customFormat="1" ht="45" x14ac:dyDescent="0.2">
      <c r="A592" s="104" t="s">
        <v>1159</v>
      </c>
      <c r="B592" s="63" t="s">
        <v>116</v>
      </c>
      <c r="C592" s="65" t="s">
        <v>31</v>
      </c>
      <c r="D592" s="64">
        <v>818.1</v>
      </c>
      <c r="E592" s="62"/>
      <c r="F592" s="59"/>
      <c r="G592" s="55">
        <f t="shared" si="53"/>
        <v>818.1</v>
      </c>
    </row>
    <row r="593" spans="1:7" s="7" customFormat="1" ht="45" x14ac:dyDescent="0.2">
      <c r="A593" s="104" t="s">
        <v>1160</v>
      </c>
      <c r="B593" s="63" t="s">
        <v>179</v>
      </c>
      <c r="C593" s="65" t="s">
        <v>31</v>
      </c>
      <c r="D593" s="64">
        <v>1908.91</v>
      </c>
      <c r="E593" s="62"/>
      <c r="F593" s="59"/>
      <c r="G593" s="55">
        <f t="shared" si="53"/>
        <v>1908.91</v>
      </c>
    </row>
    <row r="594" spans="1:7" s="7" customFormat="1" ht="45" x14ac:dyDescent="0.2">
      <c r="A594" s="104" t="s">
        <v>1161</v>
      </c>
      <c r="B594" s="63" t="s">
        <v>149</v>
      </c>
      <c r="C594" s="65" t="s">
        <v>32</v>
      </c>
      <c r="D594" s="64">
        <v>73.63</v>
      </c>
      <c r="E594" s="62"/>
      <c r="F594" s="59"/>
      <c r="G594" s="55">
        <f t="shared" si="53"/>
        <v>73.63</v>
      </c>
    </row>
    <row r="595" spans="1:7" s="7" customFormat="1" ht="45" x14ac:dyDescent="0.2">
      <c r="A595" s="104" t="s">
        <v>1162</v>
      </c>
      <c r="B595" s="63" t="s">
        <v>173</v>
      </c>
      <c r="C595" s="65" t="s">
        <v>32</v>
      </c>
      <c r="D595" s="64">
        <v>49.09</v>
      </c>
      <c r="E595" s="62"/>
      <c r="F595" s="59"/>
      <c r="G595" s="55">
        <f t="shared" si="53"/>
        <v>49.09</v>
      </c>
    </row>
    <row r="596" spans="1:7" s="7" customFormat="1" ht="33.75" x14ac:dyDescent="0.2">
      <c r="A596" s="104" t="s">
        <v>1163</v>
      </c>
      <c r="B596" s="63" t="s">
        <v>181</v>
      </c>
      <c r="C596" s="65" t="s">
        <v>39</v>
      </c>
      <c r="D596" s="64">
        <v>891.07</v>
      </c>
      <c r="E596" s="62"/>
      <c r="F596" s="59"/>
      <c r="G596" s="55">
        <f t="shared" si="53"/>
        <v>891.07</v>
      </c>
    </row>
    <row r="597" spans="1:7" s="7" customFormat="1" ht="33.75" x14ac:dyDescent="0.2">
      <c r="A597" s="104" t="s">
        <v>1164</v>
      </c>
      <c r="B597" s="63" t="s">
        <v>182</v>
      </c>
      <c r="C597" s="65" t="s">
        <v>39</v>
      </c>
      <c r="D597" s="64">
        <v>381.89</v>
      </c>
      <c r="E597" s="62"/>
      <c r="F597" s="59"/>
      <c r="G597" s="55">
        <f t="shared" si="53"/>
        <v>381.89</v>
      </c>
    </row>
    <row r="598" spans="1:7" s="7" customFormat="1" ht="33.75" x14ac:dyDescent="0.2">
      <c r="A598" s="104" t="s">
        <v>1165</v>
      </c>
      <c r="B598" s="63" t="s">
        <v>183</v>
      </c>
      <c r="C598" s="65" t="s">
        <v>39</v>
      </c>
      <c r="D598" s="64">
        <v>32.479999999999997</v>
      </c>
      <c r="E598" s="62"/>
      <c r="F598" s="69"/>
      <c r="G598" s="55">
        <f t="shared" si="53"/>
        <v>32.479999999999997</v>
      </c>
    </row>
    <row r="599" spans="1:7" s="7" customFormat="1" ht="45" x14ac:dyDescent="0.2">
      <c r="A599" s="104" t="s">
        <v>1166</v>
      </c>
      <c r="B599" s="63" t="s">
        <v>41</v>
      </c>
      <c r="C599" s="65" t="s">
        <v>31</v>
      </c>
      <c r="D599" s="64">
        <v>509.18</v>
      </c>
      <c r="E599" s="62"/>
      <c r="F599" s="59"/>
      <c r="G599" s="55">
        <f t="shared" si="53"/>
        <v>509.18</v>
      </c>
    </row>
    <row r="600" spans="1:7" s="7" customFormat="1" ht="33.75" x14ac:dyDescent="0.2">
      <c r="A600" s="104" t="s">
        <v>1167</v>
      </c>
      <c r="B600" s="63" t="s">
        <v>40</v>
      </c>
      <c r="C600" s="65" t="s">
        <v>31</v>
      </c>
      <c r="D600" s="64">
        <v>2217.83</v>
      </c>
      <c r="E600" s="62"/>
      <c r="F600" s="59"/>
      <c r="G600" s="55">
        <f t="shared" si="53"/>
        <v>2217.83</v>
      </c>
    </row>
    <row r="601" spans="1:7" s="7" customFormat="1" ht="33.75" x14ac:dyDescent="0.2">
      <c r="A601" s="104" t="s">
        <v>1168</v>
      </c>
      <c r="B601" s="63" t="s">
        <v>42</v>
      </c>
      <c r="C601" s="65" t="s">
        <v>31</v>
      </c>
      <c r="D601" s="64">
        <v>818.1</v>
      </c>
      <c r="E601" s="62"/>
      <c r="F601" s="59"/>
      <c r="G601" s="55">
        <f t="shared" si="53"/>
        <v>818.1</v>
      </c>
    </row>
    <row r="602" spans="1:7" s="7" customFormat="1" ht="22.5" x14ac:dyDescent="0.2">
      <c r="A602" s="104" t="s">
        <v>1169</v>
      </c>
      <c r="B602" s="63" t="s">
        <v>38</v>
      </c>
      <c r="C602" s="65" t="s">
        <v>39</v>
      </c>
      <c r="D602" s="64">
        <v>1637.24</v>
      </c>
      <c r="E602" s="62"/>
      <c r="F602" s="59"/>
      <c r="G602" s="55">
        <f t="shared" si="53"/>
        <v>1637.24</v>
      </c>
    </row>
    <row r="603" spans="1:7" s="7" customFormat="1" ht="45" x14ac:dyDescent="0.2">
      <c r="A603" s="104" t="s">
        <v>1170</v>
      </c>
      <c r="B603" s="63" t="s">
        <v>48</v>
      </c>
      <c r="C603" s="65" t="s">
        <v>39</v>
      </c>
      <c r="D603" s="64">
        <v>24.5</v>
      </c>
      <c r="E603" s="62"/>
      <c r="F603" s="59"/>
      <c r="G603" s="55">
        <f>ROUND(PRODUCT(D603,E603),2)</f>
        <v>24.5</v>
      </c>
    </row>
    <row r="604" spans="1:7" s="7" customFormat="1" ht="33.75" x14ac:dyDescent="0.2">
      <c r="A604" s="104" t="s">
        <v>1171</v>
      </c>
      <c r="B604" s="63" t="s">
        <v>113</v>
      </c>
      <c r="C604" s="65" t="s">
        <v>39</v>
      </c>
      <c r="D604" s="64">
        <v>24.5</v>
      </c>
      <c r="E604" s="62"/>
      <c r="F604" s="59"/>
      <c r="G604" s="55">
        <f t="shared" ref="G604:G605" si="54">ROUND(PRODUCT(D604,E604),2)</f>
        <v>24.5</v>
      </c>
    </row>
    <row r="605" spans="1:7" s="7" customFormat="1" ht="33.75" x14ac:dyDescent="0.2">
      <c r="A605" s="104" t="s">
        <v>1172</v>
      </c>
      <c r="B605" s="63" t="s">
        <v>164</v>
      </c>
      <c r="C605" s="65" t="s">
        <v>31</v>
      </c>
      <c r="D605" s="64">
        <v>31.8</v>
      </c>
      <c r="E605" s="62"/>
      <c r="F605" s="59"/>
      <c r="G605" s="55">
        <f t="shared" si="54"/>
        <v>31.8</v>
      </c>
    </row>
    <row r="606" spans="1:7" s="7" customFormat="1" ht="33.75" x14ac:dyDescent="0.2">
      <c r="A606" s="104" t="s">
        <v>1173</v>
      </c>
      <c r="B606" s="63" t="s">
        <v>153</v>
      </c>
      <c r="C606" s="65" t="s">
        <v>31</v>
      </c>
      <c r="D606" s="64">
        <v>31.8</v>
      </c>
      <c r="E606" s="62"/>
      <c r="F606" s="59"/>
      <c r="G606" s="55">
        <f t="shared" si="53"/>
        <v>31.8</v>
      </c>
    </row>
    <row r="607" spans="1:7" s="7" customFormat="1" ht="67.5" x14ac:dyDescent="0.2">
      <c r="A607" s="104" t="s">
        <v>1174</v>
      </c>
      <c r="B607" s="63" t="s">
        <v>180</v>
      </c>
      <c r="C607" s="65" t="s">
        <v>33</v>
      </c>
      <c r="D607" s="64">
        <v>115</v>
      </c>
      <c r="E607" s="62"/>
      <c r="F607" s="59"/>
      <c r="G607" s="55">
        <f t="shared" si="53"/>
        <v>115</v>
      </c>
    </row>
    <row r="608" spans="1:7" s="7" customFormat="1" ht="90" x14ac:dyDescent="0.2">
      <c r="A608" s="104" t="s">
        <v>1175</v>
      </c>
      <c r="B608" s="63" t="s">
        <v>134</v>
      </c>
      <c r="C608" s="65" t="s">
        <v>33</v>
      </c>
      <c r="D608" s="64">
        <v>956</v>
      </c>
      <c r="E608" s="62"/>
      <c r="F608" s="59"/>
      <c r="G608" s="55">
        <f t="shared" si="53"/>
        <v>956</v>
      </c>
    </row>
    <row r="609" spans="1:7" s="7" customFormat="1" ht="33.75" x14ac:dyDescent="0.2">
      <c r="A609" s="104" t="s">
        <v>1176</v>
      </c>
      <c r="B609" s="63" t="s">
        <v>37</v>
      </c>
      <c r="C609" s="65" t="s">
        <v>32</v>
      </c>
      <c r="D609" s="64">
        <v>49.09</v>
      </c>
      <c r="E609" s="62"/>
      <c r="F609" s="59"/>
      <c r="G609" s="55">
        <f t="shared" si="53"/>
        <v>49.09</v>
      </c>
    </row>
    <row r="610" spans="1:7" s="7" customFormat="1" ht="33.75" x14ac:dyDescent="0.2">
      <c r="A610" s="104" t="s">
        <v>1177</v>
      </c>
      <c r="B610" s="63" t="s">
        <v>35</v>
      </c>
      <c r="C610" s="65" t="s">
        <v>36</v>
      </c>
      <c r="D610" s="64">
        <v>1178.1600000000001</v>
      </c>
      <c r="E610" s="62"/>
      <c r="F610" s="59"/>
      <c r="G610" s="55">
        <f t="shared" si="53"/>
        <v>1178.1600000000001</v>
      </c>
    </row>
    <row r="611" spans="1:7" s="7" customFormat="1" x14ac:dyDescent="0.2">
      <c r="A611" s="39" t="s">
        <v>267</v>
      </c>
      <c r="B611" s="67" t="s">
        <v>104</v>
      </c>
      <c r="C611" s="67"/>
      <c r="D611" s="67">
        <v>0</v>
      </c>
      <c r="E611" s="67"/>
      <c r="F611" s="67"/>
      <c r="G611" s="57">
        <f>ROUND(SUM(G612:G618),2)</f>
        <v>272.8</v>
      </c>
    </row>
    <row r="612" spans="1:7" s="7" customFormat="1" ht="33.75" x14ac:dyDescent="0.2">
      <c r="A612" s="104" t="s">
        <v>1178</v>
      </c>
      <c r="B612" s="63" t="s">
        <v>994</v>
      </c>
      <c r="C612" s="65" t="s">
        <v>33</v>
      </c>
      <c r="D612" s="64">
        <v>19</v>
      </c>
      <c r="E612" s="62"/>
      <c r="F612" s="59"/>
      <c r="G612" s="55">
        <f t="shared" ref="G612:G618" si="55">ROUND(PRODUCT(D612,E612),2)</f>
        <v>19</v>
      </c>
    </row>
    <row r="613" spans="1:7" s="7" customFormat="1" ht="33.75" x14ac:dyDescent="0.2">
      <c r="A613" s="104" t="s">
        <v>1179</v>
      </c>
      <c r="B613" s="63" t="s">
        <v>995</v>
      </c>
      <c r="C613" s="65" t="s">
        <v>33</v>
      </c>
      <c r="D613" s="64">
        <v>19</v>
      </c>
      <c r="E613" s="62"/>
      <c r="F613" s="59"/>
      <c r="G613" s="55">
        <f t="shared" si="55"/>
        <v>19</v>
      </c>
    </row>
    <row r="614" spans="1:7" s="7" customFormat="1" ht="33.75" x14ac:dyDescent="0.2">
      <c r="A614" s="104" t="s">
        <v>1180</v>
      </c>
      <c r="B614" s="63" t="s">
        <v>996</v>
      </c>
      <c r="C614" s="65" t="s">
        <v>33</v>
      </c>
      <c r="D614" s="64">
        <v>18</v>
      </c>
      <c r="E614" s="62"/>
      <c r="F614" s="59"/>
      <c r="G614" s="55">
        <f t="shared" si="55"/>
        <v>18</v>
      </c>
    </row>
    <row r="615" spans="1:7" s="7" customFormat="1" ht="33.75" x14ac:dyDescent="0.2">
      <c r="A615" s="104" t="s">
        <v>1181</v>
      </c>
      <c r="B615" s="63" t="s">
        <v>997</v>
      </c>
      <c r="C615" s="65" t="s">
        <v>33</v>
      </c>
      <c r="D615" s="64">
        <v>16</v>
      </c>
      <c r="E615" s="62"/>
      <c r="F615" s="59"/>
      <c r="G615" s="55">
        <f t="shared" si="55"/>
        <v>16</v>
      </c>
    </row>
    <row r="616" spans="1:7" s="7" customFormat="1" ht="33.75" x14ac:dyDescent="0.2">
      <c r="A616" s="104" t="s">
        <v>1182</v>
      </c>
      <c r="B616" s="63" t="s">
        <v>998</v>
      </c>
      <c r="C616" s="65" t="s">
        <v>33</v>
      </c>
      <c r="D616" s="64">
        <v>16</v>
      </c>
      <c r="E616" s="62"/>
      <c r="F616" s="59"/>
      <c r="G616" s="55">
        <f t="shared" si="55"/>
        <v>16</v>
      </c>
    </row>
    <row r="617" spans="1:7" s="7" customFormat="1" ht="33.75" x14ac:dyDescent="0.2">
      <c r="A617" s="104" t="s">
        <v>1183</v>
      </c>
      <c r="B617" s="63" t="s">
        <v>54</v>
      </c>
      <c r="C617" s="65" t="s">
        <v>31</v>
      </c>
      <c r="D617" s="64">
        <v>154</v>
      </c>
      <c r="E617" s="62"/>
      <c r="F617" s="59"/>
      <c r="G617" s="55">
        <f t="shared" si="55"/>
        <v>154</v>
      </c>
    </row>
    <row r="618" spans="1:7" s="7" customFormat="1" ht="22.5" x14ac:dyDescent="0.2">
      <c r="A618" s="104" t="s">
        <v>1184</v>
      </c>
      <c r="B618" s="63" t="s">
        <v>174</v>
      </c>
      <c r="C618" s="65" t="s">
        <v>32</v>
      </c>
      <c r="D618" s="64">
        <v>30.8</v>
      </c>
      <c r="E618" s="62"/>
      <c r="F618" s="59"/>
      <c r="G618" s="55">
        <f t="shared" si="55"/>
        <v>30.8</v>
      </c>
    </row>
    <row r="619" spans="1:7" s="7" customFormat="1" x14ac:dyDescent="0.2">
      <c r="A619" s="39" t="s">
        <v>268</v>
      </c>
      <c r="B619" s="67" t="s">
        <v>43</v>
      </c>
      <c r="C619" s="67"/>
      <c r="D619" s="67">
        <v>0</v>
      </c>
      <c r="E619" s="67"/>
      <c r="F619" s="67"/>
      <c r="G619" s="57">
        <f>ROUND(SUM(G620,G634),2)</f>
        <v>2565.37</v>
      </c>
    </row>
    <row r="620" spans="1:7" s="7" customFormat="1" x14ac:dyDescent="0.2">
      <c r="A620" s="40" t="s">
        <v>269</v>
      </c>
      <c r="B620" s="41" t="s">
        <v>45</v>
      </c>
      <c r="C620" s="42"/>
      <c r="D620" s="43">
        <v>0</v>
      </c>
      <c r="E620" s="44"/>
      <c r="F620" s="45"/>
      <c r="G620" s="44">
        <f>ROUND(SUM(G621:G633),2)</f>
        <v>2510.37</v>
      </c>
    </row>
    <row r="621" spans="1:7" s="7" customFormat="1" ht="56.25" x14ac:dyDescent="0.2">
      <c r="A621" s="104" t="s">
        <v>1185</v>
      </c>
      <c r="B621" s="63" t="s">
        <v>176</v>
      </c>
      <c r="C621" s="65" t="s">
        <v>31</v>
      </c>
      <c r="D621" s="64">
        <v>19.8</v>
      </c>
      <c r="E621" s="62"/>
      <c r="F621" s="59"/>
      <c r="G621" s="55">
        <f t="shared" ref="G621:G633" si="56">ROUND(PRODUCT(D621,E621),2)</f>
        <v>19.8</v>
      </c>
    </row>
    <row r="622" spans="1:7" s="7" customFormat="1" ht="67.5" x14ac:dyDescent="0.2">
      <c r="A622" s="104" t="s">
        <v>1186</v>
      </c>
      <c r="B622" s="63" t="s">
        <v>177</v>
      </c>
      <c r="C622" s="65" t="s">
        <v>31</v>
      </c>
      <c r="D622" s="64">
        <v>203.5</v>
      </c>
      <c r="E622" s="62"/>
      <c r="F622" s="59"/>
      <c r="G622" s="55">
        <f t="shared" si="56"/>
        <v>203.5</v>
      </c>
    </row>
    <row r="623" spans="1:7" s="7" customFormat="1" ht="56.25" x14ac:dyDescent="0.2">
      <c r="A623" s="104" t="s">
        <v>1187</v>
      </c>
      <c r="B623" s="63" t="s">
        <v>155</v>
      </c>
      <c r="C623" s="65" t="s">
        <v>39</v>
      </c>
      <c r="D623" s="64">
        <v>2070.5</v>
      </c>
      <c r="E623" s="62"/>
      <c r="F623" s="59"/>
      <c r="G623" s="55">
        <f t="shared" si="56"/>
        <v>2070.5</v>
      </c>
    </row>
    <row r="624" spans="1:7" s="7" customFormat="1" ht="56.25" x14ac:dyDescent="0.2">
      <c r="A624" s="104" t="s">
        <v>1188</v>
      </c>
      <c r="B624" s="63" t="s">
        <v>156</v>
      </c>
      <c r="C624" s="65" t="s">
        <v>39</v>
      </c>
      <c r="D624" s="64">
        <v>63.82</v>
      </c>
      <c r="E624" s="62"/>
      <c r="F624" s="59"/>
      <c r="G624" s="55">
        <f t="shared" si="56"/>
        <v>63.82</v>
      </c>
    </row>
    <row r="625" spans="1:7" s="7" customFormat="1" ht="56.25" x14ac:dyDescent="0.2">
      <c r="A625" s="104" t="s">
        <v>1189</v>
      </c>
      <c r="B625" s="63" t="s">
        <v>157</v>
      </c>
      <c r="C625" s="65" t="s">
        <v>39</v>
      </c>
      <c r="D625" s="64">
        <v>24.95</v>
      </c>
      <c r="E625" s="62"/>
      <c r="F625" s="59"/>
      <c r="G625" s="55">
        <f t="shared" si="56"/>
        <v>24.95</v>
      </c>
    </row>
    <row r="626" spans="1:7" s="7" customFormat="1" ht="56.25" x14ac:dyDescent="0.2">
      <c r="A626" s="104" t="s">
        <v>1190</v>
      </c>
      <c r="B626" s="63" t="s">
        <v>158</v>
      </c>
      <c r="C626" s="65" t="s">
        <v>33</v>
      </c>
      <c r="D626" s="64">
        <v>24</v>
      </c>
      <c r="E626" s="62"/>
      <c r="F626" s="59"/>
      <c r="G626" s="55">
        <f t="shared" si="56"/>
        <v>24</v>
      </c>
    </row>
    <row r="627" spans="1:7" s="7" customFormat="1" ht="56.25" x14ac:dyDescent="0.2">
      <c r="A627" s="104" t="s">
        <v>1191</v>
      </c>
      <c r="B627" s="63" t="s">
        <v>159</v>
      </c>
      <c r="C627" s="65" t="s">
        <v>33</v>
      </c>
      <c r="D627" s="64">
        <v>2</v>
      </c>
      <c r="E627" s="62"/>
      <c r="F627" s="59"/>
      <c r="G627" s="55">
        <f t="shared" si="56"/>
        <v>2</v>
      </c>
    </row>
    <row r="628" spans="1:7" s="7" customFormat="1" ht="45" x14ac:dyDescent="0.2">
      <c r="A628" s="104" t="s">
        <v>1192</v>
      </c>
      <c r="B628" s="63" t="s">
        <v>208</v>
      </c>
      <c r="C628" s="65" t="s">
        <v>33</v>
      </c>
      <c r="D628" s="64">
        <v>1</v>
      </c>
      <c r="E628" s="62"/>
      <c r="F628" s="59"/>
      <c r="G628" s="55">
        <f t="shared" si="56"/>
        <v>1</v>
      </c>
    </row>
    <row r="629" spans="1:7" s="7" customFormat="1" ht="45" x14ac:dyDescent="0.2">
      <c r="A629" s="104" t="s">
        <v>1193</v>
      </c>
      <c r="B629" s="63" t="s">
        <v>160</v>
      </c>
      <c r="C629" s="65" t="s">
        <v>33</v>
      </c>
      <c r="D629" s="64">
        <v>8</v>
      </c>
      <c r="E629" s="62"/>
      <c r="F629" s="59"/>
      <c r="G629" s="55">
        <f t="shared" si="56"/>
        <v>8</v>
      </c>
    </row>
    <row r="630" spans="1:7" s="7" customFormat="1" ht="56.25" x14ac:dyDescent="0.2">
      <c r="A630" s="104" t="s">
        <v>1194</v>
      </c>
      <c r="B630" s="63" t="s">
        <v>161</v>
      </c>
      <c r="C630" s="65" t="s">
        <v>33</v>
      </c>
      <c r="D630" s="64">
        <v>2</v>
      </c>
      <c r="E630" s="62"/>
      <c r="F630" s="59"/>
      <c r="G630" s="55">
        <f t="shared" si="56"/>
        <v>2</v>
      </c>
    </row>
    <row r="631" spans="1:7" s="7" customFormat="1" ht="56.25" x14ac:dyDescent="0.2">
      <c r="A631" s="104" t="s">
        <v>1195</v>
      </c>
      <c r="B631" s="63" t="s">
        <v>55</v>
      </c>
      <c r="C631" s="65" t="s">
        <v>31</v>
      </c>
      <c r="D631" s="64">
        <v>28.4</v>
      </c>
      <c r="E631" s="62"/>
      <c r="F631" s="59"/>
      <c r="G631" s="55">
        <f t="shared" si="56"/>
        <v>28.4</v>
      </c>
    </row>
    <row r="632" spans="1:7" s="7" customFormat="1" ht="56.25" x14ac:dyDescent="0.2">
      <c r="A632" s="104" t="s">
        <v>1196</v>
      </c>
      <c r="B632" s="63" t="s">
        <v>163</v>
      </c>
      <c r="C632" s="65" t="s">
        <v>31</v>
      </c>
      <c r="D632" s="64">
        <v>28.4</v>
      </c>
      <c r="E632" s="62"/>
      <c r="F632" s="59"/>
      <c r="G632" s="55">
        <f t="shared" si="56"/>
        <v>28.4</v>
      </c>
    </row>
    <row r="633" spans="1:7" s="7" customFormat="1" ht="22.5" x14ac:dyDescent="0.2">
      <c r="A633" s="104" t="s">
        <v>1197</v>
      </c>
      <c r="B633" s="63" t="s">
        <v>110</v>
      </c>
      <c r="C633" s="65" t="s">
        <v>33</v>
      </c>
      <c r="D633" s="64">
        <v>34</v>
      </c>
      <c r="E633" s="62"/>
      <c r="F633" s="59"/>
      <c r="G633" s="55">
        <f t="shared" si="56"/>
        <v>34</v>
      </c>
    </row>
    <row r="634" spans="1:7" s="7" customFormat="1" x14ac:dyDescent="0.2">
      <c r="A634" s="40" t="s">
        <v>270</v>
      </c>
      <c r="B634" s="41" t="s">
        <v>105</v>
      </c>
      <c r="C634" s="42"/>
      <c r="D634" s="43">
        <v>0</v>
      </c>
      <c r="E634" s="101"/>
      <c r="F634" s="45"/>
      <c r="G634" s="44">
        <f>ROUND(SUM(G635:G638),2)</f>
        <v>55</v>
      </c>
    </row>
    <row r="635" spans="1:7" s="7" customFormat="1" ht="67.5" x14ac:dyDescent="0.2">
      <c r="A635" s="104" t="s">
        <v>1198</v>
      </c>
      <c r="B635" s="63" t="s">
        <v>184</v>
      </c>
      <c r="C635" s="65" t="s">
        <v>33</v>
      </c>
      <c r="D635" s="64">
        <v>30</v>
      </c>
      <c r="E635" s="62"/>
      <c r="F635" s="59"/>
      <c r="G635" s="55">
        <f t="shared" ref="G635:G638" si="57">ROUND(PRODUCT(D635,E635),2)</f>
        <v>30</v>
      </c>
    </row>
    <row r="636" spans="1:7" s="7" customFormat="1" ht="90" x14ac:dyDescent="0.2">
      <c r="A636" s="104" t="s">
        <v>1199</v>
      </c>
      <c r="B636" s="63" t="s">
        <v>185</v>
      </c>
      <c r="C636" s="65" t="s">
        <v>33</v>
      </c>
      <c r="D636" s="64">
        <v>2</v>
      </c>
      <c r="E636" s="62"/>
      <c r="F636" s="59"/>
      <c r="G636" s="55">
        <f t="shared" si="57"/>
        <v>2</v>
      </c>
    </row>
    <row r="637" spans="1:7" s="7" customFormat="1" ht="78.75" x14ac:dyDescent="0.2">
      <c r="A637" s="104" t="s">
        <v>1200</v>
      </c>
      <c r="B637" s="63" t="s">
        <v>186</v>
      </c>
      <c r="C637" s="65" t="s">
        <v>33</v>
      </c>
      <c r="D637" s="64">
        <v>1</v>
      </c>
      <c r="E637" s="62"/>
      <c r="F637" s="59"/>
      <c r="G637" s="55">
        <f t="shared" si="57"/>
        <v>1</v>
      </c>
    </row>
    <row r="638" spans="1:7" s="7" customFormat="1" ht="45" x14ac:dyDescent="0.2">
      <c r="A638" s="104" t="s">
        <v>1201</v>
      </c>
      <c r="B638" s="63" t="s">
        <v>187</v>
      </c>
      <c r="C638" s="65" t="s">
        <v>33</v>
      </c>
      <c r="D638" s="64">
        <v>22</v>
      </c>
      <c r="E638" s="62"/>
      <c r="F638" s="59"/>
      <c r="G638" s="55">
        <f t="shared" si="57"/>
        <v>22</v>
      </c>
    </row>
    <row r="639" spans="1:7" s="7" customFormat="1" x14ac:dyDescent="0.2">
      <c r="A639" s="39" t="s">
        <v>271</v>
      </c>
      <c r="B639" s="67" t="s">
        <v>211</v>
      </c>
      <c r="C639" s="67"/>
      <c r="D639" s="67">
        <v>0</v>
      </c>
      <c r="E639" s="67"/>
      <c r="F639" s="67"/>
      <c r="G639" s="57">
        <f>ROUND(SUM(G640,G655,G671),2)</f>
        <v>32202.07</v>
      </c>
    </row>
    <row r="640" spans="1:7" s="7" customFormat="1" x14ac:dyDescent="0.2">
      <c r="A640" s="40" t="s">
        <v>272</v>
      </c>
      <c r="B640" s="41" t="s">
        <v>57</v>
      </c>
      <c r="C640" s="42"/>
      <c r="D640" s="43">
        <v>0</v>
      </c>
      <c r="E640" s="44"/>
      <c r="F640" s="45"/>
      <c r="G640" s="44">
        <f>ROUND(SUM(G641:G654),2)</f>
        <v>18263.03</v>
      </c>
    </row>
    <row r="641" spans="1:7" s="7" customFormat="1" ht="22.5" x14ac:dyDescent="0.2">
      <c r="A641" s="104" t="s">
        <v>1202</v>
      </c>
      <c r="B641" s="63" t="s">
        <v>175</v>
      </c>
      <c r="C641" s="65" t="s">
        <v>39</v>
      </c>
      <c r="D641" s="64">
        <v>600.1</v>
      </c>
      <c r="E641" s="62"/>
      <c r="F641" s="59"/>
      <c r="G641" s="55">
        <f t="shared" ref="G641:G654" si="58">ROUND(PRODUCT(D641,E641),2)</f>
        <v>600.1</v>
      </c>
    </row>
    <row r="642" spans="1:7" s="7" customFormat="1" ht="45" x14ac:dyDescent="0.2">
      <c r="A642" s="104" t="s">
        <v>1203</v>
      </c>
      <c r="B642" s="63" t="s">
        <v>114</v>
      </c>
      <c r="C642" s="65" t="s">
        <v>32</v>
      </c>
      <c r="D642" s="64">
        <v>910.42</v>
      </c>
      <c r="E642" s="62"/>
      <c r="F642" s="59"/>
      <c r="G642" s="55">
        <f t="shared" si="58"/>
        <v>910.42</v>
      </c>
    </row>
    <row r="643" spans="1:7" s="7" customFormat="1" ht="45" x14ac:dyDescent="0.2">
      <c r="A643" s="104" t="s">
        <v>1204</v>
      </c>
      <c r="B643" s="63" t="s">
        <v>137</v>
      </c>
      <c r="C643" s="65" t="s">
        <v>32</v>
      </c>
      <c r="D643" s="64">
        <v>63.28</v>
      </c>
      <c r="E643" s="62"/>
      <c r="F643" s="59"/>
      <c r="G643" s="55">
        <f t="shared" si="58"/>
        <v>63.28</v>
      </c>
    </row>
    <row r="644" spans="1:7" s="7" customFormat="1" ht="22.5" x14ac:dyDescent="0.2">
      <c r="A644" s="104" t="s">
        <v>1205</v>
      </c>
      <c r="B644" s="63" t="s">
        <v>63</v>
      </c>
      <c r="C644" s="65" t="s">
        <v>32</v>
      </c>
      <c r="D644" s="64">
        <v>55.21</v>
      </c>
      <c r="E644" s="62"/>
      <c r="F644" s="59"/>
      <c r="G644" s="55">
        <f t="shared" si="58"/>
        <v>55.21</v>
      </c>
    </row>
    <row r="645" spans="1:7" s="7" customFormat="1" ht="22.5" x14ac:dyDescent="0.2">
      <c r="A645" s="104" t="s">
        <v>1206</v>
      </c>
      <c r="B645" s="63" t="s">
        <v>64</v>
      </c>
      <c r="C645" s="65" t="s">
        <v>39</v>
      </c>
      <c r="D645" s="64">
        <v>588.37</v>
      </c>
      <c r="E645" s="62"/>
      <c r="F645" s="59"/>
      <c r="G645" s="55">
        <f t="shared" si="58"/>
        <v>588.37</v>
      </c>
    </row>
    <row r="646" spans="1:7" s="7" customFormat="1" ht="22.5" x14ac:dyDescent="0.2">
      <c r="A646" s="104" t="s">
        <v>1207</v>
      </c>
      <c r="B646" s="63" t="s">
        <v>219</v>
      </c>
      <c r="C646" s="65" t="s">
        <v>39</v>
      </c>
      <c r="D646" s="64">
        <v>11.73</v>
      </c>
      <c r="E646" s="62"/>
      <c r="F646" s="59"/>
      <c r="G646" s="55">
        <f t="shared" si="58"/>
        <v>11.73</v>
      </c>
    </row>
    <row r="647" spans="1:7" s="7" customFormat="1" ht="33.75" x14ac:dyDescent="0.2">
      <c r="A647" s="104" t="s">
        <v>1208</v>
      </c>
      <c r="B647" s="63" t="s">
        <v>65</v>
      </c>
      <c r="C647" s="65" t="s">
        <v>32</v>
      </c>
      <c r="D647" s="64">
        <v>274.19</v>
      </c>
      <c r="E647" s="62"/>
      <c r="F647" s="59"/>
      <c r="G647" s="55">
        <f t="shared" si="58"/>
        <v>274.19</v>
      </c>
    </row>
    <row r="648" spans="1:7" s="7" customFormat="1" ht="45" x14ac:dyDescent="0.2">
      <c r="A648" s="104" t="s">
        <v>1209</v>
      </c>
      <c r="B648" s="63" t="s">
        <v>188</v>
      </c>
      <c r="C648" s="65" t="s">
        <v>32</v>
      </c>
      <c r="D648" s="64">
        <v>369.29</v>
      </c>
      <c r="E648" s="62"/>
      <c r="F648" s="69"/>
      <c r="G648" s="55">
        <f t="shared" si="58"/>
        <v>369.29</v>
      </c>
    </row>
    <row r="649" spans="1:7" s="7" customFormat="1" ht="45" x14ac:dyDescent="0.2">
      <c r="A649" s="104" t="s">
        <v>1210</v>
      </c>
      <c r="B649" s="63" t="s">
        <v>189</v>
      </c>
      <c r="C649" s="65" t="s">
        <v>32</v>
      </c>
      <c r="D649" s="64">
        <v>246.19</v>
      </c>
      <c r="E649" s="62"/>
      <c r="F649" s="69"/>
      <c r="G649" s="55">
        <f t="shared" si="58"/>
        <v>246.19</v>
      </c>
    </row>
    <row r="650" spans="1:7" s="7" customFormat="1" ht="135" x14ac:dyDescent="0.2">
      <c r="A650" s="104" t="s">
        <v>1211</v>
      </c>
      <c r="B650" s="63" t="s">
        <v>136</v>
      </c>
      <c r="C650" s="65" t="s">
        <v>33</v>
      </c>
      <c r="D650" s="64">
        <v>8</v>
      </c>
      <c r="E650" s="62"/>
      <c r="F650" s="59"/>
      <c r="G650" s="55">
        <f t="shared" si="58"/>
        <v>8</v>
      </c>
    </row>
    <row r="651" spans="1:7" s="7" customFormat="1" ht="22.5" x14ac:dyDescent="0.2">
      <c r="A651" s="104" t="s">
        <v>1212</v>
      </c>
      <c r="B651" s="63" t="s">
        <v>1094</v>
      </c>
      <c r="C651" s="65" t="s">
        <v>33</v>
      </c>
      <c r="D651" s="64">
        <v>25</v>
      </c>
      <c r="E651" s="62"/>
      <c r="F651" s="59"/>
      <c r="G651" s="55">
        <f t="shared" si="58"/>
        <v>25</v>
      </c>
    </row>
    <row r="652" spans="1:7" s="7" customFormat="1" ht="22.5" x14ac:dyDescent="0.2">
      <c r="A652" s="104" t="s">
        <v>1213</v>
      </c>
      <c r="B652" s="63" t="s">
        <v>221</v>
      </c>
      <c r="C652" s="65" t="s">
        <v>33</v>
      </c>
      <c r="D652" s="64">
        <v>1</v>
      </c>
      <c r="E652" s="62"/>
      <c r="F652" s="59"/>
      <c r="G652" s="55">
        <f t="shared" si="58"/>
        <v>1</v>
      </c>
    </row>
    <row r="653" spans="1:7" s="7" customFormat="1" ht="33.75" x14ac:dyDescent="0.2">
      <c r="A653" s="104" t="s">
        <v>1214</v>
      </c>
      <c r="B653" s="63" t="s">
        <v>37</v>
      </c>
      <c r="C653" s="65" t="s">
        <v>32</v>
      </c>
      <c r="D653" s="64">
        <v>604.41</v>
      </c>
      <c r="E653" s="62"/>
      <c r="F653" s="59"/>
      <c r="G653" s="55">
        <f t="shared" si="58"/>
        <v>604.41</v>
      </c>
    </row>
    <row r="654" spans="1:7" s="7" customFormat="1" ht="33.75" x14ac:dyDescent="0.2">
      <c r="A654" s="104" t="s">
        <v>1215</v>
      </c>
      <c r="B654" s="63" t="s">
        <v>35</v>
      </c>
      <c r="C654" s="65" t="s">
        <v>36</v>
      </c>
      <c r="D654" s="64">
        <v>14505.84</v>
      </c>
      <c r="E654" s="62"/>
      <c r="F654" s="59"/>
      <c r="G654" s="55">
        <f t="shared" si="58"/>
        <v>14505.84</v>
      </c>
    </row>
    <row r="655" spans="1:7" s="7" customFormat="1" x14ac:dyDescent="0.2">
      <c r="A655" s="40" t="s">
        <v>273</v>
      </c>
      <c r="B655" s="41" t="s">
        <v>128</v>
      </c>
      <c r="C655" s="42"/>
      <c r="D655" s="43">
        <v>0</v>
      </c>
      <c r="E655" s="101"/>
      <c r="F655" s="45"/>
      <c r="G655" s="44">
        <f>ROUND(SUM(G656:G670),2)</f>
        <v>2950.58</v>
      </c>
    </row>
    <row r="656" spans="1:7" s="7" customFormat="1" ht="45" x14ac:dyDescent="0.2">
      <c r="A656" s="104" t="s">
        <v>1216</v>
      </c>
      <c r="B656" s="63" t="s">
        <v>114</v>
      </c>
      <c r="C656" s="65" t="s">
        <v>32</v>
      </c>
      <c r="D656" s="64">
        <v>77.099999999999994</v>
      </c>
      <c r="E656" s="62"/>
      <c r="F656" s="59"/>
      <c r="G656" s="55">
        <f t="shared" ref="G656:G662" si="59">ROUND(PRODUCT(D656,E656),2)</f>
        <v>77.099999999999994</v>
      </c>
    </row>
    <row r="657" spans="1:7" s="7" customFormat="1" ht="45" x14ac:dyDescent="0.2">
      <c r="A657" s="104" t="s">
        <v>1217</v>
      </c>
      <c r="B657" s="63" t="s">
        <v>137</v>
      </c>
      <c r="C657" s="65" t="s">
        <v>32</v>
      </c>
      <c r="D657" s="64">
        <v>12.13</v>
      </c>
      <c r="E657" s="62"/>
      <c r="F657" s="59"/>
      <c r="G657" s="55">
        <f t="shared" si="59"/>
        <v>12.13</v>
      </c>
    </row>
    <row r="658" spans="1:7" s="7" customFormat="1" ht="22.5" x14ac:dyDescent="0.2">
      <c r="A658" s="104" t="s">
        <v>1218</v>
      </c>
      <c r="B658" s="63" t="s">
        <v>129</v>
      </c>
      <c r="C658" s="65" t="s">
        <v>32</v>
      </c>
      <c r="D658" s="64">
        <v>13.38</v>
      </c>
      <c r="E658" s="62"/>
      <c r="F658" s="59"/>
      <c r="G658" s="55">
        <f t="shared" si="59"/>
        <v>13.38</v>
      </c>
    </row>
    <row r="659" spans="1:7" s="7" customFormat="1" ht="33.75" x14ac:dyDescent="0.2">
      <c r="A659" s="104" t="s">
        <v>1219</v>
      </c>
      <c r="B659" s="63" t="s">
        <v>138</v>
      </c>
      <c r="C659" s="65" t="s">
        <v>31</v>
      </c>
      <c r="D659" s="64">
        <v>27.65</v>
      </c>
      <c r="E659" s="62"/>
      <c r="F659" s="59"/>
      <c r="G659" s="55">
        <f t="shared" si="59"/>
        <v>27.65</v>
      </c>
    </row>
    <row r="660" spans="1:7" s="7" customFormat="1" ht="33.75" x14ac:dyDescent="0.2">
      <c r="A660" s="104" t="s">
        <v>1220</v>
      </c>
      <c r="B660" s="63" t="s">
        <v>130</v>
      </c>
      <c r="C660" s="65" t="s">
        <v>53</v>
      </c>
      <c r="D660" s="64">
        <v>781.34</v>
      </c>
      <c r="E660" s="62"/>
      <c r="F660" s="59"/>
      <c r="G660" s="55">
        <f t="shared" si="59"/>
        <v>781.34</v>
      </c>
    </row>
    <row r="661" spans="1:7" s="7" customFormat="1" ht="22.5" x14ac:dyDescent="0.2">
      <c r="A661" s="104" t="s">
        <v>1221</v>
      </c>
      <c r="B661" s="63" t="s">
        <v>139</v>
      </c>
      <c r="C661" s="65" t="s">
        <v>32</v>
      </c>
      <c r="D661" s="64">
        <v>6.48</v>
      </c>
      <c r="E661" s="62"/>
      <c r="F661" s="59"/>
      <c r="G661" s="55">
        <f t="shared" si="59"/>
        <v>6.48</v>
      </c>
    </row>
    <row r="662" spans="1:7" s="7" customFormat="1" ht="33.75" x14ac:dyDescent="0.2">
      <c r="A662" s="104" t="s">
        <v>1222</v>
      </c>
      <c r="B662" s="63" t="s">
        <v>167</v>
      </c>
      <c r="C662" s="65" t="s">
        <v>31</v>
      </c>
      <c r="D662" s="64">
        <v>14.4</v>
      </c>
      <c r="E662" s="62"/>
      <c r="F662" s="59"/>
      <c r="G662" s="55">
        <f t="shared" si="59"/>
        <v>14.4</v>
      </c>
    </row>
    <row r="663" spans="1:7" s="7" customFormat="1" ht="22.5" x14ac:dyDescent="0.2">
      <c r="A663" s="104" t="s">
        <v>1223</v>
      </c>
      <c r="B663" s="63" t="s">
        <v>112</v>
      </c>
      <c r="C663" s="65" t="s">
        <v>31</v>
      </c>
      <c r="D663" s="64">
        <v>83.41</v>
      </c>
      <c r="E663" s="62"/>
      <c r="F663" s="59"/>
      <c r="G663" s="55">
        <f>ROUND(PRODUCT(D663,E663),2)</f>
        <v>83.41</v>
      </c>
    </row>
    <row r="664" spans="1:7" s="7" customFormat="1" ht="45" x14ac:dyDescent="0.2">
      <c r="A664" s="104" t="s">
        <v>1224</v>
      </c>
      <c r="B664" s="63" t="s">
        <v>165</v>
      </c>
      <c r="C664" s="65" t="s">
        <v>31</v>
      </c>
      <c r="D664" s="64">
        <v>63.62</v>
      </c>
      <c r="E664" s="62"/>
      <c r="F664" s="59"/>
      <c r="G664" s="55">
        <f>ROUND(PRODUCT(D664,E664),2)</f>
        <v>63.62</v>
      </c>
    </row>
    <row r="665" spans="1:7" s="7" customFormat="1" ht="45" x14ac:dyDescent="0.2">
      <c r="A665" s="104" t="s">
        <v>1225</v>
      </c>
      <c r="B665" s="63" t="s">
        <v>166</v>
      </c>
      <c r="C665" s="65" t="s">
        <v>31</v>
      </c>
      <c r="D665" s="64">
        <v>103.2</v>
      </c>
      <c r="E665" s="62"/>
      <c r="F665" s="59"/>
      <c r="G665" s="55">
        <f>ROUND(PRODUCT(D665,E665),2)</f>
        <v>103.2</v>
      </c>
    </row>
    <row r="666" spans="1:7" s="7" customFormat="1" ht="45" x14ac:dyDescent="0.2">
      <c r="A666" s="104" t="s">
        <v>1226</v>
      </c>
      <c r="B666" s="63" t="s">
        <v>188</v>
      </c>
      <c r="C666" s="65" t="s">
        <v>32</v>
      </c>
      <c r="D666" s="64">
        <v>21.87</v>
      </c>
      <c r="E666" s="62"/>
      <c r="F666" s="59"/>
      <c r="G666" s="55">
        <f>ROUND(PRODUCT(D666,E666),2)</f>
        <v>21.87</v>
      </c>
    </row>
    <row r="667" spans="1:7" s="7" customFormat="1" ht="45" x14ac:dyDescent="0.2">
      <c r="A667" s="104" t="s">
        <v>1227</v>
      </c>
      <c r="B667" s="63" t="s">
        <v>150</v>
      </c>
      <c r="C667" s="65" t="s">
        <v>33</v>
      </c>
      <c r="D667" s="64">
        <v>52</v>
      </c>
      <c r="E667" s="62"/>
      <c r="F667" s="59"/>
      <c r="G667" s="55">
        <f t="shared" ref="G667:G670" si="60">ROUND(PRODUCT(D667,E667),2)</f>
        <v>52</v>
      </c>
    </row>
    <row r="668" spans="1:7" s="7" customFormat="1" ht="45" x14ac:dyDescent="0.2">
      <c r="A668" s="104" t="s">
        <v>1228</v>
      </c>
      <c r="B668" s="63" t="s">
        <v>66</v>
      </c>
      <c r="C668" s="65" t="s">
        <v>33</v>
      </c>
      <c r="D668" s="64">
        <v>10</v>
      </c>
      <c r="E668" s="62"/>
      <c r="F668" s="59"/>
      <c r="G668" s="55">
        <f t="shared" si="60"/>
        <v>10</v>
      </c>
    </row>
    <row r="669" spans="1:7" s="7" customFormat="1" ht="33.75" x14ac:dyDescent="0.2">
      <c r="A669" s="104" t="s">
        <v>1229</v>
      </c>
      <c r="B669" s="63" t="s">
        <v>37</v>
      </c>
      <c r="C669" s="65" t="s">
        <v>32</v>
      </c>
      <c r="D669" s="64">
        <v>67.36</v>
      </c>
      <c r="E669" s="62"/>
      <c r="F669" s="59"/>
      <c r="G669" s="55">
        <f t="shared" si="60"/>
        <v>67.36</v>
      </c>
    </row>
    <row r="670" spans="1:7" s="7" customFormat="1" ht="33.75" x14ac:dyDescent="0.2">
      <c r="A670" s="104" t="s">
        <v>1230</v>
      </c>
      <c r="B670" s="63" t="s">
        <v>35</v>
      </c>
      <c r="C670" s="65" t="s">
        <v>36</v>
      </c>
      <c r="D670" s="64">
        <v>1616.64</v>
      </c>
      <c r="E670" s="62"/>
      <c r="F670" s="59"/>
      <c r="G670" s="55">
        <f t="shared" si="60"/>
        <v>1616.64</v>
      </c>
    </row>
    <row r="671" spans="1:7" s="7" customFormat="1" x14ac:dyDescent="0.2">
      <c r="A671" s="40" t="s">
        <v>274</v>
      </c>
      <c r="B671" s="41" t="s">
        <v>58</v>
      </c>
      <c r="C671" s="42"/>
      <c r="D671" s="43">
        <v>0</v>
      </c>
      <c r="E671" s="101"/>
      <c r="F671" s="45"/>
      <c r="G671" s="44">
        <f>ROUND(SUM(G672:G686),2)</f>
        <v>10988.46</v>
      </c>
    </row>
    <row r="672" spans="1:7" s="7" customFormat="1" ht="22.5" x14ac:dyDescent="0.2">
      <c r="A672" s="104" t="s">
        <v>1231</v>
      </c>
      <c r="B672" s="63" t="s">
        <v>175</v>
      </c>
      <c r="C672" s="65" t="s">
        <v>39</v>
      </c>
      <c r="D672" s="64">
        <v>745.8</v>
      </c>
      <c r="E672" s="62"/>
      <c r="F672" s="59"/>
      <c r="G672" s="55">
        <f t="shared" ref="G672:G686" si="61">ROUND(PRODUCT(D672,E672),2)</f>
        <v>745.8</v>
      </c>
    </row>
    <row r="673" spans="1:7" s="7" customFormat="1" ht="45" x14ac:dyDescent="0.2">
      <c r="A673" s="104" t="s">
        <v>1232</v>
      </c>
      <c r="B673" s="63" t="s">
        <v>114</v>
      </c>
      <c r="C673" s="65" t="s">
        <v>32</v>
      </c>
      <c r="D673" s="64">
        <v>678.68</v>
      </c>
      <c r="E673" s="62"/>
      <c r="F673" s="59"/>
      <c r="G673" s="55">
        <f t="shared" si="61"/>
        <v>678.68</v>
      </c>
    </row>
    <row r="674" spans="1:7" s="7" customFormat="1" ht="90" x14ac:dyDescent="0.2">
      <c r="A674" s="104" t="s">
        <v>1233</v>
      </c>
      <c r="B674" s="63" t="s">
        <v>140</v>
      </c>
      <c r="C674" s="65" t="s">
        <v>33</v>
      </c>
      <c r="D674" s="64">
        <v>5</v>
      </c>
      <c r="E674" s="62"/>
      <c r="F674" s="59"/>
      <c r="G674" s="55">
        <f t="shared" si="61"/>
        <v>5</v>
      </c>
    </row>
    <row r="675" spans="1:7" s="7" customFormat="1" ht="90" x14ac:dyDescent="0.2">
      <c r="A675" s="104" t="s">
        <v>1234</v>
      </c>
      <c r="B675" s="63" t="s">
        <v>141</v>
      </c>
      <c r="C675" s="65" t="s">
        <v>33</v>
      </c>
      <c r="D675" s="64">
        <v>96</v>
      </c>
      <c r="E675" s="62"/>
      <c r="F675" s="59"/>
      <c r="G675" s="55">
        <f t="shared" si="61"/>
        <v>96</v>
      </c>
    </row>
    <row r="676" spans="1:7" s="7" customFormat="1" ht="90" x14ac:dyDescent="0.2">
      <c r="A676" s="104" t="s">
        <v>1235</v>
      </c>
      <c r="B676" s="63" t="s">
        <v>142</v>
      </c>
      <c r="C676" s="65" t="s">
        <v>33</v>
      </c>
      <c r="D676" s="64">
        <v>12</v>
      </c>
      <c r="E676" s="62"/>
      <c r="F676" s="59"/>
      <c r="G676" s="55">
        <f t="shared" si="61"/>
        <v>12</v>
      </c>
    </row>
    <row r="677" spans="1:7" s="7" customFormat="1" ht="22.5" x14ac:dyDescent="0.2">
      <c r="A677" s="104" t="s">
        <v>1236</v>
      </c>
      <c r="B677" s="63" t="s">
        <v>67</v>
      </c>
      <c r="C677" s="65" t="s">
        <v>39</v>
      </c>
      <c r="D677" s="64">
        <v>745.8</v>
      </c>
      <c r="E677" s="62"/>
      <c r="F677" s="59"/>
      <c r="G677" s="55">
        <f t="shared" si="61"/>
        <v>745.8</v>
      </c>
    </row>
    <row r="678" spans="1:7" s="7" customFormat="1" ht="22.5" x14ac:dyDescent="0.2">
      <c r="A678" s="104" t="s">
        <v>1237</v>
      </c>
      <c r="B678" s="63" t="s">
        <v>68</v>
      </c>
      <c r="C678" s="65" t="s">
        <v>33</v>
      </c>
      <c r="D678" s="64">
        <v>113</v>
      </c>
      <c r="E678" s="62"/>
      <c r="F678" s="59"/>
      <c r="G678" s="55">
        <f t="shared" si="61"/>
        <v>113</v>
      </c>
    </row>
    <row r="679" spans="1:7" s="7" customFormat="1" ht="22.5" x14ac:dyDescent="0.2">
      <c r="A679" s="104" t="s">
        <v>1238</v>
      </c>
      <c r="B679" s="63" t="s">
        <v>1099</v>
      </c>
      <c r="C679" s="65" t="s">
        <v>33</v>
      </c>
      <c r="D679" s="64">
        <v>111</v>
      </c>
      <c r="E679" s="62"/>
      <c r="F679" s="59"/>
      <c r="G679" s="55">
        <f t="shared" si="61"/>
        <v>111</v>
      </c>
    </row>
    <row r="680" spans="1:7" s="7" customFormat="1" ht="22.5" x14ac:dyDescent="0.2">
      <c r="A680" s="104" t="s">
        <v>1239</v>
      </c>
      <c r="B680" s="63" t="s">
        <v>223</v>
      </c>
      <c r="C680" s="65" t="s">
        <v>33</v>
      </c>
      <c r="D680" s="64">
        <v>2</v>
      </c>
      <c r="E680" s="62"/>
      <c r="F680" s="59"/>
      <c r="G680" s="55">
        <f t="shared" si="61"/>
        <v>2</v>
      </c>
    </row>
    <row r="681" spans="1:7" s="7" customFormat="1" ht="22.5" x14ac:dyDescent="0.2">
      <c r="A681" s="104" t="s">
        <v>1240</v>
      </c>
      <c r="B681" s="63" t="s">
        <v>154</v>
      </c>
      <c r="C681" s="65" t="s">
        <v>33</v>
      </c>
      <c r="D681" s="64">
        <v>113</v>
      </c>
      <c r="E681" s="62"/>
      <c r="F681" s="59"/>
      <c r="G681" s="55">
        <f t="shared" si="61"/>
        <v>113</v>
      </c>
    </row>
    <row r="682" spans="1:7" s="7" customFormat="1" ht="22.5" x14ac:dyDescent="0.2">
      <c r="A682" s="104" t="s">
        <v>1241</v>
      </c>
      <c r="B682" s="63" t="s">
        <v>63</v>
      </c>
      <c r="C682" s="65" t="s">
        <v>32</v>
      </c>
      <c r="D682" s="64">
        <v>60.04</v>
      </c>
      <c r="E682" s="62"/>
      <c r="F682" s="59"/>
      <c r="G682" s="55">
        <f t="shared" si="61"/>
        <v>60.04</v>
      </c>
    </row>
    <row r="683" spans="1:7" s="7" customFormat="1" ht="45" x14ac:dyDescent="0.2">
      <c r="A683" s="104" t="s">
        <v>1242</v>
      </c>
      <c r="B683" s="63" t="s">
        <v>188</v>
      </c>
      <c r="C683" s="65" t="s">
        <v>32</v>
      </c>
      <c r="D683" s="64">
        <v>371.18</v>
      </c>
      <c r="E683" s="62"/>
      <c r="F683" s="69"/>
      <c r="G683" s="55">
        <f t="shared" si="61"/>
        <v>371.18</v>
      </c>
    </row>
    <row r="684" spans="1:7" s="7" customFormat="1" ht="45" x14ac:dyDescent="0.2">
      <c r="A684" s="104" t="s">
        <v>1243</v>
      </c>
      <c r="B684" s="63" t="s">
        <v>189</v>
      </c>
      <c r="C684" s="65" t="s">
        <v>32</v>
      </c>
      <c r="D684" s="64">
        <v>247.46</v>
      </c>
      <c r="E684" s="62"/>
      <c r="F684" s="59"/>
      <c r="G684" s="55">
        <f t="shared" si="61"/>
        <v>247.46</v>
      </c>
    </row>
    <row r="685" spans="1:7" s="7" customFormat="1" ht="33.75" x14ac:dyDescent="0.2">
      <c r="A685" s="104" t="s">
        <v>1244</v>
      </c>
      <c r="B685" s="63" t="s">
        <v>37</v>
      </c>
      <c r="C685" s="65" t="s">
        <v>32</v>
      </c>
      <c r="D685" s="64">
        <v>307.5</v>
      </c>
      <c r="E685" s="62"/>
      <c r="F685" s="59"/>
      <c r="G685" s="55">
        <f t="shared" si="61"/>
        <v>307.5</v>
      </c>
    </row>
    <row r="686" spans="1:7" s="7" customFormat="1" ht="33.75" x14ac:dyDescent="0.2">
      <c r="A686" s="104" t="s">
        <v>1245</v>
      </c>
      <c r="B686" s="63" t="s">
        <v>35</v>
      </c>
      <c r="C686" s="65" t="s">
        <v>36</v>
      </c>
      <c r="D686" s="64">
        <v>7380</v>
      </c>
      <c r="E686" s="62"/>
      <c r="F686" s="59"/>
      <c r="G686" s="55">
        <f t="shared" si="61"/>
        <v>7380</v>
      </c>
    </row>
    <row r="687" spans="1:7" s="7" customFormat="1" x14ac:dyDescent="0.2">
      <c r="A687" s="39" t="s">
        <v>275</v>
      </c>
      <c r="B687" s="67" t="s">
        <v>59</v>
      </c>
      <c r="C687" s="67"/>
      <c r="D687" s="67">
        <v>0</v>
      </c>
      <c r="E687" s="67"/>
      <c r="F687" s="67"/>
      <c r="G687" s="57">
        <f>ROUND(SUM(G688,G702,G716,G728),2)</f>
        <v>48059.99</v>
      </c>
    </row>
    <row r="688" spans="1:7" s="7" customFormat="1" x14ac:dyDescent="0.2">
      <c r="A688" s="40" t="s">
        <v>276</v>
      </c>
      <c r="B688" s="41" t="s">
        <v>57</v>
      </c>
      <c r="C688" s="42"/>
      <c r="D688" s="43">
        <v>0</v>
      </c>
      <c r="E688" s="44"/>
      <c r="F688" s="45"/>
      <c r="G688" s="44">
        <f>ROUND(SUM(G689:G701),2)</f>
        <v>37110.79</v>
      </c>
    </row>
    <row r="689" spans="1:7" s="7" customFormat="1" ht="22.5" x14ac:dyDescent="0.2">
      <c r="A689" s="104" t="s">
        <v>1246</v>
      </c>
      <c r="B689" s="63" t="s">
        <v>175</v>
      </c>
      <c r="C689" s="65" t="s">
        <v>39</v>
      </c>
      <c r="D689" s="64">
        <v>1261.03</v>
      </c>
      <c r="E689" s="62"/>
      <c r="F689" s="59"/>
      <c r="G689" s="55">
        <f t="shared" ref="G689:G701" si="62">ROUND(PRODUCT(D689,E689),2)</f>
        <v>1261.03</v>
      </c>
    </row>
    <row r="690" spans="1:7" s="7" customFormat="1" ht="45" x14ac:dyDescent="0.2">
      <c r="A690" s="104" t="s">
        <v>1247</v>
      </c>
      <c r="B690" s="63" t="s">
        <v>114</v>
      </c>
      <c r="C690" s="65" t="s">
        <v>32</v>
      </c>
      <c r="D690" s="64">
        <v>1755.88</v>
      </c>
      <c r="E690" s="62"/>
      <c r="F690" s="59"/>
      <c r="G690" s="55">
        <f t="shared" si="62"/>
        <v>1755.88</v>
      </c>
    </row>
    <row r="691" spans="1:7" s="7" customFormat="1" ht="33.75" x14ac:dyDescent="0.2">
      <c r="A691" s="104" t="s">
        <v>1248</v>
      </c>
      <c r="B691" s="63" t="s">
        <v>73</v>
      </c>
      <c r="C691" s="65" t="s">
        <v>39</v>
      </c>
      <c r="D691" s="64">
        <v>119.22</v>
      </c>
      <c r="E691" s="62"/>
      <c r="F691" s="59"/>
      <c r="G691" s="55">
        <f t="shared" si="62"/>
        <v>119.22</v>
      </c>
    </row>
    <row r="692" spans="1:7" s="7" customFormat="1" ht="33.75" x14ac:dyDescent="0.2">
      <c r="A692" s="104" t="s">
        <v>1249</v>
      </c>
      <c r="B692" s="63" t="s">
        <v>190</v>
      </c>
      <c r="C692" s="65" t="s">
        <v>39</v>
      </c>
      <c r="D692" s="64">
        <v>536.78</v>
      </c>
      <c r="E692" s="62"/>
      <c r="F692" s="59"/>
      <c r="G692" s="55">
        <f t="shared" si="62"/>
        <v>536.78</v>
      </c>
    </row>
    <row r="693" spans="1:7" s="7" customFormat="1" ht="33.75" x14ac:dyDescent="0.2">
      <c r="A693" s="104" t="s">
        <v>1250</v>
      </c>
      <c r="B693" s="63" t="s">
        <v>1058</v>
      </c>
      <c r="C693" s="65" t="s">
        <v>39</v>
      </c>
      <c r="D693" s="64">
        <v>11.76</v>
      </c>
      <c r="E693" s="62"/>
      <c r="F693" s="59"/>
      <c r="G693" s="55">
        <f t="shared" si="62"/>
        <v>11.76</v>
      </c>
    </row>
    <row r="694" spans="1:7" s="7" customFormat="1" ht="33.75" x14ac:dyDescent="0.2">
      <c r="A694" s="104" t="s">
        <v>1251</v>
      </c>
      <c r="B694" s="63" t="s">
        <v>1023</v>
      </c>
      <c r="C694" s="65" t="s">
        <v>39</v>
      </c>
      <c r="D694" s="64">
        <v>513.62</v>
      </c>
      <c r="E694" s="62"/>
      <c r="F694" s="59"/>
      <c r="G694" s="55">
        <f t="shared" si="62"/>
        <v>513.62</v>
      </c>
    </row>
    <row r="695" spans="1:7" s="7" customFormat="1" ht="33.75" x14ac:dyDescent="0.2">
      <c r="A695" s="104" t="s">
        <v>1252</v>
      </c>
      <c r="B695" s="63" t="s">
        <v>1059</v>
      </c>
      <c r="C695" s="65" t="s">
        <v>39</v>
      </c>
      <c r="D695" s="64">
        <v>31.36</v>
      </c>
      <c r="E695" s="62"/>
      <c r="F695" s="59"/>
      <c r="G695" s="55">
        <f t="shared" si="62"/>
        <v>31.36</v>
      </c>
    </row>
    <row r="696" spans="1:7" s="7" customFormat="1" ht="22.5" x14ac:dyDescent="0.2">
      <c r="A696" s="104" t="s">
        <v>1253</v>
      </c>
      <c r="B696" s="63" t="s">
        <v>63</v>
      </c>
      <c r="C696" s="65" t="s">
        <v>32</v>
      </c>
      <c r="D696" s="64">
        <v>153.28</v>
      </c>
      <c r="E696" s="62"/>
      <c r="F696" s="59"/>
      <c r="G696" s="55">
        <f t="shared" si="62"/>
        <v>153.28</v>
      </c>
    </row>
    <row r="697" spans="1:7" s="7" customFormat="1" ht="33.75" x14ac:dyDescent="0.2">
      <c r="A697" s="104" t="s">
        <v>1254</v>
      </c>
      <c r="B697" s="63" t="s">
        <v>65</v>
      </c>
      <c r="C697" s="65" t="s">
        <v>32</v>
      </c>
      <c r="D697" s="64">
        <v>631.92999999999995</v>
      </c>
      <c r="E697" s="62"/>
      <c r="F697" s="69"/>
      <c r="G697" s="55">
        <f t="shared" si="62"/>
        <v>631.92999999999995</v>
      </c>
    </row>
    <row r="698" spans="1:7" s="7" customFormat="1" ht="45" x14ac:dyDescent="0.2">
      <c r="A698" s="104" t="s">
        <v>1255</v>
      </c>
      <c r="B698" s="63" t="s">
        <v>188</v>
      </c>
      <c r="C698" s="65" t="s">
        <v>32</v>
      </c>
      <c r="D698" s="64">
        <v>505.76</v>
      </c>
      <c r="E698" s="62"/>
      <c r="F698" s="59"/>
      <c r="G698" s="55">
        <f t="shared" si="62"/>
        <v>505.76</v>
      </c>
    </row>
    <row r="699" spans="1:7" s="7" customFormat="1" ht="45" x14ac:dyDescent="0.2">
      <c r="A699" s="104" t="s">
        <v>1256</v>
      </c>
      <c r="B699" s="63" t="s">
        <v>189</v>
      </c>
      <c r="C699" s="65" t="s">
        <v>32</v>
      </c>
      <c r="D699" s="64">
        <v>337.17</v>
      </c>
      <c r="E699" s="62"/>
      <c r="F699" s="59"/>
      <c r="G699" s="55">
        <f t="shared" si="62"/>
        <v>337.17</v>
      </c>
    </row>
    <row r="700" spans="1:7" s="7" customFormat="1" ht="33.75" x14ac:dyDescent="0.2">
      <c r="A700" s="104" t="s">
        <v>1257</v>
      </c>
      <c r="B700" s="63" t="s">
        <v>37</v>
      </c>
      <c r="C700" s="65" t="s">
        <v>32</v>
      </c>
      <c r="D700" s="64">
        <v>1250.1199999999999</v>
      </c>
      <c r="E700" s="62"/>
      <c r="F700" s="59"/>
      <c r="G700" s="55">
        <f t="shared" si="62"/>
        <v>1250.1199999999999</v>
      </c>
    </row>
    <row r="701" spans="1:7" s="7" customFormat="1" ht="33.75" x14ac:dyDescent="0.2">
      <c r="A701" s="104" t="s">
        <v>1258</v>
      </c>
      <c r="B701" s="63" t="s">
        <v>35</v>
      </c>
      <c r="C701" s="65" t="s">
        <v>36</v>
      </c>
      <c r="D701" s="64">
        <v>30002.880000000001</v>
      </c>
      <c r="E701" s="62"/>
      <c r="F701" s="59"/>
      <c r="G701" s="55">
        <f t="shared" si="62"/>
        <v>30002.880000000001</v>
      </c>
    </row>
    <row r="702" spans="1:7" s="7" customFormat="1" x14ac:dyDescent="0.2">
      <c r="A702" s="40" t="s">
        <v>277</v>
      </c>
      <c r="B702" s="41" t="s">
        <v>60</v>
      </c>
      <c r="C702" s="42"/>
      <c r="D702" s="43">
        <v>0</v>
      </c>
      <c r="E702" s="101"/>
      <c r="F702" s="45"/>
      <c r="G702" s="44">
        <f>ROUND(SUM(G703:G715),2)</f>
        <v>3752.96</v>
      </c>
    </row>
    <row r="703" spans="1:7" s="7" customFormat="1" ht="22.5" x14ac:dyDescent="0.2">
      <c r="A703" s="104" t="s">
        <v>1259</v>
      </c>
      <c r="B703" s="63" t="s">
        <v>175</v>
      </c>
      <c r="C703" s="65" t="s">
        <v>39</v>
      </c>
      <c r="D703" s="64">
        <v>745.8</v>
      </c>
      <c r="E703" s="62"/>
      <c r="F703" s="59"/>
      <c r="G703" s="55">
        <f>ROUND(PRODUCT(D703,E703),2)</f>
        <v>745.8</v>
      </c>
    </row>
    <row r="704" spans="1:7" s="7" customFormat="1" ht="45" x14ac:dyDescent="0.2">
      <c r="A704" s="104" t="s">
        <v>1260</v>
      </c>
      <c r="B704" s="63" t="s">
        <v>114</v>
      </c>
      <c r="C704" s="65" t="s">
        <v>32</v>
      </c>
      <c r="D704" s="64">
        <v>678.68</v>
      </c>
      <c r="E704" s="62"/>
      <c r="F704" s="59"/>
      <c r="G704" s="55">
        <f t="shared" ref="G704:G715" si="63">ROUND(PRODUCT(D704,E704),2)</f>
        <v>678.68</v>
      </c>
    </row>
    <row r="705" spans="1:7" s="7" customFormat="1" ht="45" x14ac:dyDescent="0.2">
      <c r="A705" s="104" t="s">
        <v>1261</v>
      </c>
      <c r="B705" s="63" t="s">
        <v>188</v>
      </c>
      <c r="C705" s="65" t="s">
        <v>32</v>
      </c>
      <c r="D705" s="64">
        <v>678.68</v>
      </c>
      <c r="E705" s="62"/>
      <c r="F705" s="59"/>
      <c r="G705" s="55">
        <f t="shared" si="63"/>
        <v>678.68</v>
      </c>
    </row>
    <row r="706" spans="1:7" s="7" customFormat="1" ht="22.5" x14ac:dyDescent="0.2">
      <c r="A706" s="104" t="s">
        <v>1262</v>
      </c>
      <c r="B706" s="63" t="s">
        <v>72</v>
      </c>
      <c r="C706" s="65" t="s">
        <v>33</v>
      </c>
      <c r="D706" s="64">
        <v>7</v>
      </c>
      <c r="E706" s="62"/>
      <c r="F706" s="59"/>
      <c r="G706" s="55">
        <f t="shared" si="63"/>
        <v>7</v>
      </c>
    </row>
    <row r="707" spans="1:7" s="7" customFormat="1" ht="22.5" x14ac:dyDescent="0.2">
      <c r="A707" s="104" t="s">
        <v>1263</v>
      </c>
      <c r="B707" s="63" t="s">
        <v>191</v>
      </c>
      <c r="C707" s="65" t="s">
        <v>33</v>
      </c>
      <c r="D707" s="64">
        <v>106</v>
      </c>
      <c r="E707" s="62"/>
      <c r="F707" s="59"/>
      <c r="G707" s="55">
        <f t="shared" si="63"/>
        <v>106</v>
      </c>
    </row>
    <row r="708" spans="1:7" s="7" customFormat="1" ht="22.5" x14ac:dyDescent="0.2">
      <c r="A708" s="104" t="s">
        <v>1264</v>
      </c>
      <c r="B708" s="63" t="s">
        <v>84</v>
      </c>
      <c r="C708" s="65" t="s">
        <v>33</v>
      </c>
      <c r="D708" s="64">
        <v>113</v>
      </c>
      <c r="E708" s="62"/>
      <c r="F708" s="59"/>
      <c r="G708" s="55">
        <f t="shared" si="63"/>
        <v>113</v>
      </c>
    </row>
    <row r="709" spans="1:7" s="7" customFormat="1" ht="22.5" x14ac:dyDescent="0.2">
      <c r="A709" s="104" t="s">
        <v>1265</v>
      </c>
      <c r="B709" s="63" t="s">
        <v>74</v>
      </c>
      <c r="C709" s="65" t="s">
        <v>33</v>
      </c>
      <c r="D709" s="64">
        <v>113</v>
      </c>
      <c r="E709" s="62"/>
      <c r="F709" s="59"/>
      <c r="G709" s="55">
        <f t="shared" si="63"/>
        <v>113</v>
      </c>
    </row>
    <row r="710" spans="1:7" s="7" customFormat="1" ht="22.5" x14ac:dyDescent="0.2">
      <c r="A710" s="104" t="s">
        <v>1266</v>
      </c>
      <c r="B710" s="63" t="s">
        <v>106</v>
      </c>
      <c r="C710" s="65" t="s">
        <v>33</v>
      </c>
      <c r="D710" s="64">
        <v>113</v>
      </c>
      <c r="E710" s="62"/>
      <c r="F710" s="59"/>
      <c r="G710" s="55">
        <f t="shared" si="63"/>
        <v>113</v>
      </c>
    </row>
    <row r="711" spans="1:7" s="7" customFormat="1" ht="22.5" x14ac:dyDescent="0.2">
      <c r="A711" s="104" t="s">
        <v>1267</v>
      </c>
      <c r="B711" s="63" t="s">
        <v>75</v>
      </c>
      <c r="C711" s="65" t="s">
        <v>39</v>
      </c>
      <c r="D711" s="64">
        <v>745.8</v>
      </c>
      <c r="E711" s="62"/>
      <c r="F711" s="59"/>
      <c r="G711" s="55">
        <f t="shared" si="63"/>
        <v>745.8</v>
      </c>
    </row>
    <row r="712" spans="1:7" s="7" customFormat="1" ht="22.5" x14ac:dyDescent="0.2">
      <c r="A712" s="104" t="s">
        <v>1268</v>
      </c>
      <c r="B712" s="63" t="s">
        <v>1095</v>
      </c>
      <c r="C712" s="65" t="s">
        <v>33</v>
      </c>
      <c r="D712" s="64">
        <v>113</v>
      </c>
      <c r="E712" s="62"/>
      <c r="F712" s="59"/>
      <c r="G712" s="55">
        <f t="shared" si="63"/>
        <v>113</v>
      </c>
    </row>
    <row r="713" spans="1:7" s="7" customFormat="1" ht="22.5" x14ac:dyDescent="0.2">
      <c r="A713" s="104" t="s">
        <v>1269</v>
      </c>
      <c r="B713" s="63" t="s">
        <v>77</v>
      </c>
      <c r="C713" s="65" t="s">
        <v>33</v>
      </c>
      <c r="D713" s="64">
        <v>113</v>
      </c>
      <c r="E713" s="62"/>
      <c r="F713" s="59"/>
      <c r="G713" s="55">
        <f t="shared" si="63"/>
        <v>113</v>
      </c>
    </row>
    <row r="714" spans="1:7" s="7" customFormat="1" ht="22.5" x14ac:dyDescent="0.2">
      <c r="A714" s="104" t="s">
        <v>1270</v>
      </c>
      <c r="B714" s="63" t="s">
        <v>76</v>
      </c>
      <c r="C714" s="65" t="s">
        <v>33</v>
      </c>
      <c r="D714" s="64">
        <v>113</v>
      </c>
      <c r="E714" s="62"/>
      <c r="F714" s="59"/>
      <c r="G714" s="55">
        <f t="shared" si="63"/>
        <v>113</v>
      </c>
    </row>
    <row r="715" spans="1:7" s="7" customFormat="1" ht="90" x14ac:dyDescent="0.2">
      <c r="A715" s="104" t="s">
        <v>1271</v>
      </c>
      <c r="B715" s="63" t="s">
        <v>148</v>
      </c>
      <c r="C715" s="65" t="s">
        <v>33</v>
      </c>
      <c r="D715" s="64">
        <v>113</v>
      </c>
      <c r="E715" s="62"/>
      <c r="F715" s="59"/>
      <c r="G715" s="55">
        <f t="shared" si="63"/>
        <v>113</v>
      </c>
    </row>
    <row r="716" spans="1:7" s="7" customFormat="1" x14ac:dyDescent="0.2">
      <c r="A716" s="40" t="s">
        <v>278</v>
      </c>
      <c r="B716" s="41" t="s">
        <v>61</v>
      </c>
      <c r="C716" s="42"/>
      <c r="D716" s="43">
        <v>0</v>
      </c>
      <c r="E716" s="101"/>
      <c r="F716" s="45"/>
      <c r="G716" s="44">
        <f>ROUND(SUM(G717:G727),2)</f>
        <v>6676.87</v>
      </c>
    </row>
    <row r="717" spans="1:7" s="7" customFormat="1" ht="45" x14ac:dyDescent="0.2">
      <c r="A717" s="104" t="s">
        <v>1272</v>
      </c>
      <c r="B717" s="63" t="s">
        <v>114</v>
      </c>
      <c r="C717" s="65" t="s">
        <v>32</v>
      </c>
      <c r="D717" s="64">
        <v>183.59</v>
      </c>
      <c r="E717" s="62"/>
      <c r="F717" s="59"/>
      <c r="G717" s="55">
        <f t="shared" ref="G717:G727" si="64">ROUND(PRODUCT(D717,E717),2)</f>
        <v>183.59</v>
      </c>
    </row>
    <row r="718" spans="1:7" s="7" customFormat="1" ht="45" x14ac:dyDescent="0.2">
      <c r="A718" s="104" t="s">
        <v>1273</v>
      </c>
      <c r="B718" s="63" t="s">
        <v>188</v>
      </c>
      <c r="C718" s="65" t="s">
        <v>32</v>
      </c>
      <c r="D718" s="64">
        <v>24.96</v>
      </c>
      <c r="E718" s="62"/>
      <c r="F718" s="59"/>
      <c r="G718" s="55">
        <f t="shared" si="64"/>
        <v>24.96</v>
      </c>
    </row>
    <row r="719" spans="1:7" s="7" customFormat="1" ht="33.75" x14ac:dyDescent="0.2">
      <c r="A719" s="104" t="s">
        <v>1274</v>
      </c>
      <c r="B719" s="63" t="s">
        <v>178</v>
      </c>
      <c r="C719" s="65" t="s">
        <v>31</v>
      </c>
      <c r="D719" s="64">
        <v>92.89</v>
      </c>
      <c r="E719" s="62"/>
      <c r="F719" s="59"/>
      <c r="G719" s="55">
        <f t="shared" si="64"/>
        <v>92.89</v>
      </c>
    </row>
    <row r="720" spans="1:7" s="7" customFormat="1" ht="33.75" x14ac:dyDescent="0.2">
      <c r="A720" s="104" t="s">
        <v>1275</v>
      </c>
      <c r="B720" s="63" t="s">
        <v>138</v>
      </c>
      <c r="C720" s="65" t="s">
        <v>31</v>
      </c>
      <c r="D720" s="64">
        <v>109.36</v>
      </c>
      <c r="E720" s="62"/>
      <c r="F720" s="59"/>
      <c r="G720" s="55">
        <f t="shared" si="64"/>
        <v>109.36</v>
      </c>
    </row>
    <row r="721" spans="1:8" s="7" customFormat="1" ht="33.75" x14ac:dyDescent="0.2">
      <c r="A721" s="104" t="s">
        <v>1276</v>
      </c>
      <c r="B721" s="63" t="s">
        <v>143</v>
      </c>
      <c r="C721" s="65" t="s">
        <v>31</v>
      </c>
      <c r="D721" s="64">
        <v>50.72</v>
      </c>
      <c r="E721" s="62"/>
      <c r="F721" s="59"/>
      <c r="G721" s="55">
        <f t="shared" si="64"/>
        <v>50.72</v>
      </c>
    </row>
    <row r="722" spans="1:8" s="7" customFormat="1" ht="33.75" x14ac:dyDescent="0.2">
      <c r="A722" s="104" t="s">
        <v>1277</v>
      </c>
      <c r="B722" s="63" t="s">
        <v>130</v>
      </c>
      <c r="C722" s="65" t="s">
        <v>53</v>
      </c>
      <c r="D722" s="64">
        <v>1872.12</v>
      </c>
      <c r="E722" s="62"/>
      <c r="F722" s="59"/>
      <c r="G722" s="55">
        <f t="shared" si="64"/>
        <v>1872.12</v>
      </c>
    </row>
    <row r="723" spans="1:8" s="7" customFormat="1" ht="22.5" x14ac:dyDescent="0.2">
      <c r="A723" s="104" t="s">
        <v>1278</v>
      </c>
      <c r="B723" s="63" t="s">
        <v>139</v>
      </c>
      <c r="C723" s="65" t="s">
        <v>32</v>
      </c>
      <c r="D723" s="64">
        <v>38.86</v>
      </c>
      <c r="E723" s="62"/>
      <c r="F723" s="59"/>
      <c r="G723" s="55">
        <f t="shared" si="64"/>
        <v>38.86</v>
      </c>
    </row>
    <row r="724" spans="1:8" s="7" customFormat="1" ht="22.5" x14ac:dyDescent="0.2">
      <c r="A724" s="104" t="s">
        <v>1279</v>
      </c>
      <c r="B724" s="63" t="s">
        <v>112</v>
      </c>
      <c r="C724" s="65" t="s">
        <v>31</v>
      </c>
      <c r="D724" s="64">
        <v>169.31</v>
      </c>
      <c r="E724" s="62"/>
      <c r="F724" s="59"/>
      <c r="G724" s="55">
        <f t="shared" si="64"/>
        <v>169.31</v>
      </c>
    </row>
    <row r="725" spans="1:8" s="7" customFormat="1" ht="33.75" x14ac:dyDescent="0.2">
      <c r="A725" s="104" t="s">
        <v>1280</v>
      </c>
      <c r="B725" s="63" t="s">
        <v>144</v>
      </c>
      <c r="C725" s="65" t="s">
        <v>31</v>
      </c>
      <c r="D725" s="64">
        <v>169.31</v>
      </c>
      <c r="E725" s="62"/>
      <c r="F725" s="59"/>
      <c r="G725" s="55">
        <f t="shared" si="64"/>
        <v>169.31</v>
      </c>
    </row>
    <row r="726" spans="1:8" s="7" customFormat="1" ht="33.75" x14ac:dyDescent="0.2">
      <c r="A726" s="104" t="s">
        <v>1281</v>
      </c>
      <c r="B726" s="63" t="s">
        <v>37</v>
      </c>
      <c r="C726" s="65" t="s">
        <v>32</v>
      </c>
      <c r="D726" s="64">
        <v>158.63</v>
      </c>
      <c r="E726" s="62"/>
      <c r="F726" s="59"/>
      <c r="G726" s="55">
        <f t="shared" si="64"/>
        <v>158.63</v>
      </c>
    </row>
    <row r="727" spans="1:8" s="7" customFormat="1" ht="33.75" x14ac:dyDescent="0.2">
      <c r="A727" s="104" t="s">
        <v>1282</v>
      </c>
      <c r="B727" s="63" t="s">
        <v>35</v>
      </c>
      <c r="C727" s="65" t="s">
        <v>36</v>
      </c>
      <c r="D727" s="64">
        <v>3807.12</v>
      </c>
      <c r="E727" s="62"/>
      <c r="F727" s="59"/>
      <c r="G727" s="55">
        <f t="shared" si="64"/>
        <v>3807.12</v>
      </c>
    </row>
    <row r="728" spans="1:8" s="7" customFormat="1" x14ac:dyDescent="0.2">
      <c r="A728" s="40" t="s">
        <v>279</v>
      </c>
      <c r="B728" s="41" t="s">
        <v>62</v>
      </c>
      <c r="C728" s="42"/>
      <c r="D728" s="43">
        <v>0</v>
      </c>
      <c r="E728" s="101"/>
      <c r="F728" s="45"/>
      <c r="G728" s="44">
        <f>ROUND(SUM(G729:G767),2)</f>
        <v>519.37</v>
      </c>
    </row>
    <row r="729" spans="1:8" s="7" customFormat="1" ht="33.75" x14ac:dyDescent="0.2">
      <c r="A729" s="104" t="s">
        <v>1283</v>
      </c>
      <c r="B729" s="63" t="s">
        <v>1024</v>
      </c>
      <c r="C729" s="65" t="s">
        <v>33</v>
      </c>
      <c r="D729" s="64">
        <v>13</v>
      </c>
      <c r="E729" s="62"/>
      <c r="F729" s="59"/>
      <c r="G729" s="55">
        <f t="shared" ref="G729:G767" si="65">ROUND(PRODUCT(D729,E729),2)</f>
        <v>13</v>
      </c>
      <c r="H729" s="102" t="e">
        <f>+#REF!-G729</f>
        <v>#REF!</v>
      </c>
    </row>
    <row r="730" spans="1:8" s="7" customFormat="1" ht="22.5" x14ac:dyDescent="0.2">
      <c r="A730" s="104" t="s">
        <v>1284</v>
      </c>
      <c r="B730" s="63" t="s">
        <v>78</v>
      </c>
      <c r="C730" s="65" t="s">
        <v>33</v>
      </c>
      <c r="D730" s="64">
        <v>13</v>
      </c>
      <c r="E730" s="62"/>
      <c r="F730" s="59"/>
      <c r="G730" s="55">
        <f>ROUND(PRODUCT(D730,E730),2)</f>
        <v>13</v>
      </c>
      <c r="H730" s="102" t="e">
        <f>+#REF!-G730</f>
        <v>#REF!</v>
      </c>
    </row>
    <row r="731" spans="1:8" s="7" customFormat="1" ht="33.75" x14ac:dyDescent="0.2">
      <c r="A731" s="104" t="s">
        <v>1285</v>
      </c>
      <c r="B731" s="63" t="s">
        <v>1026</v>
      </c>
      <c r="C731" s="65" t="s">
        <v>33</v>
      </c>
      <c r="D731" s="64">
        <v>29</v>
      </c>
      <c r="E731" s="62"/>
      <c r="F731" s="59"/>
      <c r="G731" s="55">
        <f t="shared" ref="G731:G734" si="66">ROUND(PRODUCT(D731,E731),2)</f>
        <v>29</v>
      </c>
      <c r="H731" s="102" t="e">
        <f>+#REF!-G731</f>
        <v>#REF!</v>
      </c>
    </row>
    <row r="732" spans="1:8" s="7" customFormat="1" ht="22.5" x14ac:dyDescent="0.2">
      <c r="A732" s="104" t="s">
        <v>1286</v>
      </c>
      <c r="B732" s="63" t="s">
        <v>196</v>
      </c>
      <c r="C732" s="65" t="s">
        <v>33</v>
      </c>
      <c r="D732" s="64">
        <v>29</v>
      </c>
      <c r="E732" s="62"/>
      <c r="F732" s="59"/>
      <c r="G732" s="55">
        <f t="shared" si="66"/>
        <v>29</v>
      </c>
      <c r="H732" s="102" t="e">
        <f>+#REF!-G732</f>
        <v>#REF!</v>
      </c>
    </row>
    <row r="733" spans="1:8" s="7" customFormat="1" ht="22.5" x14ac:dyDescent="0.2">
      <c r="A733" s="104" t="s">
        <v>1287</v>
      </c>
      <c r="B733" s="63" t="s">
        <v>1029</v>
      </c>
      <c r="C733" s="65" t="s">
        <v>33</v>
      </c>
      <c r="D733" s="64">
        <v>2</v>
      </c>
      <c r="E733" s="62"/>
      <c r="F733" s="59"/>
      <c r="G733" s="55">
        <f t="shared" si="66"/>
        <v>2</v>
      </c>
      <c r="H733" s="102" t="e">
        <f>+#REF!-G733</f>
        <v>#REF!</v>
      </c>
    </row>
    <row r="734" spans="1:8" s="7" customFormat="1" ht="22.5" x14ac:dyDescent="0.2">
      <c r="A734" s="104" t="s">
        <v>1288</v>
      </c>
      <c r="B734" s="63" t="s">
        <v>1028</v>
      </c>
      <c r="C734" s="65" t="s">
        <v>33</v>
      </c>
      <c r="D734" s="64">
        <v>2</v>
      </c>
      <c r="E734" s="62"/>
      <c r="F734" s="59"/>
      <c r="G734" s="55">
        <f t="shared" si="66"/>
        <v>2</v>
      </c>
      <c r="H734" s="102" t="e">
        <f>+#REF!-G734</f>
        <v>#REF!</v>
      </c>
    </row>
    <row r="735" spans="1:8" s="7" customFormat="1" ht="22.5" x14ac:dyDescent="0.2">
      <c r="A735" s="104" t="s">
        <v>1289</v>
      </c>
      <c r="B735" s="63" t="s">
        <v>1060</v>
      </c>
      <c r="C735" s="65" t="s">
        <v>33</v>
      </c>
      <c r="D735" s="64">
        <v>3</v>
      </c>
      <c r="E735" s="62"/>
      <c r="F735" s="59"/>
      <c r="G735" s="55">
        <f t="shared" si="65"/>
        <v>3</v>
      </c>
      <c r="H735" s="102" t="e">
        <f>+#REF!-G735</f>
        <v>#REF!</v>
      </c>
    </row>
    <row r="736" spans="1:8" s="7" customFormat="1" ht="22.5" x14ac:dyDescent="0.2">
      <c r="A736" s="104" t="s">
        <v>1290</v>
      </c>
      <c r="B736" s="63" t="s">
        <v>201</v>
      </c>
      <c r="C736" s="65" t="s">
        <v>33</v>
      </c>
      <c r="D736" s="64">
        <v>3</v>
      </c>
      <c r="E736" s="62"/>
      <c r="F736" s="59"/>
      <c r="G736" s="55">
        <f t="shared" si="65"/>
        <v>3</v>
      </c>
      <c r="H736" s="102" t="e">
        <f>+#REF!-G736</f>
        <v>#REF!</v>
      </c>
    </row>
    <row r="737" spans="1:8" s="7" customFormat="1" ht="33.75" x14ac:dyDescent="0.2">
      <c r="A737" s="104" t="s">
        <v>1291</v>
      </c>
      <c r="B737" s="63" t="s">
        <v>1050</v>
      </c>
      <c r="C737" s="65" t="s">
        <v>33</v>
      </c>
      <c r="D737" s="64">
        <v>3</v>
      </c>
      <c r="E737" s="62"/>
      <c r="F737" s="59"/>
      <c r="G737" s="55">
        <f>ROUND(PRODUCT(D737,E737),2)</f>
        <v>3</v>
      </c>
      <c r="H737" s="102" t="e">
        <f>+#REF!-G737</f>
        <v>#REF!</v>
      </c>
    </row>
    <row r="738" spans="1:8" s="7" customFormat="1" ht="22.5" x14ac:dyDescent="0.2">
      <c r="A738" s="104" t="s">
        <v>1292</v>
      </c>
      <c r="B738" s="63" t="s">
        <v>213</v>
      </c>
      <c r="C738" s="65" t="s">
        <v>33</v>
      </c>
      <c r="D738" s="64">
        <v>1</v>
      </c>
      <c r="E738" s="62"/>
      <c r="F738" s="59"/>
      <c r="G738" s="55">
        <f t="shared" ref="G738" si="67">ROUND(PRODUCT(D738,E738),2)</f>
        <v>1</v>
      </c>
      <c r="H738" s="102" t="e">
        <f>+#REF!-G738</f>
        <v>#REF!</v>
      </c>
    </row>
    <row r="739" spans="1:8" s="7" customFormat="1" ht="22.5" x14ac:dyDescent="0.2">
      <c r="A739" s="104" t="s">
        <v>1293</v>
      </c>
      <c r="B739" s="63" t="s">
        <v>1046</v>
      </c>
      <c r="C739" s="65" t="s">
        <v>33</v>
      </c>
      <c r="D739" s="64">
        <v>3</v>
      </c>
      <c r="E739" s="62"/>
      <c r="F739" s="59"/>
      <c r="G739" s="55">
        <f>ROUND(PRODUCT(D739,E739),2)</f>
        <v>3</v>
      </c>
      <c r="H739" s="102" t="e">
        <f>+#REF!-G739</f>
        <v>#REF!</v>
      </c>
    </row>
    <row r="740" spans="1:8" s="7" customFormat="1" ht="22.5" x14ac:dyDescent="0.2">
      <c r="A740" s="104" t="s">
        <v>1294</v>
      </c>
      <c r="B740" s="63" t="s">
        <v>197</v>
      </c>
      <c r="C740" s="65" t="s">
        <v>33</v>
      </c>
      <c r="D740" s="64">
        <v>7</v>
      </c>
      <c r="E740" s="62"/>
      <c r="F740" s="59"/>
      <c r="G740" s="55">
        <f t="shared" si="65"/>
        <v>7</v>
      </c>
      <c r="H740" s="102" t="e">
        <f>+#REF!-G740</f>
        <v>#REF!</v>
      </c>
    </row>
    <row r="741" spans="1:8" s="7" customFormat="1" ht="22.5" x14ac:dyDescent="0.2">
      <c r="A741" s="104" t="s">
        <v>1295</v>
      </c>
      <c r="B741" s="63" t="s">
        <v>198</v>
      </c>
      <c r="C741" s="65" t="s">
        <v>33</v>
      </c>
      <c r="D741" s="64">
        <v>3</v>
      </c>
      <c r="E741" s="62"/>
      <c r="F741" s="59"/>
      <c r="G741" s="55">
        <f t="shared" si="65"/>
        <v>3</v>
      </c>
      <c r="H741" s="102" t="e">
        <f>+#REF!-G741</f>
        <v>#REF!</v>
      </c>
    </row>
    <row r="742" spans="1:8" s="7" customFormat="1" ht="22.5" x14ac:dyDescent="0.2">
      <c r="A742" s="104" t="s">
        <v>1296</v>
      </c>
      <c r="B742" s="63" t="s">
        <v>1061</v>
      </c>
      <c r="C742" s="65" t="s">
        <v>33</v>
      </c>
      <c r="D742" s="64">
        <v>1</v>
      </c>
      <c r="E742" s="62"/>
      <c r="F742" s="59"/>
      <c r="G742" s="55">
        <f t="shared" si="65"/>
        <v>1</v>
      </c>
      <c r="H742" s="102" t="e">
        <f>+#REF!-G742</f>
        <v>#REF!</v>
      </c>
    </row>
    <row r="743" spans="1:8" s="7" customFormat="1" ht="22.5" x14ac:dyDescent="0.2">
      <c r="A743" s="104" t="s">
        <v>1297</v>
      </c>
      <c r="B743" s="63" t="s">
        <v>1062</v>
      </c>
      <c r="C743" s="65" t="s">
        <v>33</v>
      </c>
      <c r="D743" s="64">
        <v>1</v>
      </c>
      <c r="E743" s="62"/>
      <c r="F743" s="59"/>
      <c r="G743" s="55">
        <f t="shared" si="65"/>
        <v>1</v>
      </c>
      <c r="H743" s="102" t="e">
        <f>+#REF!-G743</f>
        <v>#REF!</v>
      </c>
    </row>
    <row r="744" spans="1:8" s="7" customFormat="1" ht="22.5" x14ac:dyDescent="0.2">
      <c r="A744" s="104" t="s">
        <v>1298</v>
      </c>
      <c r="B744" s="63" t="s">
        <v>1063</v>
      </c>
      <c r="C744" s="65" t="s">
        <v>33</v>
      </c>
      <c r="D744" s="64">
        <v>2</v>
      </c>
      <c r="E744" s="62"/>
      <c r="F744" s="59"/>
      <c r="G744" s="55">
        <f t="shared" si="65"/>
        <v>2</v>
      </c>
      <c r="H744" s="102" t="e">
        <f>+#REF!-G744</f>
        <v>#REF!</v>
      </c>
    </row>
    <row r="745" spans="1:8" s="7" customFormat="1" ht="22.5" x14ac:dyDescent="0.2">
      <c r="A745" s="104" t="s">
        <v>1299</v>
      </c>
      <c r="B745" s="63" t="s">
        <v>1064</v>
      </c>
      <c r="C745" s="65" t="s">
        <v>33</v>
      </c>
      <c r="D745" s="64">
        <v>1</v>
      </c>
      <c r="E745" s="62"/>
      <c r="F745" s="59"/>
      <c r="G745" s="55">
        <f t="shared" si="65"/>
        <v>1</v>
      </c>
      <c r="H745" s="102" t="e">
        <f>+#REF!-G745</f>
        <v>#REF!</v>
      </c>
    </row>
    <row r="746" spans="1:8" s="7" customFormat="1" ht="33.75" x14ac:dyDescent="0.2">
      <c r="A746" s="104" t="s">
        <v>1300</v>
      </c>
      <c r="B746" s="63" t="s">
        <v>126</v>
      </c>
      <c r="C746" s="65" t="s">
        <v>33</v>
      </c>
      <c r="D746" s="64">
        <v>1</v>
      </c>
      <c r="E746" s="62"/>
      <c r="F746" s="59"/>
      <c r="G746" s="55">
        <f t="shared" si="65"/>
        <v>1</v>
      </c>
      <c r="H746" s="102" t="e">
        <f>+#REF!-G746</f>
        <v>#REF!</v>
      </c>
    </row>
    <row r="747" spans="1:8" s="7" customFormat="1" ht="33.75" x14ac:dyDescent="0.2">
      <c r="A747" s="104" t="s">
        <v>1301</v>
      </c>
      <c r="B747" s="63" t="s">
        <v>214</v>
      </c>
      <c r="C747" s="65" t="s">
        <v>33</v>
      </c>
      <c r="D747" s="64">
        <v>3</v>
      </c>
      <c r="E747" s="62"/>
      <c r="F747" s="59"/>
      <c r="G747" s="55">
        <f>ROUND(PRODUCT(D747,E747),2)</f>
        <v>3</v>
      </c>
      <c r="H747" s="102" t="e">
        <f>+#REF!-G747</f>
        <v>#REF!</v>
      </c>
    </row>
    <row r="748" spans="1:8" s="7" customFormat="1" ht="33.75" x14ac:dyDescent="0.2">
      <c r="A748" s="104" t="s">
        <v>1302</v>
      </c>
      <c r="B748" s="63" t="s">
        <v>81</v>
      </c>
      <c r="C748" s="65" t="s">
        <v>33</v>
      </c>
      <c r="D748" s="64">
        <v>11</v>
      </c>
      <c r="E748" s="62"/>
      <c r="F748" s="59"/>
      <c r="G748" s="55">
        <f>ROUND(PRODUCT(D748,E748),2)</f>
        <v>11</v>
      </c>
      <c r="H748" s="102" t="e">
        <f>+#REF!-G748</f>
        <v>#REF!</v>
      </c>
    </row>
    <row r="749" spans="1:8" s="7" customFormat="1" ht="33.75" x14ac:dyDescent="0.2">
      <c r="A749" s="104" t="s">
        <v>1303</v>
      </c>
      <c r="B749" s="63" t="s">
        <v>199</v>
      </c>
      <c r="C749" s="65" t="s">
        <v>33</v>
      </c>
      <c r="D749" s="64">
        <v>9</v>
      </c>
      <c r="E749" s="62"/>
      <c r="F749" s="59"/>
      <c r="G749" s="55">
        <f t="shared" si="65"/>
        <v>9</v>
      </c>
      <c r="H749" s="102" t="e">
        <f>+#REF!-G749</f>
        <v>#REF!</v>
      </c>
    </row>
    <row r="750" spans="1:8" s="7" customFormat="1" ht="33.75" x14ac:dyDescent="0.2">
      <c r="A750" s="104" t="s">
        <v>1304</v>
      </c>
      <c r="B750" s="63" t="s">
        <v>1065</v>
      </c>
      <c r="C750" s="65" t="s">
        <v>33</v>
      </c>
      <c r="D750" s="64">
        <v>1</v>
      </c>
      <c r="E750" s="62"/>
      <c r="F750" s="59"/>
      <c r="G750" s="55">
        <f>ROUND(PRODUCT(D750,E750),2)</f>
        <v>1</v>
      </c>
      <c r="H750" s="102" t="e">
        <f>+#REF!-G750</f>
        <v>#REF!</v>
      </c>
    </row>
    <row r="751" spans="1:8" s="7" customFormat="1" ht="33.75" x14ac:dyDescent="0.2">
      <c r="A751" s="104" t="s">
        <v>1305</v>
      </c>
      <c r="B751" s="63" t="s">
        <v>1066</v>
      </c>
      <c r="C751" s="65" t="s">
        <v>33</v>
      </c>
      <c r="D751" s="64">
        <v>1</v>
      </c>
      <c r="E751" s="62"/>
      <c r="F751" s="59"/>
      <c r="G751" s="55">
        <f>ROUND(PRODUCT(D751,E751),2)</f>
        <v>1</v>
      </c>
      <c r="H751" s="102" t="e">
        <f>+#REF!-G751</f>
        <v>#REF!</v>
      </c>
    </row>
    <row r="752" spans="1:8" s="7" customFormat="1" ht="22.5" x14ac:dyDescent="0.2">
      <c r="A752" s="104" t="s">
        <v>1306</v>
      </c>
      <c r="B752" s="63" t="s">
        <v>125</v>
      </c>
      <c r="C752" s="65" t="s">
        <v>33</v>
      </c>
      <c r="D752" s="64">
        <v>1</v>
      </c>
      <c r="E752" s="62"/>
      <c r="F752" s="59"/>
      <c r="G752" s="55">
        <f t="shared" ref="G752:G753" si="68">ROUND(PRODUCT(D752,E752),2)</f>
        <v>1</v>
      </c>
      <c r="H752" s="102" t="e">
        <f>+#REF!-G752</f>
        <v>#REF!</v>
      </c>
    </row>
    <row r="753" spans="1:8" s="7" customFormat="1" ht="22.5" x14ac:dyDescent="0.2">
      <c r="A753" s="104" t="s">
        <v>1307</v>
      </c>
      <c r="B753" s="63" t="s">
        <v>215</v>
      </c>
      <c r="C753" s="65" t="s">
        <v>33</v>
      </c>
      <c r="D753" s="64">
        <v>3</v>
      </c>
      <c r="E753" s="62"/>
      <c r="F753" s="59"/>
      <c r="G753" s="55">
        <f t="shared" si="68"/>
        <v>3</v>
      </c>
      <c r="H753" s="102" t="e">
        <f>+#REF!-G753</f>
        <v>#REF!</v>
      </c>
    </row>
    <row r="754" spans="1:8" s="7" customFormat="1" ht="33.75" x14ac:dyDescent="0.2">
      <c r="A754" s="104" t="s">
        <v>1308</v>
      </c>
      <c r="B754" s="63" t="s">
        <v>1067</v>
      </c>
      <c r="C754" s="65" t="s">
        <v>33</v>
      </c>
      <c r="D754" s="64">
        <v>1</v>
      </c>
      <c r="E754" s="62"/>
      <c r="F754" s="59"/>
      <c r="G754" s="55">
        <f t="shared" si="65"/>
        <v>1</v>
      </c>
      <c r="H754" s="102" t="e">
        <f>+#REF!-G754</f>
        <v>#REF!</v>
      </c>
    </row>
    <row r="755" spans="1:8" s="7" customFormat="1" ht="33.75" x14ac:dyDescent="0.2">
      <c r="A755" s="104" t="s">
        <v>1309</v>
      </c>
      <c r="B755" s="63" t="s">
        <v>1068</v>
      </c>
      <c r="C755" s="65" t="s">
        <v>33</v>
      </c>
      <c r="D755" s="64">
        <v>1</v>
      </c>
      <c r="E755" s="62"/>
      <c r="F755" s="59"/>
      <c r="G755" s="55">
        <f t="shared" si="65"/>
        <v>1</v>
      </c>
      <c r="H755" s="102" t="e">
        <f>+#REF!-G755</f>
        <v>#REF!</v>
      </c>
    </row>
    <row r="756" spans="1:8" s="7" customFormat="1" ht="33.75" x14ac:dyDescent="0.2">
      <c r="A756" s="104" t="s">
        <v>1310</v>
      </c>
      <c r="B756" s="63" t="s">
        <v>1069</v>
      </c>
      <c r="C756" s="65" t="s">
        <v>33</v>
      </c>
      <c r="D756" s="64">
        <v>1</v>
      </c>
      <c r="E756" s="62"/>
      <c r="F756" s="59"/>
      <c r="G756" s="55">
        <f t="shared" si="65"/>
        <v>1</v>
      </c>
      <c r="H756" s="102" t="e">
        <f>+#REF!-G756</f>
        <v>#REF!</v>
      </c>
    </row>
    <row r="757" spans="1:8" s="7" customFormat="1" ht="33.75" x14ac:dyDescent="0.2">
      <c r="A757" s="104" t="s">
        <v>1311</v>
      </c>
      <c r="B757" s="63" t="s">
        <v>1070</v>
      </c>
      <c r="C757" s="65" t="s">
        <v>33</v>
      </c>
      <c r="D757" s="64">
        <v>1</v>
      </c>
      <c r="E757" s="62"/>
      <c r="F757" s="59"/>
      <c r="G757" s="55">
        <f t="shared" si="65"/>
        <v>1</v>
      </c>
      <c r="H757" s="102" t="e">
        <f>+#REF!-G757</f>
        <v>#REF!</v>
      </c>
    </row>
    <row r="758" spans="1:8" s="7" customFormat="1" ht="33.75" x14ac:dyDescent="0.2">
      <c r="A758" s="104" t="s">
        <v>1312</v>
      </c>
      <c r="B758" s="63" t="s">
        <v>1071</v>
      </c>
      <c r="C758" s="65" t="s">
        <v>53</v>
      </c>
      <c r="D758" s="64">
        <v>308.24</v>
      </c>
      <c r="E758" s="62"/>
      <c r="F758" s="59"/>
      <c r="G758" s="55">
        <f t="shared" si="65"/>
        <v>308.24</v>
      </c>
      <c r="H758" s="102" t="e">
        <f>+#REF!-G758</f>
        <v>#REF!</v>
      </c>
    </row>
    <row r="759" spans="1:8" s="7" customFormat="1" ht="22.5" x14ac:dyDescent="0.2">
      <c r="A759" s="104" t="s">
        <v>1313</v>
      </c>
      <c r="B759" s="63" t="s">
        <v>1092</v>
      </c>
      <c r="C759" s="65" t="s">
        <v>33</v>
      </c>
      <c r="D759" s="64">
        <v>6</v>
      </c>
      <c r="E759" s="62"/>
      <c r="F759" s="59"/>
      <c r="G759" s="55">
        <f t="shared" si="65"/>
        <v>6</v>
      </c>
      <c r="H759" s="102" t="e">
        <f>+#REF!-G759</f>
        <v>#REF!</v>
      </c>
    </row>
    <row r="760" spans="1:8" s="7" customFormat="1" ht="45" x14ac:dyDescent="0.2">
      <c r="A760" s="104" t="s">
        <v>1314</v>
      </c>
      <c r="B760" s="63" t="s">
        <v>206</v>
      </c>
      <c r="C760" s="65" t="s">
        <v>33</v>
      </c>
      <c r="D760" s="64">
        <v>1</v>
      </c>
      <c r="E760" s="62"/>
      <c r="F760" s="59"/>
      <c r="G760" s="55">
        <f>ROUND(PRODUCT(D760,E760),2)</f>
        <v>1</v>
      </c>
      <c r="H760" s="102" t="e">
        <f>+#REF!-G760</f>
        <v>#REF!</v>
      </c>
    </row>
    <row r="761" spans="1:8" s="7" customFormat="1" ht="33.75" x14ac:dyDescent="0.2">
      <c r="A761" s="104" t="s">
        <v>1315</v>
      </c>
      <c r="B761" s="63" t="s">
        <v>207</v>
      </c>
      <c r="C761" s="65" t="s">
        <v>33</v>
      </c>
      <c r="D761" s="64">
        <v>1</v>
      </c>
      <c r="E761" s="62"/>
      <c r="F761" s="59"/>
      <c r="G761" s="55">
        <f>ROUND(PRODUCT(D761,E761),2)</f>
        <v>1</v>
      </c>
      <c r="H761" s="102" t="e">
        <f>+#REF!-G761</f>
        <v>#REF!</v>
      </c>
    </row>
    <row r="762" spans="1:8" s="7" customFormat="1" ht="33.75" x14ac:dyDescent="0.2">
      <c r="A762" s="104" t="s">
        <v>1316</v>
      </c>
      <c r="B762" s="63" t="s">
        <v>145</v>
      </c>
      <c r="C762" s="65" t="s">
        <v>32</v>
      </c>
      <c r="D762" s="64">
        <v>3.13</v>
      </c>
      <c r="E762" s="62"/>
      <c r="F762" s="59"/>
      <c r="G762" s="55">
        <f t="shared" si="65"/>
        <v>3.13</v>
      </c>
      <c r="H762" s="102" t="e">
        <f>+#REF!-G762</f>
        <v>#REF!</v>
      </c>
    </row>
    <row r="763" spans="1:8" s="7" customFormat="1" ht="33.75" x14ac:dyDescent="0.2">
      <c r="A763" s="104" t="s">
        <v>1317</v>
      </c>
      <c r="B763" s="63" t="s">
        <v>82</v>
      </c>
      <c r="C763" s="65" t="s">
        <v>33</v>
      </c>
      <c r="D763" s="64">
        <v>25</v>
      </c>
      <c r="E763" s="62"/>
      <c r="F763" s="59"/>
      <c r="G763" s="55">
        <f t="shared" si="65"/>
        <v>25</v>
      </c>
      <c r="H763" s="102" t="e">
        <f>+#REF!-G763</f>
        <v>#REF!</v>
      </c>
    </row>
    <row r="764" spans="1:8" s="7" customFormat="1" ht="22.5" x14ac:dyDescent="0.2">
      <c r="A764" s="104" t="s">
        <v>761</v>
      </c>
      <c r="B764" s="63" t="s">
        <v>83</v>
      </c>
      <c r="C764" s="65" t="s">
        <v>33</v>
      </c>
      <c r="D764" s="64">
        <v>15</v>
      </c>
      <c r="E764" s="62"/>
      <c r="F764" s="59"/>
      <c r="G764" s="55">
        <f t="shared" si="65"/>
        <v>15</v>
      </c>
      <c r="H764" s="102" t="e">
        <f>+#REF!-G764</f>
        <v>#REF!</v>
      </c>
    </row>
    <row r="765" spans="1:8" s="7" customFormat="1" ht="22.5" x14ac:dyDescent="0.2">
      <c r="A765" s="104" t="s">
        <v>762</v>
      </c>
      <c r="B765" s="63" t="s">
        <v>210</v>
      </c>
      <c r="C765" s="65" t="s">
        <v>33</v>
      </c>
      <c r="D765" s="64">
        <v>4</v>
      </c>
      <c r="E765" s="62"/>
      <c r="F765" s="59"/>
      <c r="G765" s="55">
        <f t="shared" si="65"/>
        <v>4</v>
      </c>
      <c r="H765" s="102" t="e">
        <f>+#REF!-G765</f>
        <v>#REF!</v>
      </c>
    </row>
    <row r="766" spans="1:8" s="7" customFormat="1" ht="22.5" x14ac:dyDescent="0.2">
      <c r="A766" s="104" t="s">
        <v>763</v>
      </c>
      <c r="B766" s="63" t="s">
        <v>124</v>
      </c>
      <c r="C766" s="65" t="s">
        <v>33</v>
      </c>
      <c r="D766" s="64">
        <v>4</v>
      </c>
      <c r="E766" s="62"/>
      <c r="F766" s="59"/>
      <c r="G766" s="55">
        <f t="shared" si="65"/>
        <v>4</v>
      </c>
      <c r="H766" s="102" t="e">
        <f>+#REF!-G766</f>
        <v>#REF!</v>
      </c>
    </row>
    <row r="767" spans="1:8" s="7" customFormat="1" ht="22.5" x14ac:dyDescent="0.2">
      <c r="A767" s="104" t="s">
        <v>764</v>
      </c>
      <c r="B767" s="63" t="s">
        <v>1072</v>
      </c>
      <c r="C767" s="65" t="s">
        <v>33</v>
      </c>
      <c r="D767" s="64">
        <v>2</v>
      </c>
      <c r="E767" s="62"/>
      <c r="F767" s="59"/>
      <c r="G767" s="55">
        <f t="shared" si="65"/>
        <v>2</v>
      </c>
      <c r="H767" s="102" t="e">
        <f>+#REF!-G767</f>
        <v>#REF!</v>
      </c>
    </row>
    <row r="768" spans="1:8" s="7" customFormat="1" x14ac:dyDescent="0.2">
      <c r="A768" s="39" t="s">
        <v>280</v>
      </c>
      <c r="B768" s="67" t="s">
        <v>90</v>
      </c>
      <c r="C768" s="67"/>
      <c r="D768" s="67">
        <v>0</v>
      </c>
      <c r="E768" s="67"/>
      <c r="F768" s="67"/>
      <c r="G768" s="57">
        <f>ROUND(SUM(G769,G780),2)</f>
        <v>2189.5</v>
      </c>
      <c r="H768" s="102"/>
    </row>
    <row r="769" spans="1:8" s="7" customFormat="1" x14ac:dyDescent="0.2">
      <c r="A769" s="40" t="s">
        <v>281</v>
      </c>
      <c r="B769" s="41" t="s">
        <v>91</v>
      </c>
      <c r="C769" s="42"/>
      <c r="D769" s="43">
        <v>0</v>
      </c>
      <c r="E769" s="101"/>
      <c r="F769" s="45"/>
      <c r="G769" s="44">
        <f>ROUND(SUM(G770:G779),2)</f>
        <v>822.4</v>
      </c>
      <c r="H769" s="102"/>
    </row>
    <row r="770" spans="1:8" s="7" customFormat="1" ht="45" x14ac:dyDescent="0.2">
      <c r="A770" s="104" t="s">
        <v>765</v>
      </c>
      <c r="B770" s="63" t="s">
        <v>85</v>
      </c>
      <c r="C770" s="65" t="s">
        <v>33</v>
      </c>
      <c r="D770" s="64">
        <v>5</v>
      </c>
      <c r="E770" s="62"/>
      <c r="F770" s="59"/>
      <c r="G770" s="55">
        <f t="shared" ref="G770:G796" si="69">ROUND(PRODUCT(D770,E770),2)</f>
        <v>5</v>
      </c>
      <c r="H770" s="102"/>
    </row>
    <row r="771" spans="1:8" s="7" customFormat="1" ht="45" x14ac:dyDescent="0.2">
      <c r="A771" s="104" t="s">
        <v>766</v>
      </c>
      <c r="B771" s="63" t="s">
        <v>86</v>
      </c>
      <c r="C771" s="65" t="s">
        <v>33</v>
      </c>
      <c r="D771" s="64">
        <v>11</v>
      </c>
      <c r="E771" s="62"/>
      <c r="F771" s="59"/>
      <c r="G771" s="55">
        <f t="shared" si="69"/>
        <v>11</v>
      </c>
      <c r="H771" s="102"/>
    </row>
    <row r="772" spans="1:8" s="7" customFormat="1" ht="22.5" x14ac:dyDescent="0.2">
      <c r="A772" s="104" t="s">
        <v>767</v>
      </c>
      <c r="B772" s="63" t="s">
        <v>127</v>
      </c>
      <c r="C772" s="65" t="s">
        <v>32</v>
      </c>
      <c r="D772" s="64">
        <v>0.4</v>
      </c>
      <c r="E772" s="62"/>
      <c r="F772" s="59"/>
      <c r="G772" s="55">
        <f t="shared" si="69"/>
        <v>0.4</v>
      </c>
      <c r="H772" s="102"/>
    </row>
    <row r="773" spans="1:8" s="7" customFormat="1" ht="78.75" x14ac:dyDescent="0.2">
      <c r="A773" s="104" t="s">
        <v>768</v>
      </c>
      <c r="B773" s="63" t="s">
        <v>1054</v>
      </c>
      <c r="C773" s="65" t="s">
        <v>33</v>
      </c>
      <c r="D773" s="64">
        <v>15</v>
      </c>
      <c r="E773" s="62"/>
      <c r="F773" s="59"/>
      <c r="G773" s="55">
        <f t="shared" si="69"/>
        <v>15</v>
      </c>
      <c r="H773" s="102"/>
    </row>
    <row r="774" spans="1:8" s="7" customFormat="1" ht="45" x14ac:dyDescent="0.2">
      <c r="A774" s="104" t="s">
        <v>769</v>
      </c>
      <c r="B774" s="63" t="s">
        <v>172</v>
      </c>
      <c r="C774" s="65" t="s">
        <v>32</v>
      </c>
      <c r="D774" s="64">
        <v>96.8</v>
      </c>
      <c r="E774" s="62"/>
      <c r="F774" s="68"/>
      <c r="G774" s="55">
        <f t="shared" si="69"/>
        <v>96.8</v>
      </c>
      <c r="H774" s="102"/>
    </row>
    <row r="775" spans="1:8" s="7" customFormat="1" ht="22.5" x14ac:dyDescent="0.2">
      <c r="A775" s="104" t="s">
        <v>770</v>
      </c>
      <c r="B775" s="63" t="s">
        <v>87</v>
      </c>
      <c r="C775" s="65" t="s">
        <v>39</v>
      </c>
      <c r="D775" s="64">
        <v>560</v>
      </c>
      <c r="E775" s="62"/>
      <c r="F775" s="68"/>
      <c r="G775" s="55">
        <f t="shared" si="69"/>
        <v>560</v>
      </c>
      <c r="H775" s="102"/>
    </row>
    <row r="776" spans="1:8" s="7" customFormat="1" ht="22.5" x14ac:dyDescent="0.2">
      <c r="A776" s="104" t="s">
        <v>771</v>
      </c>
      <c r="B776" s="63" t="s">
        <v>1038</v>
      </c>
      <c r="C776" s="65" t="s">
        <v>39</v>
      </c>
      <c r="D776" s="64">
        <v>14</v>
      </c>
      <c r="E776" s="62"/>
      <c r="F776" s="59"/>
      <c r="G776" s="55">
        <f t="shared" si="69"/>
        <v>14</v>
      </c>
      <c r="H776" s="102"/>
    </row>
    <row r="777" spans="1:8" s="7" customFormat="1" ht="22.5" x14ac:dyDescent="0.2">
      <c r="A777" s="104" t="s">
        <v>772</v>
      </c>
      <c r="B777" s="63" t="s">
        <v>88</v>
      </c>
      <c r="C777" s="65" t="s">
        <v>39</v>
      </c>
      <c r="D777" s="64">
        <v>8.4</v>
      </c>
      <c r="E777" s="62"/>
      <c r="F777" s="59"/>
      <c r="G777" s="55">
        <f t="shared" si="69"/>
        <v>8.4</v>
      </c>
      <c r="H777" s="102"/>
    </row>
    <row r="778" spans="1:8" s="7" customFormat="1" ht="22.5" x14ac:dyDescent="0.2">
      <c r="A778" s="104" t="s">
        <v>773</v>
      </c>
      <c r="B778" s="63" t="s">
        <v>89</v>
      </c>
      <c r="C778" s="65" t="s">
        <v>33</v>
      </c>
      <c r="D778" s="64">
        <v>15</v>
      </c>
      <c r="E778" s="62"/>
      <c r="F778" s="59"/>
      <c r="G778" s="55">
        <f t="shared" si="69"/>
        <v>15</v>
      </c>
      <c r="H778" s="102"/>
    </row>
    <row r="779" spans="1:8" s="7" customFormat="1" ht="45" x14ac:dyDescent="0.2">
      <c r="A779" s="104" t="s">
        <v>774</v>
      </c>
      <c r="B779" s="63" t="s">
        <v>149</v>
      </c>
      <c r="C779" s="65" t="s">
        <v>32</v>
      </c>
      <c r="D779" s="64">
        <v>96.8</v>
      </c>
      <c r="E779" s="62"/>
      <c r="F779" s="59"/>
      <c r="G779" s="55">
        <f t="shared" si="69"/>
        <v>96.8</v>
      </c>
      <c r="H779" s="102"/>
    </row>
    <row r="780" spans="1:8" s="7" customFormat="1" x14ac:dyDescent="0.2">
      <c r="A780" s="40" t="s">
        <v>282</v>
      </c>
      <c r="B780" s="41" t="s">
        <v>115</v>
      </c>
      <c r="C780" s="42"/>
      <c r="D780" s="43">
        <v>0</v>
      </c>
      <c r="E780" s="101"/>
      <c r="F780" s="45"/>
      <c r="G780" s="44">
        <f>ROUND(SUM(G781:G800),2)</f>
        <v>1367.1</v>
      </c>
      <c r="H780" s="102"/>
    </row>
    <row r="781" spans="1:8" s="7" customFormat="1" ht="135" x14ac:dyDescent="0.2">
      <c r="A781" s="104" t="s">
        <v>775</v>
      </c>
      <c r="B781" s="63" t="s">
        <v>1055</v>
      </c>
      <c r="C781" s="65" t="s">
        <v>33</v>
      </c>
      <c r="D781" s="64">
        <v>15</v>
      </c>
      <c r="E781" s="62"/>
      <c r="F781" s="59"/>
      <c r="G781" s="55">
        <f t="shared" si="69"/>
        <v>15</v>
      </c>
      <c r="H781" s="102"/>
    </row>
    <row r="782" spans="1:8" s="7" customFormat="1" ht="112.5" x14ac:dyDescent="0.2">
      <c r="A782" s="104" t="s">
        <v>776</v>
      </c>
      <c r="B782" s="63" t="s">
        <v>1056</v>
      </c>
      <c r="C782" s="65" t="s">
        <v>33</v>
      </c>
      <c r="D782" s="64">
        <v>15</v>
      </c>
      <c r="E782" s="62"/>
      <c r="F782" s="59"/>
      <c r="G782" s="55">
        <f t="shared" si="69"/>
        <v>15</v>
      </c>
      <c r="H782" s="102"/>
    </row>
    <row r="783" spans="1:8" s="7" customFormat="1" ht="56.25" x14ac:dyDescent="0.2">
      <c r="A783" s="104" t="s">
        <v>777</v>
      </c>
      <c r="B783" s="63" t="s">
        <v>1040</v>
      </c>
      <c r="C783" s="65" t="s">
        <v>33</v>
      </c>
      <c r="D783" s="64">
        <v>15</v>
      </c>
      <c r="E783" s="62"/>
      <c r="F783" s="59"/>
      <c r="G783" s="55">
        <f t="shared" si="69"/>
        <v>15</v>
      </c>
      <c r="H783" s="102"/>
    </row>
    <row r="784" spans="1:8" s="7" customFormat="1" ht="33.75" x14ac:dyDescent="0.2">
      <c r="A784" s="104" t="s">
        <v>778</v>
      </c>
      <c r="B784" s="63" t="s">
        <v>92</v>
      </c>
      <c r="C784" s="65" t="s">
        <v>39</v>
      </c>
      <c r="D784" s="64">
        <v>560</v>
      </c>
      <c r="E784" s="62"/>
      <c r="F784" s="59"/>
      <c r="G784" s="55">
        <f t="shared" si="69"/>
        <v>560</v>
      </c>
      <c r="H784" s="102"/>
    </row>
    <row r="785" spans="1:8" s="7" customFormat="1" ht="33.75" x14ac:dyDescent="0.2">
      <c r="A785" s="104" t="s">
        <v>779</v>
      </c>
      <c r="B785" s="63" t="s">
        <v>93</v>
      </c>
      <c r="C785" s="65" t="s">
        <v>39</v>
      </c>
      <c r="D785" s="64">
        <v>528</v>
      </c>
      <c r="E785" s="62"/>
      <c r="F785" s="59"/>
      <c r="G785" s="55">
        <f t="shared" si="69"/>
        <v>528</v>
      </c>
      <c r="H785" s="102"/>
    </row>
    <row r="786" spans="1:8" s="7" customFormat="1" ht="56.25" x14ac:dyDescent="0.2">
      <c r="A786" s="104" t="s">
        <v>780</v>
      </c>
      <c r="B786" s="63" t="s">
        <v>151</v>
      </c>
      <c r="C786" s="65" t="s">
        <v>39</v>
      </c>
      <c r="D786" s="64">
        <v>24.5</v>
      </c>
      <c r="E786" s="62"/>
      <c r="F786" s="59"/>
      <c r="G786" s="55">
        <f t="shared" si="69"/>
        <v>24.5</v>
      </c>
      <c r="H786" s="102"/>
    </row>
    <row r="787" spans="1:8" s="7" customFormat="1" ht="22.5" x14ac:dyDescent="0.2">
      <c r="A787" s="104" t="s">
        <v>781</v>
      </c>
      <c r="B787" s="63" t="s">
        <v>94</v>
      </c>
      <c r="C787" s="65" t="s">
        <v>33</v>
      </c>
      <c r="D787" s="64">
        <v>15</v>
      </c>
      <c r="E787" s="62"/>
      <c r="F787" s="59"/>
      <c r="G787" s="55">
        <f t="shared" si="69"/>
        <v>15</v>
      </c>
      <c r="H787" s="102"/>
    </row>
    <row r="788" spans="1:8" s="7" customFormat="1" ht="22.5" x14ac:dyDescent="0.2">
      <c r="A788" s="104" t="s">
        <v>782</v>
      </c>
      <c r="B788" s="63" t="s">
        <v>95</v>
      </c>
      <c r="C788" s="65" t="s">
        <v>33</v>
      </c>
      <c r="D788" s="64">
        <v>12</v>
      </c>
      <c r="E788" s="62"/>
      <c r="F788" s="59"/>
      <c r="G788" s="55">
        <f t="shared" si="69"/>
        <v>12</v>
      </c>
      <c r="H788" s="102"/>
    </row>
    <row r="789" spans="1:8" s="7" customFormat="1" ht="45" x14ac:dyDescent="0.2">
      <c r="A789" s="104" t="s">
        <v>783</v>
      </c>
      <c r="B789" s="63" t="s">
        <v>96</v>
      </c>
      <c r="C789" s="65" t="s">
        <v>33</v>
      </c>
      <c r="D789" s="64">
        <v>51</v>
      </c>
      <c r="E789" s="62"/>
      <c r="F789" s="59"/>
      <c r="G789" s="55">
        <f t="shared" si="69"/>
        <v>51</v>
      </c>
      <c r="H789" s="102"/>
    </row>
    <row r="790" spans="1:8" s="7" customFormat="1" ht="33.75" x14ac:dyDescent="0.2">
      <c r="A790" s="104" t="s">
        <v>784</v>
      </c>
      <c r="B790" s="63" t="s">
        <v>152</v>
      </c>
      <c r="C790" s="65" t="s">
        <v>33</v>
      </c>
      <c r="D790" s="64">
        <v>15</v>
      </c>
      <c r="E790" s="62"/>
      <c r="F790" s="59"/>
      <c r="G790" s="55">
        <f t="shared" si="69"/>
        <v>15</v>
      </c>
      <c r="H790" s="102"/>
    </row>
    <row r="791" spans="1:8" s="7" customFormat="1" ht="33.75" x14ac:dyDescent="0.2">
      <c r="A791" s="104" t="s">
        <v>785</v>
      </c>
      <c r="B791" s="63" t="s">
        <v>97</v>
      </c>
      <c r="C791" s="100" t="s">
        <v>98</v>
      </c>
      <c r="D791" s="64">
        <v>5</v>
      </c>
      <c r="E791" s="62"/>
      <c r="F791" s="59"/>
      <c r="G791" s="55">
        <f t="shared" si="69"/>
        <v>5</v>
      </c>
      <c r="H791" s="102"/>
    </row>
    <row r="792" spans="1:8" s="7" customFormat="1" ht="33.75" x14ac:dyDescent="0.2">
      <c r="A792" s="104" t="s">
        <v>786</v>
      </c>
      <c r="B792" s="63" t="s">
        <v>102</v>
      </c>
      <c r="C792" s="100" t="s">
        <v>98</v>
      </c>
      <c r="D792" s="64">
        <v>11</v>
      </c>
      <c r="E792" s="62"/>
      <c r="F792" s="59"/>
      <c r="G792" s="55">
        <f t="shared" si="69"/>
        <v>11</v>
      </c>
      <c r="H792" s="102"/>
    </row>
    <row r="793" spans="1:8" s="7" customFormat="1" ht="33.75" x14ac:dyDescent="0.2">
      <c r="A793" s="104" t="s">
        <v>787</v>
      </c>
      <c r="B793" s="63" t="s">
        <v>99</v>
      </c>
      <c r="C793" s="65" t="s">
        <v>33</v>
      </c>
      <c r="D793" s="64">
        <v>2</v>
      </c>
      <c r="E793" s="62"/>
      <c r="F793" s="59"/>
      <c r="G793" s="55">
        <f t="shared" si="69"/>
        <v>2</v>
      </c>
      <c r="H793" s="102"/>
    </row>
    <row r="794" spans="1:8" s="7" customFormat="1" ht="33.75" x14ac:dyDescent="0.2">
      <c r="A794" s="104" t="s">
        <v>788</v>
      </c>
      <c r="B794" s="63" t="s">
        <v>146</v>
      </c>
      <c r="C794" s="65" t="s">
        <v>33</v>
      </c>
      <c r="D794" s="64">
        <v>45</v>
      </c>
      <c r="E794" s="62"/>
      <c r="F794" s="59"/>
      <c r="G794" s="55">
        <f t="shared" si="69"/>
        <v>45</v>
      </c>
      <c r="H794" s="102"/>
    </row>
    <row r="795" spans="1:8" s="7" customFormat="1" ht="33.75" x14ac:dyDescent="0.2">
      <c r="A795" s="104" t="s">
        <v>789</v>
      </c>
      <c r="B795" s="63" t="s">
        <v>147</v>
      </c>
      <c r="C795" s="65" t="s">
        <v>33</v>
      </c>
      <c r="D795" s="64">
        <v>18</v>
      </c>
      <c r="E795" s="62"/>
      <c r="F795" s="59"/>
      <c r="G795" s="55">
        <f t="shared" si="69"/>
        <v>18</v>
      </c>
      <c r="H795" s="102"/>
    </row>
    <row r="796" spans="1:8" s="7" customFormat="1" ht="56.25" x14ac:dyDescent="0.2">
      <c r="A796" s="104" t="s">
        <v>790</v>
      </c>
      <c r="B796" s="63" t="s">
        <v>101</v>
      </c>
      <c r="C796" s="65" t="s">
        <v>33</v>
      </c>
      <c r="D796" s="64">
        <v>1</v>
      </c>
      <c r="E796" s="62"/>
      <c r="F796" s="59"/>
      <c r="G796" s="55">
        <f t="shared" si="69"/>
        <v>1</v>
      </c>
      <c r="H796" s="102"/>
    </row>
    <row r="797" spans="1:8" s="7" customFormat="1" ht="33.75" x14ac:dyDescent="0.2">
      <c r="A797" s="104" t="s">
        <v>791</v>
      </c>
      <c r="B797" s="63" t="s">
        <v>100</v>
      </c>
      <c r="C797" s="65" t="s">
        <v>39</v>
      </c>
      <c r="D797" s="64">
        <v>18.600000000000001</v>
      </c>
      <c r="E797" s="62"/>
      <c r="F797" s="59"/>
      <c r="G797" s="55">
        <f>ROUND(PRODUCT(D797,E797),2)</f>
        <v>18.600000000000001</v>
      </c>
      <c r="H797" s="102"/>
    </row>
    <row r="798" spans="1:8" s="7" customFormat="1" ht="56.25" x14ac:dyDescent="0.2">
      <c r="A798" s="104" t="s">
        <v>792</v>
      </c>
      <c r="B798" s="63" t="s">
        <v>1091</v>
      </c>
      <c r="C798" s="65" t="s">
        <v>33</v>
      </c>
      <c r="D798" s="64">
        <v>14</v>
      </c>
      <c r="E798" s="62"/>
      <c r="F798" s="59"/>
      <c r="G798" s="55">
        <f>ROUND(PRODUCT(D798,E798),2)</f>
        <v>14</v>
      </c>
      <c r="H798" s="102"/>
    </row>
    <row r="799" spans="1:8" s="7" customFormat="1" ht="78.75" x14ac:dyDescent="0.2">
      <c r="A799" s="104" t="s">
        <v>793</v>
      </c>
      <c r="B799" s="63" t="s">
        <v>1319</v>
      </c>
      <c r="C799" s="65" t="s">
        <v>33</v>
      </c>
      <c r="D799" s="64">
        <v>1</v>
      </c>
      <c r="E799" s="62"/>
      <c r="F799" s="59"/>
      <c r="G799" s="55">
        <f>ROUND(PRODUCT(D799,E799),2)</f>
        <v>1</v>
      </c>
      <c r="H799" s="102"/>
    </row>
    <row r="800" spans="1:8" s="7" customFormat="1" ht="258.75" x14ac:dyDescent="0.2">
      <c r="A800" s="104" t="s">
        <v>794</v>
      </c>
      <c r="B800" s="63" t="s">
        <v>1041</v>
      </c>
      <c r="C800" s="65" t="s">
        <v>33</v>
      </c>
      <c r="D800" s="64">
        <v>1</v>
      </c>
      <c r="E800" s="62"/>
      <c r="F800" s="59"/>
      <c r="G800" s="55">
        <f>ROUND(PRODUCT(D800,E800),2)</f>
        <v>1</v>
      </c>
      <c r="H800" s="102"/>
    </row>
    <row r="801" spans="1:8" s="7" customFormat="1" x14ac:dyDescent="0.2">
      <c r="A801" s="39" t="s">
        <v>283</v>
      </c>
      <c r="B801" s="67" t="s">
        <v>29</v>
      </c>
      <c r="C801" s="67"/>
      <c r="D801" s="67">
        <v>0</v>
      </c>
      <c r="E801" s="67"/>
      <c r="F801" s="67"/>
      <c r="G801" s="57">
        <f>ROUND(SUM(G802),2)</f>
        <v>8478.36</v>
      </c>
      <c r="H801" s="102"/>
    </row>
    <row r="802" spans="1:8" s="7" customFormat="1" ht="22.5" x14ac:dyDescent="0.2">
      <c r="A802" s="104" t="s">
        <v>795</v>
      </c>
      <c r="B802" s="63" t="s">
        <v>47</v>
      </c>
      <c r="C802" s="65" t="s">
        <v>31</v>
      </c>
      <c r="D802" s="64">
        <v>8478.36</v>
      </c>
      <c r="E802" s="62"/>
      <c r="F802" s="59"/>
      <c r="G802" s="55">
        <f t="shared" ref="G802" si="70">ROUND(PRODUCT(D802,E802),2)</f>
        <v>8478.36</v>
      </c>
      <c r="H802" s="102"/>
    </row>
    <row r="803" spans="1:8" s="7" customFormat="1" x14ac:dyDescent="0.2">
      <c r="A803" s="72" t="s">
        <v>28</v>
      </c>
      <c r="B803" s="82" t="s">
        <v>1073</v>
      </c>
      <c r="C803" s="82"/>
      <c r="D803" s="82">
        <v>0</v>
      </c>
      <c r="E803" s="82"/>
      <c r="F803" s="82"/>
      <c r="G803" s="73">
        <f>+G804+G834+G856+G864+G882+G932+G985+G1018</f>
        <v>118375.14000000001</v>
      </c>
      <c r="H803" s="102"/>
    </row>
    <row r="804" spans="1:8" s="7" customFormat="1" x14ac:dyDescent="0.2">
      <c r="A804" s="39" t="s">
        <v>44</v>
      </c>
      <c r="B804" s="67" t="s">
        <v>103</v>
      </c>
      <c r="C804" s="67"/>
      <c r="D804" s="67">
        <v>0</v>
      </c>
      <c r="E804" s="67"/>
      <c r="F804" s="67"/>
      <c r="G804" s="57">
        <f>ROUND(SUM(G805,G817,G825),2)</f>
        <v>69039.39</v>
      </c>
      <c r="H804" s="102"/>
    </row>
    <row r="805" spans="1:8" s="7" customFormat="1" x14ac:dyDescent="0.2">
      <c r="A805" s="40" t="s">
        <v>284</v>
      </c>
      <c r="B805" s="41" t="s">
        <v>26</v>
      </c>
      <c r="C805" s="42"/>
      <c r="D805" s="43">
        <v>0</v>
      </c>
      <c r="E805" s="44"/>
      <c r="F805" s="45"/>
      <c r="G805" s="44">
        <f>ROUND(SUM(G806:G816),2)</f>
        <v>2268.1799999999998</v>
      </c>
      <c r="H805" s="102"/>
    </row>
    <row r="806" spans="1:8" s="7" customFormat="1" ht="22.5" x14ac:dyDescent="0.2">
      <c r="A806" s="104" t="s">
        <v>796</v>
      </c>
      <c r="B806" s="63" t="s">
        <v>1074</v>
      </c>
      <c r="C806" s="65" t="s">
        <v>39</v>
      </c>
      <c r="D806" s="64">
        <v>25.6</v>
      </c>
      <c r="E806" s="62"/>
      <c r="F806" s="59"/>
      <c r="G806" s="55">
        <f>ROUND(PRODUCT(D806,E806),2)</f>
        <v>25.6</v>
      </c>
      <c r="H806" s="102"/>
    </row>
    <row r="807" spans="1:8" s="7" customFormat="1" ht="22.5" x14ac:dyDescent="0.2">
      <c r="A807" s="104" t="s">
        <v>797</v>
      </c>
      <c r="B807" s="63" t="s">
        <v>1075</v>
      </c>
      <c r="C807" s="65" t="s">
        <v>33</v>
      </c>
      <c r="D807" s="64">
        <v>1</v>
      </c>
      <c r="E807" s="62"/>
      <c r="F807" s="59"/>
      <c r="G807" s="55">
        <f t="shared" ref="G807:G809" si="71">ROUND(PRODUCT(D807,E807),2)</f>
        <v>1</v>
      </c>
      <c r="H807" s="102"/>
    </row>
    <row r="808" spans="1:8" s="7" customFormat="1" ht="45" x14ac:dyDescent="0.2">
      <c r="A808" s="104" t="s">
        <v>798</v>
      </c>
      <c r="B808" s="63" t="s">
        <v>1076</v>
      </c>
      <c r="C808" s="65" t="s">
        <v>31</v>
      </c>
      <c r="D808" s="64">
        <v>71.72</v>
      </c>
      <c r="E808" s="62"/>
      <c r="F808" s="59"/>
      <c r="G808" s="55">
        <f t="shared" si="71"/>
        <v>71.72</v>
      </c>
      <c r="H808" s="102"/>
    </row>
    <row r="809" spans="1:8" s="7" customFormat="1" ht="33.75" x14ac:dyDescent="0.2">
      <c r="A809" s="104" t="s">
        <v>799</v>
      </c>
      <c r="B809" s="63" t="s">
        <v>1077</v>
      </c>
      <c r="C809" s="65" t="s">
        <v>33</v>
      </c>
      <c r="D809" s="64">
        <v>22</v>
      </c>
      <c r="E809" s="62"/>
      <c r="F809" s="59"/>
      <c r="G809" s="55">
        <f t="shared" si="71"/>
        <v>22</v>
      </c>
      <c r="H809" s="102"/>
    </row>
    <row r="810" spans="1:8" s="7" customFormat="1" ht="45" x14ac:dyDescent="0.2">
      <c r="A810" s="104" t="s">
        <v>800</v>
      </c>
      <c r="B810" s="63" t="s">
        <v>123</v>
      </c>
      <c r="C810" s="65" t="s">
        <v>32</v>
      </c>
      <c r="D810" s="64">
        <v>29.63</v>
      </c>
      <c r="E810" s="62"/>
      <c r="F810" s="59"/>
      <c r="G810" s="55">
        <f>ROUND(PRODUCT(D810,E810),2)</f>
        <v>29.63</v>
      </c>
      <c r="H810" s="102"/>
    </row>
    <row r="811" spans="1:8" s="7" customFormat="1" ht="33.75" x14ac:dyDescent="0.2">
      <c r="A811" s="104" t="s">
        <v>801</v>
      </c>
      <c r="B811" s="63" t="s">
        <v>170</v>
      </c>
      <c r="C811" s="65" t="s">
        <v>32</v>
      </c>
      <c r="D811" s="64">
        <v>1.72</v>
      </c>
      <c r="E811" s="62"/>
      <c r="F811" s="59"/>
      <c r="G811" s="55">
        <f t="shared" ref="G811:G816" si="72">ROUND(PRODUCT(D811,E811),2)</f>
        <v>1.72</v>
      </c>
      <c r="H811" s="102"/>
    </row>
    <row r="812" spans="1:8" s="7" customFormat="1" ht="33.75" x14ac:dyDescent="0.2">
      <c r="A812" s="104" t="s">
        <v>802</v>
      </c>
      <c r="B812" s="63" t="s">
        <v>171</v>
      </c>
      <c r="C812" s="65" t="s">
        <v>32</v>
      </c>
      <c r="D812" s="64">
        <v>12.54</v>
      </c>
      <c r="E812" s="62"/>
      <c r="F812" s="59"/>
      <c r="G812" s="55">
        <f t="shared" si="72"/>
        <v>12.54</v>
      </c>
      <c r="H812" s="102"/>
    </row>
    <row r="813" spans="1:8" s="7" customFormat="1" ht="33.75" x14ac:dyDescent="0.2">
      <c r="A813" s="104" t="s">
        <v>803</v>
      </c>
      <c r="B813" s="63" t="s">
        <v>56</v>
      </c>
      <c r="C813" s="65" t="s">
        <v>32</v>
      </c>
      <c r="D813" s="64">
        <v>4.8499999999999996</v>
      </c>
      <c r="E813" s="62"/>
      <c r="F813" s="59"/>
      <c r="G813" s="55">
        <f t="shared" si="72"/>
        <v>4.8499999999999996</v>
      </c>
      <c r="H813" s="102"/>
    </row>
    <row r="814" spans="1:8" s="7" customFormat="1" ht="33.75" x14ac:dyDescent="0.2">
      <c r="A814" s="104" t="s">
        <v>804</v>
      </c>
      <c r="B814" s="63" t="s">
        <v>34</v>
      </c>
      <c r="C814" s="65" t="s">
        <v>32</v>
      </c>
      <c r="D814" s="64">
        <v>33.869999999999997</v>
      </c>
      <c r="E814" s="62"/>
      <c r="F814" s="59"/>
      <c r="G814" s="55">
        <f t="shared" si="72"/>
        <v>33.869999999999997</v>
      </c>
      <c r="H814" s="102"/>
    </row>
    <row r="815" spans="1:8" s="7" customFormat="1" ht="33.75" x14ac:dyDescent="0.2">
      <c r="A815" s="104" t="s">
        <v>805</v>
      </c>
      <c r="B815" s="63" t="s">
        <v>37</v>
      </c>
      <c r="C815" s="65" t="s">
        <v>32</v>
      </c>
      <c r="D815" s="64">
        <v>82.61</v>
      </c>
      <c r="E815" s="62"/>
      <c r="F815" s="59"/>
      <c r="G815" s="55">
        <f t="shared" si="72"/>
        <v>82.61</v>
      </c>
      <c r="H815" s="102"/>
    </row>
    <row r="816" spans="1:8" s="7" customFormat="1" ht="33.75" x14ac:dyDescent="0.2">
      <c r="A816" s="104" t="s">
        <v>806</v>
      </c>
      <c r="B816" s="63" t="s">
        <v>35</v>
      </c>
      <c r="C816" s="65" t="s">
        <v>36</v>
      </c>
      <c r="D816" s="64">
        <v>1982.64</v>
      </c>
      <c r="E816" s="62"/>
      <c r="F816" s="59"/>
      <c r="G816" s="55">
        <f t="shared" si="72"/>
        <v>1982.64</v>
      </c>
      <c r="H816" s="102"/>
    </row>
    <row r="817" spans="1:8" s="7" customFormat="1" x14ac:dyDescent="0.2">
      <c r="A817" s="40" t="s">
        <v>285</v>
      </c>
      <c r="B817" s="41" t="s">
        <v>50</v>
      </c>
      <c r="C817" s="42"/>
      <c r="D817" s="43">
        <v>0</v>
      </c>
      <c r="E817" s="101"/>
      <c r="F817" s="45"/>
      <c r="G817" s="44">
        <f>ROUND(SUM(G818:G824),2)</f>
        <v>56063.78</v>
      </c>
      <c r="H817" s="102"/>
    </row>
    <row r="818" spans="1:8" s="7" customFormat="1" ht="33.75" x14ac:dyDescent="0.2">
      <c r="A818" s="104" t="s">
        <v>807</v>
      </c>
      <c r="B818" s="63" t="s">
        <v>30</v>
      </c>
      <c r="C818" s="65" t="s">
        <v>31</v>
      </c>
      <c r="D818" s="64">
        <v>3617.01</v>
      </c>
      <c r="E818" s="62"/>
      <c r="F818" s="59"/>
      <c r="G818" s="55">
        <f>ROUND(PRODUCT(D818,E818),2)</f>
        <v>3617.01</v>
      </c>
      <c r="H818" s="102"/>
    </row>
    <row r="819" spans="1:8" s="7" customFormat="1" ht="45" x14ac:dyDescent="0.2">
      <c r="A819" s="104" t="s">
        <v>808</v>
      </c>
      <c r="B819" s="63" t="s">
        <v>168</v>
      </c>
      <c r="C819" s="65" t="s">
        <v>32</v>
      </c>
      <c r="D819" s="64">
        <v>2170.21</v>
      </c>
      <c r="E819" s="62"/>
      <c r="F819" s="59"/>
      <c r="G819" s="55">
        <f t="shared" ref="G819:G823" si="73">ROUND(PRODUCT(D819,E819),2)</f>
        <v>2170.21</v>
      </c>
      <c r="H819" s="102"/>
    </row>
    <row r="820" spans="1:8" s="7" customFormat="1" ht="56.25" x14ac:dyDescent="0.2">
      <c r="A820" s="104" t="s">
        <v>809</v>
      </c>
      <c r="B820" s="63" t="s">
        <v>194</v>
      </c>
      <c r="C820" s="65" t="s">
        <v>32</v>
      </c>
      <c r="D820" s="64">
        <v>723.4</v>
      </c>
      <c r="E820" s="62"/>
      <c r="F820" s="59"/>
      <c r="G820" s="55">
        <f t="shared" si="73"/>
        <v>723.4</v>
      </c>
      <c r="H820" s="102"/>
    </row>
    <row r="821" spans="1:8" s="7" customFormat="1" ht="45" x14ac:dyDescent="0.2">
      <c r="A821" s="104" t="s">
        <v>810</v>
      </c>
      <c r="B821" s="63" t="s">
        <v>1093</v>
      </c>
      <c r="C821" s="65" t="s">
        <v>32</v>
      </c>
      <c r="D821" s="64">
        <v>723.4</v>
      </c>
      <c r="E821" s="62"/>
      <c r="F821" s="69"/>
      <c r="G821" s="55">
        <f t="shared" si="73"/>
        <v>723.4</v>
      </c>
      <c r="H821" s="102"/>
    </row>
    <row r="822" spans="1:8" s="7" customFormat="1" ht="33.75" x14ac:dyDescent="0.2">
      <c r="A822" s="104" t="s">
        <v>811</v>
      </c>
      <c r="B822" s="63" t="s">
        <v>133</v>
      </c>
      <c r="C822" s="65" t="s">
        <v>31</v>
      </c>
      <c r="D822" s="64">
        <v>3617.01</v>
      </c>
      <c r="E822" s="62"/>
      <c r="F822" s="59"/>
      <c r="G822" s="55">
        <f t="shared" si="73"/>
        <v>3617.01</v>
      </c>
      <c r="H822" s="102"/>
    </row>
    <row r="823" spans="1:8" s="7" customFormat="1" ht="33.75" x14ac:dyDescent="0.2">
      <c r="A823" s="104" t="s">
        <v>812</v>
      </c>
      <c r="B823" s="63" t="s">
        <v>37</v>
      </c>
      <c r="C823" s="65" t="s">
        <v>32</v>
      </c>
      <c r="D823" s="64">
        <v>1808.51</v>
      </c>
      <c r="E823" s="62"/>
      <c r="F823" s="59"/>
      <c r="G823" s="55">
        <f t="shared" si="73"/>
        <v>1808.51</v>
      </c>
      <c r="H823" s="102"/>
    </row>
    <row r="824" spans="1:8" s="7" customFormat="1" ht="33.75" x14ac:dyDescent="0.2">
      <c r="A824" s="104" t="s">
        <v>813</v>
      </c>
      <c r="B824" s="63" t="s">
        <v>35</v>
      </c>
      <c r="C824" s="65" t="s">
        <v>36</v>
      </c>
      <c r="D824" s="64">
        <v>43404.24</v>
      </c>
      <c r="E824" s="62"/>
      <c r="F824" s="59"/>
      <c r="G824" s="55">
        <f>ROUND(PRODUCT(D824,E824),2)</f>
        <v>43404.24</v>
      </c>
      <c r="H824" s="102"/>
    </row>
    <row r="825" spans="1:8" s="7" customFormat="1" x14ac:dyDescent="0.2">
      <c r="A825" s="40" t="s">
        <v>286</v>
      </c>
      <c r="B825" s="41" t="s">
        <v>51</v>
      </c>
      <c r="C825" s="42"/>
      <c r="D825" s="43">
        <v>0</v>
      </c>
      <c r="E825" s="101"/>
      <c r="F825" s="45"/>
      <c r="G825" s="44">
        <f>ROUND(SUM(G826:G833),2)</f>
        <v>10707.43</v>
      </c>
      <c r="H825" s="102"/>
    </row>
    <row r="826" spans="1:8" s="7" customFormat="1" ht="45" x14ac:dyDescent="0.2">
      <c r="A826" s="104" t="s">
        <v>814</v>
      </c>
      <c r="B826" s="63" t="s">
        <v>119</v>
      </c>
      <c r="C826" s="65" t="s">
        <v>31</v>
      </c>
      <c r="D826" s="64">
        <v>450.38</v>
      </c>
      <c r="E826" s="62"/>
      <c r="F826" s="59"/>
      <c r="G826" s="55">
        <f>ROUND(PRODUCT(D826,E826),2)</f>
        <v>450.38</v>
      </c>
      <c r="H826" s="102"/>
    </row>
    <row r="827" spans="1:8" s="7" customFormat="1" ht="45" x14ac:dyDescent="0.2">
      <c r="A827" s="104" t="s">
        <v>815</v>
      </c>
      <c r="B827" s="63" t="s">
        <v>120</v>
      </c>
      <c r="C827" s="65" t="s">
        <v>31</v>
      </c>
      <c r="D827" s="64">
        <v>600.51</v>
      </c>
      <c r="E827" s="62"/>
      <c r="F827" s="59"/>
      <c r="G827" s="55">
        <f t="shared" ref="G827:G833" si="74">ROUND(PRODUCT(D827,E827),2)</f>
        <v>600.51</v>
      </c>
      <c r="H827" s="102"/>
    </row>
    <row r="828" spans="1:8" s="7" customFormat="1" ht="45" x14ac:dyDescent="0.2">
      <c r="A828" s="104" t="s">
        <v>816</v>
      </c>
      <c r="B828" s="63" t="s">
        <v>121</v>
      </c>
      <c r="C828" s="65" t="s">
        <v>31</v>
      </c>
      <c r="D828" s="64">
        <v>1801.54</v>
      </c>
      <c r="E828" s="62"/>
      <c r="F828" s="59"/>
      <c r="G828" s="55">
        <f t="shared" si="74"/>
        <v>1801.54</v>
      </c>
      <c r="H828" s="102"/>
    </row>
    <row r="829" spans="1:8" s="7" customFormat="1" ht="45" x14ac:dyDescent="0.2">
      <c r="A829" s="104" t="s">
        <v>817</v>
      </c>
      <c r="B829" s="63" t="s">
        <v>122</v>
      </c>
      <c r="C829" s="65" t="s">
        <v>31</v>
      </c>
      <c r="D829" s="64">
        <v>150.13</v>
      </c>
      <c r="E829" s="62"/>
      <c r="F829" s="59"/>
      <c r="G829" s="55">
        <f t="shared" si="74"/>
        <v>150.13</v>
      </c>
      <c r="H829" s="102"/>
    </row>
    <row r="830" spans="1:8" s="7" customFormat="1" ht="22.5" x14ac:dyDescent="0.2">
      <c r="A830" s="104" t="s">
        <v>818</v>
      </c>
      <c r="B830" s="63" t="s">
        <v>38</v>
      </c>
      <c r="C830" s="65" t="s">
        <v>39</v>
      </c>
      <c r="D830" s="64">
        <v>2547.8000000000002</v>
      </c>
      <c r="E830" s="62"/>
      <c r="F830" s="59"/>
      <c r="G830" s="55">
        <f t="shared" si="74"/>
        <v>2547.8000000000002</v>
      </c>
      <c r="H830" s="102"/>
    </row>
    <row r="831" spans="1:8" s="7" customFormat="1" ht="45" x14ac:dyDescent="0.2">
      <c r="A831" s="104" t="s">
        <v>819</v>
      </c>
      <c r="B831" s="63" t="s">
        <v>52</v>
      </c>
      <c r="C831" s="65" t="s">
        <v>39</v>
      </c>
      <c r="D831" s="64">
        <v>2547.8000000000002</v>
      </c>
      <c r="E831" s="62"/>
      <c r="F831" s="59"/>
      <c r="G831" s="55">
        <f t="shared" si="74"/>
        <v>2547.8000000000002</v>
      </c>
      <c r="H831" s="102"/>
    </row>
    <row r="832" spans="1:8" s="7" customFormat="1" ht="33.75" x14ac:dyDescent="0.2">
      <c r="A832" s="104" t="s">
        <v>820</v>
      </c>
      <c r="B832" s="63" t="s">
        <v>111</v>
      </c>
      <c r="C832" s="65" t="s">
        <v>53</v>
      </c>
      <c r="D832" s="64">
        <v>1934.27</v>
      </c>
      <c r="E832" s="62"/>
      <c r="F832" s="59"/>
      <c r="G832" s="55">
        <f t="shared" si="74"/>
        <v>1934.27</v>
      </c>
      <c r="H832" s="102"/>
    </row>
    <row r="833" spans="1:8" s="7" customFormat="1" ht="78.75" x14ac:dyDescent="0.2">
      <c r="A833" s="104" t="s">
        <v>821</v>
      </c>
      <c r="B833" s="63" t="s">
        <v>109</v>
      </c>
      <c r="C833" s="65" t="s">
        <v>33</v>
      </c>
      <c r="D833" s="64">
        <v>675</v>
      </c>
      <c r="E833" s="62"/>
      <c r="F833" s="59"/>
      <c r="G833" s="55">
        <f t="shared" si="74"/>
        <v>675</v>
      </c>
      <c r="H833" s="102"/>
    </row>
    <row r="834" spans="1:8" s="7" customFormat="1" x14ac:dyDescent="0.2">
      <c r="A834" s="39" t="s">
        <v>46</v>
      </c>
      <c r="B834" s="67" t="s">
        <v>117</v>
      </c>
      <c r="C834" s="67"/>
      <c r="D834" s="67">
        <v>0</v>
      </c>
      <c r="E834" s="67"/>
      <c r="F834" s="67"/>
      <c r="G834" s="57">
        <f>ROUND(SUM(G835:G855),2)</f>
        <v>10420.09</v>
      </c>
      <c r="H834" s="102"/>
    </row>
    <row r="835" spans="1:8" s="7" customFormat="1" ht="33.75" x14ac:dyDescent="0.2">
      <c r="A835" s="104" t="s">
        <v>822</v>
      </c>
      <c r="B835" s="63" t="s">
        <v>30</v>
      </c>
      <c r="C835" s="65" t="s">
        <v>31</v>
      </c>
      <c r="D835" s="64">
        <v>1862.92</v>
      </c>
      <c r="E835" s="62"/>
      <c r="F835" s="59"/>
      <c r="G835" s="55">
        <f>ROUND(PRODUCT(D835,E835),2)</f>
        <v>1862.92</v>
      </c>
      <c r="H835" s="102"/>
    </row>
    <row r="836" spans="1:8" s="7" customFormat="1" ht="45" x14ac:dyDescent="0.2">
      <c r="A836" s="104" t="s">
        <v>823</v>
      </c>
      <c r="B836" s="63" t="s">
        <v>172</v>
      </c>
      <c r="C836" s="65" t="s">
        <v>32</v>
      </c>
      <c r="D836" s="64">
        <v>83.83</v>
      </c>
      <c r="E836" s="62"/>
      <c r="F836" s="59"/>
      <c r="G836" s="55">
        <f t="shared" ref="G836:G855" si="75">ROUND(PRODUCT(D836,E836),2)</f>
        <v>83.83</v>
      </c>
      <c r="H836" s="102"/>
    </row>
    <row r="837" spans="1:8" s="7" customFormat="1" ht="45" x14ac:dyDescent="0.2">
      <c r="A837" s="104" t="s">
        <v>824</v>
      </c>
      <c r="B837" s="63" t="s">
        <v>116</v>
      </c>
      <c r="C837" s="65" t="s">
        <v>31</v>
      </c>
      <c r="D837" s="64">
        <v>558.88</v>
      </c>
      <c r="E837" s="62"/>
      <c r="F837" s="59"/>
      <c r="G837" s="55">
        <f t="shared" si="75"/>
        <v>558.88</v>
      </c>
      <c r="H837" s="102"/>
    </row>
    <row r="838" spans="1:8" s="7" customFormat="1" ht="45" x14ac:dyDescent="0.2">
      <c r="A838" s="104" t="s">
        <v>825</v>
      </c>
      <c r="B838" s="63" t="s">
        <v>179</v>
      </c>
      <c r="C838" s="65" t="s">
        <v>31</v>
      </c>
      <c r="D838" s="64">
        <v>1304.04</v>
      </c>
      <c r="E838" s="62"/>
      <c r="F838" s="59"/>
      <c r="G838" s="55">
        <f t="shared" si="75"/>
        <v>1304.04</v>
      </c>
      <c r="H838" s="102"/>
    </row>
    <row r="839" spans="1:8" s="7" customFormat="1" ht="45" x14ac:dyDescent="0.2">
      <c r="A839" s="104" t="s">
        <v>826</v>
      </c>
      <c r="B839" s="63" t="s">
        <v>149</v>
      </c>
      <c r="C839" s="65" t="s">
        <v>32</v>
      </c>
      <c r="D839" s="64">
        <v>33.53</v>
      </c>
      <c r="E839" s="62"/>
      <c r="F839" s="59"/>
      <c r="G839" s="55">
        <f t="shared" si="75"/>
        <v>33.53</v>
      </c>
      <c r="H839" s="102"/>
    </row>
    <row r="840" spans="1:8" s="7" customFormat="1" ht="45" x14ac:dyDescent="0.2">
      <c r="A840" s="104" t="s">
        <v>827</v>
      </c>
      <c r="B840" s="63" t="s">
        <v>173</v>
      </c>
      <c r="C840" s="65" t="s">
        <v>32</v>
      </c>
      <c r="D840" s="64">
        <v>50.3</v>
      </c>
      <c r="E840" s="62"/>
      <c r="F840" s="59"/>
      <c r="G840" s="55">
        <f t="shared" si="75"/>
        <v>50.3</v>
      </c>
      <c r="H840" s="102"/>
    </row>
    <row r="841" spans="1:8" s="7" customFormat="1" ht="33.75" x14ac:dyDescent="0.2">
      <c r="A841" s="104" t="s">
        <v>828</v>
      </c>
      <c r="B841" s="63" t="s">
        <v>181</v>
      </c>
      <c r="C841" s="65" t="s">
        <v>39</v>
      </c>
      <c r="D841" s="64">
        <v>824.61</v>
      </c>
      <c r="E841" s="62"/>
      <c r="F841" s="59"/>
      <c r="G841" s="55">
        <f t="shared" si="75"/>
        <v>824.61</v>
      </c>
      <c r="H841" s="102"/>
    </row>
    <row r="842" spans="1:8" s="7" customFormat="1" ht="33.75" x14ac:dyDescent="0.2">
      <c r="A842" s="104" t="s">
        <v>829</v>
      </c>
      <c r="B842" s="63" t="s">
        <v>182</v>
      </c>
      <c r="C842" s="65" t="s">
        <v>39</v>
      </c>
      <c r="D842" s="64">
        <v>145.52000000000001</v>
      </c>
      <c r="E842" s="62"/>
      <c r="F842" s="59"/>
      <c r="G842" s="55">
        <f t="shared" si="75"/>
        <v>145.52000000000001</v>
      </c>
      <c r="H842" s="102"/>
    </row>
    <row r="843" spans="1:8" s="7" customFormat="1" ht="33.75" x14ac:dyDescent="0.2">
      <c r="A843" s="104" t="s">
        <v>830</v>
      </c>
      <c r="B843" s="63" t="s">
        <v>183</v>
      </c>
      <c r="C843" s="65" t="s">
        <v>39</v>
      </c>
      <c r="D843" s="64">
        <v>48.51</v>
      </c>
      <c r="E843" s="62"/>
      <c r="F843" s="59"/>
      <c r="G843" s="55">
        <f t="shared" si="75"/>
        <v>48.51</v>
      </c>
      <c r="H843" s="102"/>
    </row>
    <row r="844" spans="1:8" s="7" customFormat="1" ht="45" x14ac:dyDescent="0.2">
      <c r="A844" s="104" t="s">
        <v>831</v>
      </c>
      <c r="B844" s="63" t="s">
        <v>41</v>
      </c>
      <c r="C844" s="65" t="s">
        <v>31</v>
      </c>
      <c r="D844" s="64">
        <v>485.07</v>
      </c>
      <c r="E844" s="62"/>
      <c r="F844" s="59"/>
      <c r="G844" s="55">
        <f t="shared" si="75"/>
        <v>485.07</v>
      </c>
      <c r="H844" s="102"/>
    </row>
    <row r="845" spans="1:8" s="7" customFormat="1" ht="33.75" x14ac:dyDescent="0.2">
      <c r="A845" s="104" t="s">
        <v>832</v>
      </c>
      <c r="B845" s="63" t="s">
        <v>40</v>
      </c>
      <c r="C845" s="65" t="s">
        <v>31</v>
      </c>
      <c r="D845" s="64">
        <v>1377.85</v>
      </c>
      <c r="E845" s="62"/>
      <c r="F845" s="59"/>
      <c r="G845" s="55">
        <f t="shared" si="75"/>
        <v>1377.85</v>
      </c>
      <c r="H845" s="102"/>
    </row>
    <row r="846" spans="1:8" s="7" customFormat="1" ht="33.75" x14ac:dyDescent="0.2">
      <c r="A846" s="104" t="s">
        <v>833</v>
      </c>
      <c r="B846" s="63" t="s">
        <v>42</v>
      </c>
      <c r="C846" s="65" t="s">
        <v>31</v>
      </c>
      <c r="D846" s="64">
        <v>558.88</v>
      </c>
      <c r="E846" s="62"/>
      <c r="F846" s="59"/>
      <c r="G846" s="55">
        <f t="shared" si="75"/>
        <v>558.88</v>
      </c>
      <c r="H846" s="102"/>
    </row>
    <row r="847" spans="1:8" s="7" customFormat="1" ht="22.5" x14ac:dyDescent="0.2">
      <c r="A847" s="104" t="s">
        <v>834</v>
      </c>
      <c r="B847" s="63" t="s">
        <v>38</v>
      </c>
      <c r="C847" s="65" t="s">
        <v>39</v>
      </c>
      <c r="D847" s="64">
        <v>1233.05</v>
      </c>
      <c r="E847" s="62"/>
      <c r="F847" s="59"/>
      <c r="G847" s="55">
        <f t="shared" si="75"/>
        <v>1233.05</v>
      </c>
      <c r="H847" s="102"/>
    </row>
    <row r="848" spans="1:8" s="7" customFormat="1" ht="45" x14ac:dyDescent="0.2">
      <c r="A848" s="104" t="s">
        <v>835</v>
      </c>
      <c r="B848" s="63" t="s">
        <v>48</v>
      </c>
      <c r="C848" s="65" t="s">
        <v>39</v>
      </c>
      <c r="D848" s="64">
        <v>22.6</v>
      </c>
      <c r="E848" s="62"/>
      <c r="F848" s="59"/>
      <c r="G848" s="55">
        <f>ROUND(PRODUCT(D848,E848),2)</f>
        <v>22.6</v>
      </c>
      <c r="H848" s="102"/>
    </row>
    <row r="849" spans="1:8" s="7" customFormat="1" ht="33.75" x14ac:dyDescent="0.2">
      <c r="A849" s="104" t="s">
        <v>836</v>
      </c>
      <c r="B849" s="63" t="s">
        <v>113</v>
      </c>
      <c r="C849" s="65" t="s">
        <v>39</v>
      </c>
      <c r="D849" s="64">
        <v>22.6</v>
      </c>
      <c r="E849" s="62"/>
      <c r="F849" s="59"/>
      <c r="G849" s="55">
        <f t="shared" ref="G849:G850" si="76">ROUND(PRODUCT(D849,E849),2)</f>
        <v>22.6</v>
      </c>
      <c r="H849" s="102"/>
    </row>
    <row r="850" spans="1:8" s="7" customFormat="1" ht="33.75" x14ac:dyDescent="0.2">
      <c r="A850" s="104" t="s">
        <v>837</v>
      </c>
      <c r="B850" s="63" t="s">
        <v>164</v>
      </c>
      <c r="C850" s="65" t="s">
        <v>31</v>
      </c>
      <c r="D850" s="64">
        <v>9.1999999999999993</v>
      </c>
      <c r="E850" s="62"/>
      <c r="F850" s="59"/>
      <c r="G850" s="55">
        <f t="shared" si="76"/>
        <v>9.1999999999999993</v>
      </c>
      <c r="H850" s="102"/>
    </row>
    <row r="851" spans="1:8" s="7" customFormat="1" ht="33.75" x14ac:dyDescent="0.2">
      <c r="A851" s="104" t="s">
        <v>838</v>
      </c>
      <c r="B851" s="63" t="s">
        <v>153</v>
      </c>
      <c r="C851" s="65" t="s">
        <v>31</v>
      </c>
      <c r="D851" s="64">
        <v>9.1999999999999993</v>
      </c>
      <c r="E851" s="62"/>
      <c r="F851" s="59"/>
      <c r="G851" s="55">
        <f t="shared" si="75"/>
        <v>9.1999999999999993</v>
      </c>
      <c r="H851" s="102"/>
    </row>
    <row r="852" spans="1:8" s="7" customFormat="1" ht="67.5" x14ac:dyDescent="0.2">
      <c r="A852" s="104" t="s">
        <v>839</v>
      </c>
      <c r="B852" s="63" t="s">
        <v>180</v>
      </c>
      <c r="C852" s="65" t="s">
        <v>33</v>
      </c>
      <c r="D852" s="64">
        <v>36</v>
      </c>
      <c r="E852" s="62"/>
      <c r="F852" s="59"/>
      <c r="G852" s="55">
        <f t="shared" si="75"/>
        <v>36</v>
      </c>
      <c r="H852" s="102"/>
    </row>
    <row r="853" spans="1:8" s="7" customFormat="1" ht="90" x14ac:dyDescent="0.2">
      <c r="A853" s="104" t="s">
        <v>840</v>
      </c>
      <c r="B853" s="63" t="s">
        <v>134</v>
      </c>
      <c r="C853" s="65" t="s">
        <v>33</v>
      </c>
      <c r="D853" s="64">
        <v>496</v>
      </c>
      <c r="E853" s="62"/>
      <c r="F853" s="59"/>
      <c r="G853" s="55">
        <f t="shared" si="75"/>
        <v>496</v>
      </c>
      <c r="H853" s="102"/>
    </row>
    <row r="854" spans="1:8" s="7" customFormat="1" ht="33.75" x14ac:dyDescent="0.2">
      <c r="A854" s="104" t="s">
        <v>841</v>
      </c>
      <c r="B854" s="63" t="s">
        <v>37</v>
      </c>
      <c r="C854" s="65" t="s">
        <v>32</v>
      </c>
      <c r="D854" s="64">
        <v>50.3</v>
      </c>
      <c r="E854" s="62"/>
      <c r="F854" s="59"/>
      <c r="G854" s="55">
        <f t="shared" si="75"/>
        <v>50.3</v>
      </c>
      <c r="H854" s="102"/>
    </row>
    <row r="855" spans="1:8" s="7" customFormat="1" ht="33.75" x14ac:dyDescent="0.2">
      <c r="A855" s="104" t="s">
        <v>842</v>
      </c>
      <c r="B855" s="63" t="s">
        <v>35</v>
      </c>
      <c r="C855" s="65" t="s">
        <v>36</v>
      </c>
      <c r="D855" s="64">
        <v>1207.2</v>
      </c>
      <c r="E855" s="62"/>
      <c r="F855" s="59"/>
      <c r="G855" s="55">
        <f t="shared" si="75"/>
        <v>1207.2</v>
      </c>
      <c r="H855" s="102"/>
    </row>
    <row r="856" spans="1:8" s="7" customFormat="1" x14ac:dyDescent="0.2">
      <c r="A856" s="39" t="s">
        <v>287</v>
      </c>
      <c r="B856" s="67" t="s">
        <v>104</v>
      </c>
      <c r="C856" s="67"/>
      <c r="D856" s="67">
        <v>0</v>
      </c>
      <c r="E856" s="67"/>
      <c r="F856" s="67"/>
      <c r="G856" s="57">
        <f>ROUND(SUM(G857:G863),2)</f>
        <v>215.6</v>
      </c>
      <c r="H856" s="102"/>
    </row>
    <row r="857" spans="1:8" s="7" customFormat="1" ht="33.75" x14ac:dyDescent="0.2">
      <c r="A857" s="104" t="s">
        <v>843</v>
      </c>
      <c r="B857" s="63" t="s">
        <v>994</v>
      </c>
      <c r="C857" s="65" t="s">
        <v>33</v>
      </c>
      <c r="D857" s="64">
        <v>15</v>
      </c>
      <c r="E857" s="62"/>
      <c r="F857" s="59"/>
      <c r="G857" s="55">
        <f t="shared" ref="G857:G863" si="77">ROUND(PRODUCT(D857,E857),2)</f>
        <v>15</v>
      </c>
      <c r="H857" s="102"/>
    </row>
    <row r="858" spans="1:8" s="7" customFormat="1" ht="33.75" x14ac:dyDescent="0.2">
      <c r="A858" s="104" t="s">
        <v>844</v>
      </c>
      <c r="B858" s="63" t="s">
        <v>995</v>
      </c>
      <c r="C858" s="65" t="s">
        <v>33</v>
      </c>
      <c r="D858" s="64">
        <v>15</v>
      </c>
      <c r="E858" s="62"/>
      <c r="F858" s="59"/>
      <c r="G858" s="55">
        <f t="shared" si="77"/>
        <v>15</v>
      </c>
      <c r="H858" s="102"/>
    </row>
    <row r="859" spans="1:8" s="7" customFormat="1" ht="33.75" x14ac:dyDescent="0.2">
      <c r="A859" s="104" t="s">
        <v>845</v>
      </c>
      <c r="B859" s="63" t="s">
        <v>996</v>
      </c>
      <c r="C859" s="65" t="s">
        <v>33</v>
      </c>
      <c r="D859" s="64">
        <v>11</v>
      </c>
      <c r="E859" s="62"/>
      <c r="F859" s="59"/>
      <c r="G859" s="55">
        <f t="shared" si="77"/>
        <v>11</v>
      </c>
      <c r="H859" s="102"/>
    </row>
    <row r="860" spans="1:8" s="7" customFormat="1" ht="33.75" x14ac:dyDescent="0.2">
      <c r="A860" s="104" t="s">
        <v>846</v>
      </c>
      <c r="B860" s="63" t="s">
        <v>997</v>
      </c>
      <c r="C860" s="65" t="s">
        <v>33</v>
      </c>
      <c r="D860" s="64">
        <v>19</v>
      </c>
      <c r="E860" s="62"/>
      <c r="F860" s="59"/>
      <c r="G860" s="55">
        <f t="shared" si="77"/>
        <v>19</v>
      </c>
      <c r="H860" s="102"/>
    </row>
    <row r="861" spans="1:8" s="7" customFormat="1" ht="33.75" x14ac:dyDescent="0.2">
      <c r="A861" s="104" t="s">
        <v>847</v>
      </c>
      <c r="B861" s="63" t="s">
        <v>998</v>
      </c>
      <c r="C861" s="65" t="s">
        <v>33</v>
      </c>
      <c r="D861" s="64">
        <v>17</v>
      </c>
      <c r="E861" s="62"/>
      <c r="F861" s="59"/>
      <c r="G861" s="55">
        <f t="shared" si="77"/>
        <v>17</v>
      </c>
      <c r="H861" s="102"/>
    </row>
    <row r="862" spans="1:8" s="7" customFormat="1" ht="33.75" x14ac:dyDescent="0.2">
      <c r="A862" s="104" t="s">
        <v>848</v>
      </c>
      <c r="B862" s="63" t="s">
        <v>54</v>
      </c>
      <c r="C862" s="65" t="s">
        <v>31</v>
      </c>
      <c r="D862" s="64">
        <v>115.5</v>
      </c>
      <c r="E862" s="62"/>
      <c r="F862" s="59"/>
      <c r="G862" s="55">
        <f t="shared" si="77"/>
        <v>115.5</v>
      </c>
      <c r="H862" s="102"/>
    </row>
    <row r="863" spans="1:8" s="7" customFormat="1" ht="22.5" x14ac:dyDescent="0.2">
      <c r="A863" s="104" t="s">
        <v>849</v>
      </c>
      <c r="B863" s="63" t="s">
        <v>174</v>
      </c>
      <c r="C863" s="65" t="s">
        <v>32</v>
      </c>
      <c r="D863" s="64">
        <v>23.1</v>
      </c>
      <c r="E863" s="62"/>
      <c r="F863" s="59"/>
      <c r="G863" s="55">
        <f t="shared" si="77"/>
        <v>23.1</v>
      </c>
      <c r="H863" s="102"/>
    </row>
    <row r="864" spans="1:8" s="7" customFormat="1" x14ac:dyDescent="0.2">
      <c r="A864" s="39" t="s">
        <v>288</v>
      </c>
      <c r="B864" s="67" t="s">
        <v>43</v>
      </c>
      <c r="C864" s="67"/>
      <c r="D864" s="67">
        <v>0</v>
      </c>
      <c r="E864" s="67"/>
      <c r="F864" s="67"/>
      <c r="G864" s="57">
        <f>ROUND(SUM(G865,G877),2)</f>
        <v>1470.21</v>
      </c>
      <c r="H864" s="102"/>
    </row>
    <row r="865" spans="1:8" s="7" customFormat="1" x14ac:dyDescent="0.2">
      <c r="A865" s="40" t="s">
        <v>289</v>
      </c>
      <c r="B865" s="41" t="s">
        <v>45</v>
      </c>
      <c r="C865" s="42"/>
      <c r="D865" s="43">
        <v>0</v>
      </c>
      <c r="E865" s="101"/>
      <c r="F865" s="45"/>
      <c r="G865" s="44">
        <f>ROUND(SUM(G866:G876),2)</f>
        <v>1449.21</v>
      </c>
      <c r="H865" s="102"/>
    </row>
    <row r="866" spans="1:8" s="7" customFormat="1" ht="56.25" x14ac:dyDescent="0.2">
      <c r="A866" s="104" t="s">
        <v>850</v>
      </c>
      <c r="B866" s="63" t="s">
        <v>155</v>
      </c>
      <c r="C866" s="65" t="s">
        <v>39</v>
      </c>
      <c r="D866" s="64">
        <v>1021.94</v>
      </c>
      <c r="E866" s="62"/>
      <c r="F866" s="59"/>
      <c r="G866" s="55">
        <f t="shared" ref="G866:G876" si="78">ROUND(PRODUCT(D866,E866),2)</f>
        <v>1021.94</v>
      </c>
      <c r="H866" s="102"/>
    </row>
    <row r="867" spans="1:8" s="7" customFormat="1" ht="56.25" x14ac:dyDescent="0.2">
      <c r="A867" s="104" t="s">
        <v>851</v>
      </c>
      <c r="B867" s="63" t="s">
        <v>156</v>
      </c>
      <c r="C867" s="65" t="s">
        <v>39</v>
      </c>
      <c r="D867" s="64">
        <v>182.5</v>
      </c>
      <c r="E867" s="62"/>
      <c r="F867" s="59"/>
      <c r="G867" s="55">
        <f t="shared" si="78"/>
        <v>182.5</v>
      </c>
      <c r="H867" s="102"/>
    </row>
    <row r="868" spans="1:8" s="7" customFormat="1" ht="56.25" x14ac:dyDescent="0.2">
      <c r="A868" s="104" t="s">
        <v>852</v>
      </c>
      <c r="B868" s="63" t="s">
        <v>157</v>
      </c>
      <c r="C868" s="65" t="s">
        <v>39</v>
      </c>
      <c r="D868" s="64">
        <v>164.77</v>
      </c>
      <c r="E868" s="62"/>
      <c r="F868" s="59"/>
      <c r="G868" s="55">
        <f t="shared" si="78"/>
        <v>164.77</v>
      </c>
      <c r="H868" s="102"/>
    </row>
    <row r="869" spans="1:8" s="7" customFormat="1" ht="56.25" x14ac:dyDescent="0.2">
      <c r="A869" s="104" t="s">
        <v>853</v>
      </c>
      <c r="B869" s="63" t="s">
        <v>158</v>
      </c>
      <c r="C869" s="65" t="s">
        <v>33</v>
      </c>
      <c r="D869" s="64">
        <v>2</v>
      </c>
      <c r="E869" s="62"/>
      <c r="F869" s="59"/>
      <c r="G869" s="55">
        <f t="shared" si="78"/>
        <v>2</v>
      </c>
      <c r="H869" s="102"/>
    </row>
    <row r="870" spans="1:8" s="7" customFormat="1" ht="56.25" x14ac:dyDescent="0.2">
      <c r="A870" s="104" t="s">
        <v>854</v>
      </c>
      <c r="B870" s="63" t="s">
        <v>159</v>
      </c>
      <c r="C870" s="65" t="s">
        <v>33</v>
      </c>
      <c r="D870" s="64">
        <v>2</v>
      </c>
      <c r="E870" s="62"/>
      <c r="F870" s="59"/>
      <c r="G870" s="55">
        <f t="shared" si="78"/>
        <v>2</v>
      </c>
      <c r="H870" s="102"/>
    </row>
    <row r="871" spans="1:8" s="7" customFormat="1" ht="45" x14ac:dyDescent="0.2">
      <c r="A871" s="104" t="s">
        <v>855</v>
      </c>
      <c r="B871" s="63" t="s">
        <v>208</v>
      </c>
      <c r="C871" s="65" t="s">
        <v>33</v>
      </c>
      <c r="D871" s="64">
        <v>2</v>
      </c>
      <c r="E871" s="62"/>
      <c r="F871" s="59"/>
      <c r="G871" s="55">
        <f t="shared" si="78"/>
        <v>2</v>
      </c>
      <c r="H871" s="102"/>
    </row>
    <row r="872" spans="1:8" s="7" customFormat="1" ht="45" x14ac:dyDescent="0.2">
      <c r="A872" s="104" t="s">
        <v>856</v>
      </c>
      <c r="B872" s="63" t="s">
        <v>160</v>
      </c>
      <c r="C872" s="65" t="s">
        <v>33</v>
      </c>
      <c r="D872" s="64">
        <v>1</v>
      </c>
      <c r="E872" s="62"/>
      <c r="F872" s="59"/>
      <c r="G872" s="55">
        <f t="shared" si="78"/>
        <v>1</v>
      </c>
      <c r="H872" s="102"/>
    </row>
    <row r="873" spans="1:8" s="7" customFormat="1" ht="56.25" x14ac:dyDescent="0.2">
      <c r="A873" s="104" t="s">
        <v>857</v>
      </c>
      <c r="B873" s="63" t="s">
        <v>161</v>
      </c>
      <c r="C873" s="65" t="s">
        <v>33</v>
      </c>
      <c r="D873" s="64">
        <v>1</v>
      </c>
      <c r="E873" s="62"/>
      <c r="F873" s="59"/>
      <c r="G873" s="55">
        <f t="shared" si="78"/>
        <v>1</v>
      </c>
      <c r="H873" s="102"/>
    </row>
    <row r="874" spans="1:8" s="7" customFormat="1" ht="56.25" x14ac:dyDescent="0.2">
      <c r="A874" s="104" t="s">
        <v>858</v>
      </c>
      <c r="B874" s="63" t="s">
        <v>55</v>
      </c>
      <c r="C874" s="65" t="s">
        <v>31</v>
      </c>
      <c r="D874" s="64">
        <v>8</v>
      </c>
      <c r="E874" s="62"/>
      <c r="F874" s="59"/>
      <c r="G874" s="55">
        <f t="shared" si="78"/>
        <v>8</v>
      </c>
      <c r="H874" s="102"/>
    </row>
    <row r="875" spans="1:8" s="7" customFormat="1" ht="56.25" x14ac:dyDescent="0.2">
      <c r="A875" s="104" t="s">
        <v>859</v>
      </c>
      <c r="B875" s="63" t="s">
        <v>163</v>
      </c>
      <c r="C875" s="65" t="s">
        <v>31</v>
      </c>
      <c r="D875" s="64">
        <v>8</v>
      </c>
      <c r="E875" s="62"/>
      <c r="F875" s="59"/>
      <c r="G875" s="55">
        <f t="shared" si="78"/>
        <v>8</v>
      </c>
      <c r="H875" s="102"/>
    </row>
    <row r="876" spans="1:8" s="7" customFormat="1" ht="22.5" x14ac:dyDescent="0.2">
      <c r="A876" s="104" t="s">
        <v>860</v>
      </c>
      <c r="B876" s="63" t="s">
        <v>110</v>
      </c>
      <c r="C876" s="65" t="s">
        <v>33</v>
      </c>
      <c r="D876" s="64">
        <v>56</v>
      </c>
      <c r="E876" s="62"/>
      <c r="F876" s="59"/>
      <c r="G876" s="55">
        <f t="shared" si="78"/>
        <v>56</v>
      </c>
      <c r="H876" s="102"/>
    </row>
    <row r="877" spans="1:8" s="7" customFormat="1" x14ac:dyDescent="0.2">
      <c r="A877" s="40" t="s">
        <v>290</v>
      </c>
      <c r="B877" s="41" t="s">
        <v>105</v>
      </c>
      <c r="C877" s="42"/>
      <c r="D877" s="43">
        <v>0</v>
      </c>
      <c r="E877" s="101"/>
      <c r="F877" s="45"/>
      <c r="G877" s="44">
        <f>ROUND(SUM(G878:G881),2)</f>
        <v>21</v>
      </c>
      <c r="H877" s="102"/>
    </row>
    <row r="878" spans="1:8" s="7" customFormat="1" ht="67.5" x14ac:dyDescent="0.2">
      <c r="A878" s="104" t="s">
        <v>861</v>
      </c>
      <c r="B878" s="63" t="s">
        <v>184</v>
      </c>
      <c r="C878" s="65" t="s">
        <v>33</v>
      </c>
      <c r="D878" s="64">
        <v>10</v>
      </c>
      <c r="E878" s="62"/>
      <c r="F878" s="59"/>
      <c r="G878" s="55">
        <f t="shared" ref="G878:G881" si="79">ROUND(PRODUCT(D878,E878),2)</f>
        <v>10</v>
      </c>
      <c r="H878" s="102"/>
    </row>
    <row r="879" spans="1:8" s="7" customFormat="1" ht="90" x14ac:dyDescent="0.2">
      <c r="A879" s="104" t="s">
        <v>862</v>
      </c>
      <c r="B879" s="63" t="s">
        <v>185</v>
      </c>
      <c r="C879" s="65" t="s">
        <v>33</v>
      </c>
      <c r="D879" s="64">
        <v>2</v>
      </c>
      <c r="E879" s="62"/>
      <c r="F879" s="59"/>
      <c r="G879" s="55">
        <f t="shared" si="79"/>
        <v>2</v>
      </c>
      <c r="H879" s="102"/>
    </row>
    <row r="880" spans="1:8" s="7" customFormat="1" ht="78.75" x14ac:dyDescent="0.2">
      <c r="A880" s="104" t="s">
        <v>863</v>
      </c>
      <c r="B880" s="63" t="s">
        <v>186</v>
      </c>
      <c r="C880" s="65" t="s">
        <v>33</v>
      </c>
      <c r="D880" s="64">
        <v>1</v>
      </c>
      <c r="E880" s="62"/>
      <c r="F880" s="59"/>
      <c r="G880" s="55">
        <f t="shared" si="79"/>
        <v>1</v>
      </c>
      <c r="H880" s="102"/>
    </row>
    <row r="881" spans="1:8" s="7" customFormat="1" ht="45" x14ac:dyDescent="0.2">
      <c r="A881" s="104" t="s">
        <v>864</v>
      </c>
      <c r="B881" s="63" t="s">
        <v>187</v>
      </c>
      <c r="C881" s="65" t="s">
        <v>33</v>
      </c>
      <c r="D881" s="64">
        <v>8</v>
      </c>
      <c r="E881" s="62"/>
      <c r="F881" s="59"/>
      <c r="G881" s="55">
        <f t="shared" si="79"/>
        <v>8</v>
      </c>
      <c r="H881" s="102"/>
    </row>
    <row r="882" spans="1:8" s="7" customFormat="1" x14ac:dyDescent="0.2">
      <c r="A882" s="39" t="s">
        <v>291</v>
      </c>
      <c r="B882" s="67" t="s">
        <v>211</v>
      </c>
      <c r="C882" s="67"/>
      <c r="D882" s="67">
        <v>0</v>
      </c>
      <c r="E882" s="67"/>
      <c r="F882" s="67"/>
      <c r="G882" s="57">
        <f>ROUND(SUM(G883,G901,G916),2)</f>
        <v>19619.099999999999</v>
      </c>
      <c r="H882" s="102"/>
    </row>
    <row r="883" spans="1:8" s="7" customFormat="1" x14ac:dyDescent="0.2">
      <c r="A883" s="40" t="s">
        <v>292</v>
      </c>
      <c r="B883" s="41" t="s">
        <v>57</v>
      </c>
      <c r="C883" s="42"/>
      <c r="D883" s="43">
        <v>0</v>
      </c>
      <c r="E883" s="101"/>
      <c r="F883" s="45"/>
      <c r="G883" s="44">
        <f>ROUND(SUM(G884:G900),2)</f>
        <v>12920.83</v>
      </c>
      <c r="H883" s="102"/>
    </row>
    <row r="884" spans="1:8" s="7" customFormat="1" ht="22.5" x14ac:dyDescent="0.2">
      <c r="A884" s="104" t="s">
        <v>865</v>
      </c>
      <c r="B884" s="63" t="s">
        <v>175</v>
      </c>
      <c r="C884" s="65" t="s">
        <v>39</v>
      </c>
      <c r="D884" s="64">
        <v>458.18</v>
      </c>
      <c r="E884" s="62"/>
      <c r="F884" s="59"/>
      <c r="G884" s="55">
        <f t="shared" ref="G884:G900" si="80">ROUND(PRODUCT(D884,E884),2)</f>
        <v>458.18</v>
      </c>
      <c r="H884" s="102"/>
    </row>
    <row r="885" spans="1:8" s="7" customFormat="1" ht="45" x14ac:dyDescent="0.2">
      <c r="A885" s="104" t="s">
        <v>866</v>
      </c>
      <c r="B885" s="63" t="s">
        <v>114</v>
      </c>
      <c r="C885" s="65" t="s">
        <v>32</v>
      </c>
      <c r="D885" s="64">
        <v>664.18</v>
      </c>
      <c r="E885" s="62"/>
      <c r="F885" s="59"/>
      <c r="G885" s="55">
        <f t="shared" si="80"/>
        <v>664.18</v>
      </c>
      <c r="H885" s="102"/>
    </row>
    <row r="886" spans="1:8" s="7" customFormat="1" ht="22.5" x14ac:dyDescent="0.2">
      <c r="A886" s="104" t="s">
        <v>867</v>
      </c>
      <c r="B886" s="63" t="s">
        <v>63</v>
      </c>
      <c r="C886" s="65" t="s">
        <v>32</v>
      </c>
      <c r="D886" s="64">
        <v>40.78</v>
      </c>
      <c r="E886" s="62"/>
      <c r="F886" s="59"/>
      <c r="G886" s="55">
        <f t="shared" si="80"/>
        <v>40.78</v>
      </c>
      <c r="H886" s="102"/>
    </row>
    <row r="887" spans="1:8" s="7" customFormat="1" ht="22.5" x14ac:dyDescent="0.2">
      <c r="A887" s="104" t="s">
        <v>868</v>
      </c>
      <c r="B887" s="63" t="s">
        <v>64</v>
      </c>
      <c r="C887" s="65" t="s">
        <v>39</v>
      </c>
      <c r="D887" s="64">
        <v>424.41</v>
      </c>
      <c r="E887" s="62"/>
      <c r="F887" s="59"/>
      <c r="G887" s="55">
        <f t="shared" si="80"/>
        <v>424.41</v>
      </c>
      <c r="H887" s="102"/>
    </row>
    <row r="888" spans="1:8" s="7" customFormat="1" ht="22.5" x14ac:dyDescent="0.2">
      <c r="A888" s="104" t="s">
        <v>869</v>
      </c>
      <c r="B888" s="63" t="s">
        <v>69</v>
      </c>
      <c r="C888" s="65" t="s">
        <v>39</v>
      </c>
      <c r="D888" s="64">
        <v>17.05</v>
      </c>
      <c r="E888" s="62"/>
      <c r="F888" s="59"/>
      <c r="G888" s="55">
        <f t="shared" si="80"/>
        <v>17.05</v>
      </c>
      <c r="H888" s="102"/>
    </row>
    <row r="889" spans="1:8" s="7" customFormat="1" ht="22.5" x14ac:dyDescent="0.2">
      <c r="A889" s="104" t="s">
        <v>870</v>
      </c>
      <c r="B889" s="63" t="s">
        <v>218</v>
      </c>
      <c r="C889" s="65" t="s">
        <v>39</v>
      </c>
      <c r="D889" s="64">
        <v>16.72</v>
      </c>
      <c r="E889" s="62"/>
      <c r="F889" s="59"/>
      <c r="G889" s="55">
        <f t="shared" si="80"/>
        <v>16.72</v>
      </c>
      <c r="H889" s="102"/>
    </row>
    <row r="890" spans="1:8" s="7" customFormat="1" ht="33.75" x14ac:dyDescent="0.2">
      <c r="A890" s="104" t="s">
        <v>871</v>
      </c>
      <c r="B890" s="63" t="s">
        <v>65</v>
      </c>
      <c r="C890" s="65" t="s">
        <v>32</v>
      </c>
      <c r="D890" s="64">
        <v>203.71</v>
      </c>
      <c r="E890" s="62"/>
      <c r="F890" s="59"/>
      <c r="G890" s="55">
        <f t="shared" si="80"/>
        <v>203.71</v>
      </c>
      <c r="H890" s="102"/>
    </row>
    <row r="891" spans="1:8" s="7" customFormat="1" ht="45" x14ac:dyDescent="0.2">
      <c r="A891" s="104" t="s">
        <v>872</v>
      </c>
      <c r="B891" s="63" t="s">
        <v>188</v>
      </c>
      <c r="C891" s="65" t="s">
        <v>32</v>
      </c>
      <c r="D891" s="64">
        <v>237.33</v>
      </c>
      <c r="E891" s="62"/>
      <c r="F891" s="59"/>
      <c r="G891" s="55">
        <f t="shared" si="80"/>
        <v>237.33</v>
      </c>
      <c r="H891" s="102"/>
    </row>
    <row r="892" spans="1:8" s="7" customFormat="1" ht="45" x14ac:dyDescent="0.2">
      <c r="A892" s="104" t="s">
        <v>873</v>
      </c>
      <c r="B892" s="63" t="s">
        <v>189</v>
      </c>
      <c r="C892" s="65" t="s">
        <v>32</v>
      </c>
      <c r="D892" s="64">
        <v>158.22</v>
      </c>
      <c r="E892" s="62"/>
      <c r="F892" s="59"/>
      <c r="G892" s="55">
        <f t="shared" si="80"/>
        <v>158.22</v>
      </c>
      <c r="H892" s="102"/>
    </row>
    <row r="893" spans="1:8" s="7" customFormat="1" ht="135" x14ac:dyDescent="0.2">
      <c r="A893" s="104" t="s">
        <v>874</v>
      </c>
      <c r="B893" s="63" t="s">
        <v>136</v>
      </c>
      <c r="C893" s="65" t="s">
        <v>33</v>
      </c>
      <c r="D893" s="64">
        <v>1</v>
      </c>
      <c r="E893" s="62"/>
      <c r="F893" s="59"/>
      <c r="G893" s="55">
        <f t="shared" si="80"/>
        <v>1</v>
      </c>
      <c r="H893" s="102"/>
    </row>
    <row r="894" spans="1:8" s="7" customFormat="1" ht="135" x14ac:dyDescent="0.2">
      <c r="A894" s="104" t="s">
        <v>875</v>
      </c>
      <c r="B894" s="63" t="s">
        <v>135</v>
      </c>
      <c r="C894" s="65" t="s">
        <v>33</v>
      </c>
      <c r="D894" s="64">
        <v>2</v>
      </c>
      <c r="E894" s="62"/>
      <c r="F894" s="59"/>
      <c r="G894" s="55">
        <f t="shared" si="80"/>
        <v>2</v>
      </c>
      <c r="H894" s="102"/>
    </row>
    <row r="895" spans="1:8" s="7" customFormat="1" ht="135" x14ac:dyDescent="0.2">
      <c r="A895" s="104" t="s">
        <v>876</v>
      </c>
      <c r="B895" s="63" t="s">
        <v>1078</v>
      </c>
      <c r="C895" s="65" t="s">
        <v>33</v>
      </c>
      <c r="D895" s="64">
        <v>2</v>
      </c>
      <c r="E895" s="62"/>
      <c r="F895" s="59"/>
      <c r="G895" s="55">
        <f t="shared" si="80"/>
        <v>2</v>
      </c>
      <c r="H895" s="102"/>
    </row>
    <row r="896" spans="1:8" s="7" customFormat="1" ht="22.5" x14ac:dyDescent="0.2">
      <c r="A896" s="104" t="s">
        <v>877</v>
      </c>
      <c r="B896" s="63" t="s">
        <v>1094</v>
      </c>
      <c r="C896" s="65" t="s">
        <v>33</v>
      </c>
      <c r="D896" s="64">
        <v>16</v>
      </c>
      <c r="E896" s="62"/>
      <c r="F896" s="59"/>
      <c r="G896" s="55">
        <f t="shared" si="80"/>
        <v>16</v>
      </c>
      <c r="H896" s="102"/>
    </row>
    <row r="897" spans="1:8" s="7" customFormat="1" ht="22.5" x14ac:dyDescent="0.2">
      <c r="A897" s="104" t="s">
        <v>878</v>
      </c>
      <c r="B897" s="63" t="s">
        <v>107</v>
      </c>
      <c r="C897" s="65" t="s">
        <v>33</v>
      </c>
      <c r="D897" s="64">
        <v>4</v>
      </c>
      <c r="E897" s="62"/>
      <c r="F897" s="59"/>
      <c r="G897" s="55">
        <f t="shared" si="80"/>
        <v>4</v>
      </c>
      <c r="H897" s="102"/>
    </row>
    <row r="898" spans="1:8" s="7" customFormat="1" ht="22.5" x14ac:dyDescent="0.2">
      <c r="A898" s="104" t="s">
        <v>879</v>
      </c>
      <c r="B898" s="63" t="s">
        <v>220</v>
      </c>
      <c r="C898" s="65" t="s">
        <v>33</v>
      </c>
      <c r="D898" s="64">
        <v>4</v>
      </c>
      <c r="E898" s="62"/>
      <c r="F898" s="59"/>
      <c r="G898" s="55">
        <f t="shared" si="80"/>
        <v>4</v>
      </c>
      <c r="H898" s="102"/>
    </row>
    <row r="899" spans="1:8" s="7" customFormat="1" ht="33.75" x14ac:dyDescent="0.2">
      <c r="A899" s="104" t="s">
        <v>880</v>
      </c>
      <c r="B899" s="63" t="s">
        <v>37</v>
      </c>
      <c r="C899" s="65" t="s">
        <v>32</v>
      </c>
      <c r="D899" s="64">
        <v>426.85</v>
      </c>
      <c r="E899" s="62"/>
      <c r="F899" s="59"/>
      <c r="G899" s="55">
        <f t="shared" si="80"/>
        <v>426.85</v>
      </c>
      <c r="H899" s="102"/>
    </row>
    <row r="900" spans="1:8" s="7" customFormat="1" ht="33.75" x14ac:dyDescent="0.2">
      <c r="A900" s="104" t="s">
        <v>881</v>
      </c>
      <c r="B900" s="63" t="s">
        <v>35</v>
      </c>
      <c r="C900" s="65" t="s">
        <v>36</v>
      </c>
      <c r="D900" s="64">
        <v>10244.4</v>
      </c>
      <c r="E900" s="62"/>
      <c r="F900" s="59"/>
      <c r="G900" s="55">
        <f t="shared" si="80"/>
        <v>10244.4</v>
      </c>
      <c r="H900" s="102"/>
    </row>
    <row r="901" spans="1:8" s="7" customFormat="1" x14ac:dyDescent="0.2">
      <c r="A901" s="40" t="s">
        <v>293</v>
      </c>
      <c r="B901" s="41" t="s">
        <v>128</v>
      </c>
      <c r="C901" s="42"/>
      <c r="D901" s="43">
        <v>0</v>
      </c>
      <c r="E901" s="101"/>
      <c r="F901" s="45"/>
      <c r="G901" s="44">
        <f>ROUND(SUM(G902:G915),2)</f>
        <v>2192.4699999999998</v>
      </c>
      <c r="H901" s="102"/>
    </row>
    <row r="902" spans="1:8" s="7" customFormat="1" ht="45" x14ac:dyDescent="0.2">
      <c r="A902" s="104" t="s">
        <v>882</v>
      </c>
      <c r="B902" s="63" t="s">
        <v>114</v>
      </c>
      <c r="C902" s="65" t="s">
        <v>32</v>
      </c>
      <c r="D902" s="64">
        <v>64.39</v>
      </c>
      <c r="E902" s="62"/>
      <c r="F902" s="59"/>
      <c r="G902" s="55">
        <f t="shared" ref="G902:G907" si="81">ROUND(PRODUCT(D902,E902),2)</f>
        <v>64.39</v>
      </c>
      <c r="H902" s="102"/>
    </row>
    <row r="903" spans="1:8" s="7" customFormat="1" ht="22.5" x14ac:dyDescent="0.2">
      <c r="A903" s="104" t="s">
        <v>883</v>
      </c>
      <c r="B903" s="63" t="s">
        <v>129</v>
      </c>
      <c r="C903" s="65" t="s">
        <v>32</v>
      </c>
      <c r="D903" s="64">
        <v>10.7</v>
      </c>
      <c r="E903" s="62"/>
      <c r="F903" s="59"/>
      <c r="G903" s="55">
        <f t="shared" si="81"/>
        <v>10.7</v>
      </c>
      <c r="H903" s="102"/>
    </row>
    <row r="904" spans="1:8" s="7" customFormat="1" ht="33.75" x14ac:dyDescent="0.2">
      <c r="A904" s="104" t="s">
        <v>884</v>
      </c>
      <c r="B904" s="63" t="s">
        <v>138</v>
      </c>
      <c r="C904" s="65" t="s">
        <v>31</v>
      </c>
      <c r="D904" s="64">
        <v>22.12</v>
      </c>
      <c r="E904" s="62"/>
      <c r="F904" s="59"/>
      <c r="G904" s="55">
        <f t="shared" si="81"/>
        <v>22.12</v>
      </c>
      <c r="H904" s="102"/>
    </row>
    <row r="905" spans="1:8" s="7" customFormat="1" ht="33.75" x14ac:dyDescent="0.2">
      <c r="A905" s="104" t="s">
        <v>885</v>
      </c>
      <c r="B905" s="63" t="s">
        <v>130</v>
      </c>
      <c r="C905" s="65" t="s">
        <v>53</v>
      </c>
      <c r="D905" s="64">
        <v>625.07000000000005</v>
      </c>
      <c r="E905" s="62"/>
      <c r="F905" s="59"/>
      <c r="G905" s="55">
        <f t="shared" si="81"/>
        <v>625.07000000000005</v>
      </c>
      <c r="H905" s="102"/>
    </row>
    <row r="906" spans="1:8" s="7" customFormat="1" ht="22.5" x14ac:dyDescent="0.2">
      <c r="A906" s="104" t="s">
        <v>886</v>
      </c>
      <c r="B906" s="63" t="s">
        <v>139</v>
      </c>
      <c r="C906" s="65" t="s">
        <v>32</v>
      </c>
      <c r="D906" s="64">
        <v>5.18</v>
      </c>
      <c r="E906" s="62"/>
      <c r="F906" s="59"/>
      <c r="G906" s="55">
        <f t="shared" si="81"/>
        <v>5.18</v>
      </c>
      <c r="H906" s="102"/>
    </row>
    <row r="907" spans="1:8" s="7" customFormat="1" ht="33.75" x14ac:dyDescent="0.2">
      <c r="A907" s="104" t="s">
        <v>887</v>
      </c>
      <c r="B907" s="63" t="s">
        <v>167</v>
      </c>
      <c r="C907" s="65" t="s">
        <v>31</v>
      </c>
      <c r="D907" s="64">
        <v>11.52</v>
      </c>
      <c r="E907" s="62"/>
      <c r="F907" s="59"/>
      <c r="G907" s="55">
        <f t="shared" si="81"/>
        <v>11.52</v>
      </c>
      <c r="H907" s="102"/>
    </row>
    <row r="908" spans="1:8" s="7" customFormat="1" ht="22.5" x14ac:dyDescent="0.2">
      <c r="A908" s="104" t="s">
        <v>888</v>
      </c>
      <c r="B908" s="63" t="s">
        <v>112</v>
      </c>
      <c r="C908" s="65" t="s">
        <v>31</v>
      </c>
      <c r="D908" s="64">
        <v>59.31</v>
      </c>
      <c r="E908" s="62"/>
      <c r="F908" s="59"/>
      <c r="G908" s="55">
        <f>ROUND(PRODUCT(D908,E908),2)</f>
        <v>59.31</v>
      </c>
      <c r="H908" s="102"/>
    </row>
    <row r="909" spans="1:8" s="7" customFormat="1" ht="45" x14ac:dyDescent="0.2">
      <c r="A909" s="104" t="s">
        <v>889</v>
      </c>
      <c r="B909" s="63" t="s">
        <v>165</v>
      </c>
      <c r="C909" s="65" t="s">
        <v>31</v>
      </c>
      <c r="D909" s="64">
        <v>45.24</v>
      </c>
      <c r="E909" s="62"/>
      <c r="F909" s="59"/>
      <c r="G909" s="55">
        <f>ROUND(PRODUCT(D909,E909),2)</f>
        <v>45.24</v>
      </c>
      <c r="H909" s="102"/>
    </row>
    <row r="910" spans="1:8" s="7" customFormat="1" ht="45" x14ac:dyDescent="0.2">
      <c r="A910" s="104" t="s">
        <v>890</v>
      </c>
      <c r="B910" s="63" t="s">
        <v>166</v>
      </c>
      <c r="C910" s="65" t="s">
        <v>31</v>
      </c>
      <c r="D910" s="64">
        <v>73.39</v>
      </c>
      <c r="E910" s="62"/>
      <c r="F910" s="59"/>
      <c r="G910" s="55">
        <f>ROUND(PRODUCT(D910,E910),2)</f>
        <v>73.39</v>
      </c>
      <c r="H910" s="102"/>
    </row>
    <row r="911" spans="1:8" s="7" customFormat="1" ht="45" x14ac:dyDescent="0.2">
      <c r="A911" s="104" t="s">
        <v>891</v>
      </c>
      <c r="B911" s="63" t="s">
        <v>188</v>
      </c>
      <c r="C911" s="65" t="s">
        <v>32</v>
      </c>
      <c r="D911" s="64">
        <v>15.55</v>
      </c>
      <c r="E911" s="62"/>
      <c r="F911" s="59"/>
      <c r="G911" s="55">
        <f>ROUND(PRODUCT(D911,E911),2)</f>
        <v>15.55</v>
      </c>
      <c r="H911" s="102"/>
    </row>
    <row r="912" spans="1:8" s="7" customFormat="1" ht="45" x14ac:dyDescent="0.2">
      <c r="A912" s="104" t="s">
        <v>892</v>
      </c>
      <c r="B912" s="63" t="s">
        <v>150</v>
      </c>
      <c r="C912" s="65" t="s">
        <v>33</v>
      </c>
      <c r="D912" s="64">
        <v>31</v>
      </c>
      <c r="E912" s="62"/>
      <c r="F912" s="59"/>
      <c r="G912" s="55">
        <f t="shared" ref="G912:G915" si="82">ROUND(PRODUCT(D912,E912),2)</f>
        <v>31</v>
      </c>
      <c r="H912" s="102"/>
    </row>
    <row r="913" spans="1:8" s="7" customFormat="1" ht="45" x14ac:dyDescent="0.2">
      <c r="A913" s="104" t="s">
        <v>893</v>
      </c>
      <c r="B913" s="63" t="s">
        <v>66</v>
      </c>
      <c r="C913" s="65" t="s">
        <v>33</v>
      </c>
      <c r="D913" s="64">
        <v>8</v>
      </c>
      <c r="E913" s="62"/>
      <c r="F913" s="59"/>
      <c r="G913" s="55">
        <f t="shared" si="82"/>
        <v>8</v>
      </c>
      <c r="H913" s="102"/>
    </row>
    <row r="914" spans="1:8" s="7" customFormat="1" ht="33.75" x14ac:dyDescent="0.2">
      <c r="A914" s="104" t="s">
        <v>894</v>
      </c>
      <c r="B914" s="63" t="s">
        <v>37</v>
      </c>
      <c r="C914" s="65" t="s">
        <v>32</v>
      </c>
      <c r="D914" s="64">
        <v>48.84</v>
      </c>
      <c r="E914" s="62"/>
      <c r="F914" s="59"/>
      <c r="G914" s="55">
        <f t="shared" si="82"/>
        <v>48.84</v>
      </c>
      <c r="H914" s="102"/>
    </row>
    <row r="915" spans="1:8" s="7" customFormat="1" ht="33.75" x14ac:dyDescent="0.2">
      <c r="A915" s="104" t="s">
        <v>895</v>
      </c>
      <c r="B915" s="63" t="s">
        <v>35</v>
      </c>
      <c r="C915" s="65" t="s">
        <v>36</v>
      </c>
      <c r="D915" s="64">
        <v>1172.1600000000001</v>
      </c>
      <c r="E915" s="62"/>
      <c r="F915" s="59"/>
      <c r="G915" s="55">
        <f t="shared" si="82"/>
        <v>1172.1600000000001</v>
      </c>
      <c r="H915" s="102"/>
    </row>
    <row r="916" spans="1:8" s="7" customFormat="1" x14ac:dyDescent="0.2">
      <c r="A916" s="40" t="s">
        <v>294</v>
      </c>
      <c r="B916" s="41" t="s">
        <v>58</v>
      </c>
      <c r="C916" s="42"/>
      <c r="D916" s="43">
        <v>0</v>
      </c>
      <c r="E916" s="101"/>
      <c r="F916" s="45"/>
      <c r="G916" s="44">
        <f>ROUND(SUM(G917:G931),2)</f>
        <v>4505.8</v>
      </c>
      <c r="H916" s="102"/>
    </row>
    <row r="917" spans="1:8" s="7" customFormat="1" ht="22.5" x14ac:dyDescent="0.2">
      <c r="A917" s="104" t="s">
        <v>896</v>
      </c>
      <c r="B917" s="63" t="s">
        <v>175</v>
      </c>
      <c r="C917" s="65" t="s">
        <v>39</v>
      </c>
      <c r="D917" s="64">
        <v>295</v>
      </c>
      <c r="E917" s="62"/>
      <c r="F917" s="59"/>
      <c r="G917" s="55">
        <f t="shared" ref="G917:G931" si="83">ROUND(PRODUCT(D917,E917),2)</f>
        <v>295</v>
      </c>
      <c r="H917" s="102"/>
    </row>
    <row r="918" spans="1:8" s="7" customFormat="1" ht="45" x14ac:dyDescent="0.2">
      <c r="A918" s="104" t="s">
        <v>897</v>
      </c>
      <c r="B918" s="63" t="s">
        <v>114</v>
      </c>
      <c r="C918" s="65" t="s">
        <v>32</v>
      </c>
      <c r="D918" s="64">
        <v>306.64999999999998</v>
      </c>
      <c r="E918" s="62"/>
      <c r="F918" s="59"/>
      <c r="G918" s="55">
        <f t="shared" si="83"/>
        <v>306.64999999999998</v>
      </c>
      <c r="H918" s="102"/>
    </row>
    <row r="919" spans="1:8" s="7" customFormat="1" ht="90" x14ac:dyDescent="0.2">
      <c r="A919" s="104" t="s">
        <v>898</v>
      </c>
      <c r="B919" s="63" t="s">
        <v>140</v>
      </c>
      <c r="C919" s="65" t="s">
        <v>33</v>
      </c>
      <c r="D919" s="64">
        <v>19</v>
      </c>
      <c r="E919" s="62"/>
      <c r="F919" s="59"/>
      <c r="G919" s="55">
        <f t="shared" si="83"/>
        <v>19</v>
      </c>
      <c r="H919" s="102"/>
    </row>
    <row r="920" spans="1:8" s="7" customFormat="1" ht="90" x14ac:dyDescent="0.2">
      <c r="A920" s="104" t="s">
        <v>899</v>
      </c>
      <c r="B920" s="63" t="s">
        <v>141</v>
      </c>
      <c r="C920" s="65" t="s">
        <v>33</v>
      </c>
      <c r="D920" s="64">
        <v>27</v>
      </c>
      <c r="E920" s="62"/>
      <c r="F920" s="59"/>
      <c r="G920" s="55">
        <f t="shared" si="83"/>
        <v>27</v>
      </c>
      <c r="H920" s="102"/>
    </row>
    <row r="921" spans="1:8" s="7" customFormat="1" ht="90" x14ac:dyDescent="0.2">
      <c r="A921" s="104" t="s">
        <v>900</v>
      </c>
      <c r="B921" s="63" t="s">
        <v>142</v>
      </c>
      <c r="C921" s="65" t="s">
        <v>33</v>
      </c>
      <c r="D921" s="64">
        <v>13</v>
      </c>
      <c r="E921" s="62"/>
      <c r="F921" s="59"/>
      <c r="G921" s="55">
        <f t="shared" si="83"/>
        <v>13</v>
      </c>
      <c r="H921" s="102"/>
    </row>
    <row r="922" spans="1:8" s="7" customFormat="1" ht="22.5" x14ac:dyDescent="0.2">
      <c r="A922" s="104" t="s">
        <v>901</v>
      </c>
      <c r="B922" s="63" t="s">
        <v>67</v>
      </c>
      <c r="C922" s="65" t="s">
        <v>39</v>
      </c>
      <c r="D922" s="64">
        <v>295</v>
      </c>
      <c r="E922" s="62"/>
      <c r="F922" s="59"/>
      <c r="G922" s="55">
        <f t="shared" si="83"/>
        <v>295</v>
      </c>
      <c r="H922" s="102"/>
    </row>
    <row r="923" spans="1:8" s="7" customFormat="1" ht="22.5" x14ac:dyDescent="0.2">
      <c r="A923" s="104" t="s">
        <v>902</v>
      </c>
      <c r="B923" s="63" t="s">
        <v>68</v>
      </c>
      <c r="C923" s="65" t="s">
        <v>33</v>
      </c>
      <c r="D923" s="64">
        <v>59</v>
      </c>
      <c r="E923" s="62"/>
      <c r="F923" s="59"/>
      <c r="G923" s="55">
        <f t="shared" si="83"/>
        <v>59</v>
      </c>
      <c r="H923" s="102"/>
    </row>
    <row r="924" spans="1:8" s="7" customFormat="1" ht="22.5" x14ac:dyDescent="0.2">
      <c r="A924" s="104" t="s">
        <v>903</v>
      </c>
      <c r="B924" s="63" t="s">
        <v>1099</v>
      </c>
      <c r="C924" s="65" t="s">
        <v>33</v>
      </c>
      <c r="D924" s="64">
        <v>55</v>
      </c>
      <c r="E924" s="62"/>
      <c r="F924" s="59"/>
      <c r="G924" s="55">
        <f t="shared" si="83"/>
        <v>55</v>
      </c>
      <c r="H924" s="102"/>
    </row>
    <row r="925" spans="1:8" s="7" customFormat="1" ht="22.5" x14ac:dyDescent="0.2">
      <c r="A925" s="104" t="s">
        <v>904</v>
      </c>
      <c r="B925" s="63" t="s">
        <v>70</v>
      </c>
      <c r="C925" s="65" t="s">
        <v>33</v>
      </c>
      <c r="D925" s="64">
        <v>2</v>
      </c>
      <c r="E925" s="62"/>
      <c r="F925" s="59"/>
      <c r="G925" s="55">
        <f t="shared" si="83"/>
        <v>2</v>
      </c>
      <c r="H925" s="102"/>
    </row>
    <row r="926" spans="1:8" s="7" customFormat="1" ht="22.5" x14ac:dyDescent="0.2">
      <c r="A926" s="104" t="s">
        <v>905</v>
      </c>
      <c r="B926" s="63" t="s">
        <v>222</v>
      </c>
      <c r="C926" s="65" t="s">
        <v>33</v>
      </c>
      <c r="D926" s="64">
        <v>2</v>
      </c>
      <c r="E926" s="62"/>
      <c r="F926" s="59"/>
      <c r="G926" s="55">
        <f t="shared" si="83"/>
        <v>2</v>
      </c>
      <c r="H926" s="102"/>
    </row>
    <row r="927" spans="1:8" s="7" customFormat="1" ht="22.5" x14ac:dyDescent="0.2">
      <c r="A927" s="104" t="s">
        <v>906</v>
      </c>
      <c r="B927" s="63" t="s">
        <v>154</v>
      </c>
      <c r="C927" s="65" t="s">
        <v>33</v>
      </c>
      <c r="D927" s="64">
        <v>59</v>
      </c>
      <c r="E927" s="62"/>
      <c r="F927" s="59"/>
      <c r="G927" s="55">
        <f t="shared" si="83"/>
        <v>59</v>
      </c>
      <c r="H927" s="102"/>
    </row>
    <row r="928" spans="1:8" s="7" customFormat="1" ht="45" x14ac:dyDescent="0.2">
      <c r="A928" s="104" t="s">
        <v>907</v>
      </c>
      <c r="B928" s="63" t="s">
        <v>188</v>
      </c>
      <c r="C928" s="65" t="s">
        <v>32</v>
      </c>
      <c r="D928" s="64">
        <v>183.99</v>
      </c>
      <c r="E928" s="62"/>
      <c r="F928" s="59"/>
      <c r="G928" s="55">
        <f t="shared" si="83"/>
        <v>183.99</v>
      </c>
      <c r="H928" s="102"/>
    </row>
    <row r="929" spans="1:8" s="7" customFormat="1" ht="45" x14ac:dyDescent="0.2">
      <c r="A929" s="104" t="s">
        <v>908</v>
      </c>
      <c r="B929" s="63" t="s">
        <v>189</v>
      </c>
      <c r="C929" s="65" t="s">
        <v>32</v>
      </c>
      <c r="D929" s="64">
        <v>122.66</v>
      </c>
      <c r="E929" s="62"/>
      <c r="F929" s="59"/>
      <c r="G929" s="55">
        <f t="shared" si="83"/>
        <v>122.66</v>
      </c>
      <c r="H929" s="102"/>
    </row>
    <row r="930" spans="1:8" s="7" customFormat="1" ht="33.75" x14ac:dyDescent="0.2">
      <c r="A930" s="104" t="s">
        <v>909</v>
      </c>
      <c r="B930" s="63" t="s">
        <v>37</v>
      </c>
      <c r="C930" s="65" t="s">
        <v>32</v>
      </c>
      <c r="D930" s="64">
        <v>122.66</v>
      </c>
      <c r="E930" s="62"/>
      <c r="F930" s="59"/>
      <c r="G930" s="55">
        <f t="shared" si="83"/>
        <v>122.66</v>
      </c>
      <c r="H930" s="102"/>
    </row>
    <row r="931" spans="1:8" s="7" customFormat="1" ht="33.75" x14ac:dyDescent="0.2">
      <c r="A931" s="104" t="s">
        <v>910</v>
      </c>
      <c r="B931" s="63" t="s">
        <v>35</v>
      </c>
      <c r="C931" s="65" t="s">
        <v>36</v>
      </c>
      <c r="D931" s="64">
        <v>2943.84</v>
      </c>
      <c r="E931" s="62"/>
      <c r="F931" s="59"/>
      <c r="G931" s="55">
        <f t="shared" si="83"/>
        <v>2943.84</v>
      </c>
      <c r="H931" s="102"/>
    </row>
    <row r="932" spans="1:8" s="7" customFormat="1" x14ac:dyDescent="0.2">
      <c r="A932" s="39" t="s">
        <v>295</v>
      </c>
      <c r="B932" s="67" t="s">
        <v>59</v>
      </c>
      <c r="C932" s="67"/>
      <c r="D932" s="67">
        <v>0</v>
      </c>
      <c r="E932" s="67"/>
      <c r="F932" s="67"/>
      <c r="G932" s="57">
        <f>ROUND(SUM(G933,G943,G956,G968),2)</f>
        <v>10328.4</v>
      </c>
      <c r="H932" s="102"/>
    </row>
    <row r="933" spans="1:8" s="7" customFormat="1" x14ac:dyDescent="0.2">
      <c r="A933" s="40" t="s">
        <v>296</v>
      </c>
      <c r="B933" s="41" t="s">
        <v>57</v>
      </c>
      <c r="C933" s="42"/>
      <c r="D933" s="43">
        <v>0</v>
      </c>
      <c r="E933" s="101"/>
      <c r="F933" s="45"/>
      <c r="G933" s="44">
        <f>ROUND(SUM(G934:G942),2)</f>
        <v>6827.05</v>
      </c>
      <c r="H933" s="102"/>
    </row>
    <row r="934" spans="1:8" s="7" customFormat="1" ht="22.5" x14ac:dyDescent="0.2">
      <c r="A934" s="104" t="s">
        <v>911</v>
      </c>
      <c r="B934" s="63" t="s">
        <v>175</v>
      </c>
      <c r="C934" s="65" t="s">
        <v>39</v>
      </c>
      <c r="D934" s="64">
        <v>436.12</v>
      </c>
      <c r="E934" s="62"/>
      <c r="F934" s="59"/>
      <c r="G934" s="55">
        <f t="shared" ref="G934:G942" si="84">ROUND(PRODUCT(D934,E934),2)</f>
        <v>436.12</v>
      </c>
      <c r="H934" s="102"/>
    </row>
    <row r="935" spans="1:8" s="7" customFormat="1" ht="45" x14ac:dyDescent="0.2">
      <c r="A935" s="104" t="s">
        <v>912</v>
      </c>
      <c r="B935" s="63" t="s">
        <v>114</v>
      </c>
      <c r="C935" s="65" t="s">
        <v>32</v>
      </c>
      <c r="D935" s="64">
        <v>316.62</v>
      </c>
      <c r="E935" s="62"/>
      <c r="F935" s="59"/>
      <c r="G935" s="55">
        <f t="shared" si="84"/>
        <v>316.62</v>
      </c>
      <c r="H935" s="102"/>
    </row>
    <row r="936" spans="1:8" s="7" customFormat="1" ht="33.75" x14ac:dyDescent="0.2">
      <c r="A936" s="104" t="s">
        <v>913</v>
      </c>
      <c r="B936" s="63" t="s">
        <v>73</v>
      </c>
      <c r="C936" s="65" t="s">
        <v>39</v>
      </c>
      <c r="D936" s="64">
        <v>436.12</v>
      </c>
      <c r="E936" s="62"/>
      <c r="F936" s="59"/>
      <c r="G936" s="55">
        <f t="shared" si="84"/>
        <v>436.12</v>
      </c>
      <c r="H936" s="102"/>
    </row>
    <row r="937" spans="1:8" s="7" customFormat="1" ht="22.5" x14ac:dyDescent="0.2">
      <c r="A937" s="104" t="s">
        <v>914</v>
      </c>
      <c r="B937" s="63" t="s">
        <v>63</v>
      </c>
      <c r="C937" s="65" t="s">
        <v>32</v>
      </c>
      <c r="D937" s="64">
        <v>28.78</v>
      </c>
      <c r="E937" s="62"/>
      <c r="F937" s="59"/>
      <c r="G937" s="55">
        <f t="shared" si="84"/>
        <v>28.78</v>
      </c>
      <c r="H937" s="102"/>
    </row>
    <row r="938" spans="1:8" s="7" customFormat="1" ht="33.75" x14ac:dyDescent="0.2">
      <c r="A938" s="104" t="s">
        <v>915</v>
      </c>
      <c r="B938" s="63" t="s">
        <v>65</v>
      </c>
      <c r="C938" s="65" t="s">
        <v>32</v>
      </c>
      <c r="D938" s="64">
        <v>111.71</v>
      </c>
      <c r="E938" s="62"/>
      <c r="F938" s="59"/>
      <c r="G938" s="55">
        <f t="shared" si="84"/>
        <v>111.71</v>
      </c>
      <c r="H938" s="102"/>
    </row>
    <row r="939" spans="1:8" s="7" customFormat="1" ht="45" x14ac:dyDescent="0.2">
      <c r="A939" s="104" t="s">
        <v>916</v>
      </c>
      <c r="B939" s="63" t="s">
        <v>188</v>
      </c>
      <c r="C939" s="65" t="s">
        <v>32</v>
      </c>
      <c r="D939" s="64">
        <v>103.62</v>
      </c>
      <c r="E939" s="62"/>
      <c r="F939" s="59"/>
      <c r="G939" s="55">
        <f t="shared" si="84"/>
        <v>103.62</v>
      </c>
      <c r="H939" s="102"/>
    </row>
    <row r="940" spans="1:8" s="7" customFormat="1" ht="45" x14ac:dyDescent="0.2">
      <c r="A940" s="104" t="s">
        <v>917</v>
      </c>
      <c r="B940" s="63" t="s">
        <v>189</v>
      </c>
      <c r="C940" s="65" t="s">
        <v>32</v>
      </c>
      <c r="D940" s="64">
        <v>69.08</v>
      </c>
      <c r="E940" s="62"/>
      <c r="F940" s="59"/>
      <c r="G940" s="55">
        <f t="shared" si="84"/>
        <v>69.08</v>
      </c>
      <c r="H940" s="102"/>
    </row>
    <row r="941" spans="1:8" s="7" customFormat="1" ht="33.75" x14ac:dyDescent="0.2">
      <c r="A941" s="104" t="s">
        <v>918</v>
      </c>
      <c r="B941" s="63" t="s">
        <v>37</v>
      </c>
      <c r="C941" s="65" t="s">
        <v>32</v>
      </c>
      <c r="D941" s="64">
        <v>213</v>
      </c>
      <c r="E941" s="62"/>
      <c r="F941" s="59"/>
      <c r="G941" s="55">
        <f t="shared" si="84"/>
        <v>213</v>
      </c>
      <c r="H941" s="102"/>
    </row>
    <row r="942" spans="1:8" s="7" customFormat="1" ht="33.75" x14ac:dyDescent="0.2">
      <c r="A942" s="104" t="s">
        <v>919</v>
      </c>
      <c r="B942" s="63" t="s">
        <v>35</v>
      </c>
      <c r="C942" s="65" t="s">
        <v>36</v>
      </c>
      <c r="D942" s="64">
        <v>5112</v>
      </c>
      <c r="E942" s="62"/>
      <c r="F942" s="59"/>
      <c r="G942" s="55">
        <f t="shared" si="84"/>
        <v>5112</v>
      </c>
      <c r="H942" s="102"/>
    </row>
    <row r="943" spans="1:8" s="7" customFormat="1" x14ac:dyDescent="0.2">
      <c r="A943" s="40" t="s">
        <v>297</v>
      </c>
      <c r="B943" s="41" t="s">
        <v>60</v>
      </c>
      <c r="C943" s="42"/>
      <c r="D943" s="43">
        <v>0</v>
      </c>
      <c r="E943" s="101"/>
      <c r="F943" s="45"/>
      <c r="G943" s="44">
        <f>ROUND(SUM(G944:G955),2)</f>
        <v>1432.52</v>
      </c>
      <c r="H943" s="102"/>
    </row>
    <row r="944" spans="1:8" s="7" customFormat="1" ht="22.5" x14ac:dyDescent="0.2">
      <c r="A944" s="104" t="s">
        <v>920</v>
      </c>
      <c r="B944" s="63" t="s">
        <v>175</v>
      </c>
      <c r="C944" s="65" t="s">
        <v>39</v>
      </c>
      <c r="D944" s="64">
        <v>324.5</v>
      </c>
      <c r="E944" s="62"/>
      <c r="F944" s="59"/>
      <c r="G944" s="55">
        <f>ROUND(PRODUCT(D944,E944),2)</f>
        <v>324.5</v>
      </c>
      <c r="H944" s="102"/>
    </row>
    <row r="945" spans="1:8" s="7" customFormat="1" ht="45" x14ac:dyDescent="0.2">
      <c r="A945" s="104" t="s">
        <v>921</v>
      </c>
      <c r="B945" s="63" t="s">
        <v>114</v>
      </c>
      <c r="C945" s="65" t="s">
        <v>32</v>
      </c>
      <c r="D945" s="64">
        <v>155.76</v>
      </c>
      <c r="E945" s="62"/>
      <c r="F945" s="59"/>
      <c r="G945" s="55">
        <f t="shared" ref="G945:G955" si="85">ROUND(PRODUCT(D945,E945),2)</f>
        <v>155.76</v>
      </c>
      <c r="H945" s="102"/>
    </row>
    <row r="946" spans="1:8" s="7" customFormat="1" ht="45" x14ac:dyDescent="0.2">
      <c r="A946" s="104" t="s">
        <v>922</v>
      </c>
      <c r="B946" s="63" t="s">
        <v>188</v>
      </c>
      <c r="C946" s="65" t="s">
        <v>32</v>
      </c>
      <c r="D946" s="64">
        <v>155.76</v>
      </c>
      <c r="E946" s="62"/>
      <c r="F946" s="59"/>
      <c r="G946" s="55">
        <f t="shared" si="85"/>
        <v>155.76</v>
      </c>
      <c r="H946" s="102"/>
    </row>
    <row r="947" spans="1:8" s="7" customFormat="1" ht="22.5" x14ac:dyDescent="0.2">
      <c r="A947" s="104" t="s">
        <v>923</v>
      </c>
      <c r="B947" s="63" t="s">
        <v>72</v>
      </c>
      <c r="C947" s="65" t="s">
        <v>33</v>
      </c>
      <c r="D947" s="64">
        <v>59</v>
      </c>
      <c r="E947" s="62"/>
      <c r="F947" s="59"/>
      <c r="G947" s="55">
        <f t="shared" si="85"/>
        <v>59</v>
      </c>
      <c r="H947" s="102"/>
    </row>
    <row r="948" spans="1:8" s="7" customFormat="1" ht="22.5" x14ac:dyDescent="0.2">
      <c r="A948" s="104" t="s">
        <v>924</v>
      </c>
      <c r="B948" s="63" t="s">
        <v>84</v>
      </c>
      <c r="C948" s="65" t="s">
        <v>33</v>
      </c>
      <c r="D948" s="64">
        <v>59</v>
      </c>
      <c r="E948" s="62"/>
      <c r="F948" s="59"/>
      <c r="G948" s="55">
        <f t="shared" si="85"/>
        <v>59</v>
      </c>
      <c r="H948" s="102"/>
    </row>
    <row r="949" spans="1:8" s="7" customFormat="1" ht="22.5" x14ac:dyDescent="0.2">
      <c r="A949" s="104" t="s">
        <v>925</v>
      </c>
      <c r="B949" s="63" t="s">
        <v>74</v>
      </c>
      <c r="C949" s="65" t="s">
        <v>33</v>
      </c>
      <c r="D949" s="64">
        <v>59</v>
      </c>
      <c r="E949" s="62"/>
      <c r="F949" s="59"/>
      <c r="G949" s="55">
        <f t="shared" si="85"/>
        <v>59</v>
      </c>
      <c r="H949" s="102"/>
    </row>
    <row r="950" spans="1:8" s="7" customFormat="1" ht="22.5" x14ac:dyDescent="0.2">
      <c r="A950" s="104" t="s">
        <v>926</v>
      </c>
      <c r="B950" s="63" t="s">
        <v>106</v>
      </c>
      <c r="C950" s="65" t="s">
        <v>33</v>
      </c>
      <c r="D950" s="64">
        <v>59</v>
      </c>
      <c r="E950" s="62"/>
      <c r="F950" s="59"/>
      <c r="G950" s="55">
        <f t="shared" si="85"/>
        <v>59</v>
      </c>
      <c r="H950" s="102"/>
    </row>
    <row r="951" spans="1:8" s="7" customFormat="1" ht="22.5" x14ac:dyDescent="0.2">
      <c r="A951" s="104" t="s">
        <v>927</v>
      </c>
      <c r="B951" s="63" t="s">
        <v>75</v>
      </c>
      <c r="C951" s="65" t="s">
        <v>39</v>
      </c>
      <c r="D951" s="64">
        <v>324.5</v>
      </c>
      <c r="E951" s="62"/>
      <c r="F951" s="59"/>
      <c r="G951" s="55">
        <f t="shared" si="85"/>
        <v>324.5</v>
      </c>
      <c r="H951" s="102"/>
    </row>
    <row r="952" spans="1:8" s="7" customFormat="1" ht="22.5" x14ac:dyDescent="0.2">
      <c r="A952" s="104" t="s">
        <v>928</v>
      </c>
      <c r="B952" s="63" t="s">
        <v>1095</v>
      </c>
      <c r="C952" s="65" t="s">
        <v>33</v>
      </c>
      <c r="D952" s="64">
        <v>59</v>
      </c>
      <c r="E952" s="62"/>
      <c r="F952" s="59"/>
      <c r="G952" s="55">
        <f t="shared" si="85"/>
        <v>59</v>
      </c>
      <c r="H952" s="102"/>
    </row>
    <row r="953" spans="1:8" s="7" customFormat="1" ht="22.5" x14ac:dyDescent="0.2">
      <c r="A953" s="104" t="s">
        <v>929</v>
      </c>
      <c r="B953" s="63" t="s">
        <v>77</v>
      </c>
      <c r="C953" s="65" t="s">
        <v>33</v>
      </c>
      <c r="D953" s="64">
        <v>59</v>
      </c>
      <c r="E953" s="62"/>
      <c r="F953" s="59"/>
      <c r="G953" s="55">
        <f t="shared" si="85"/>
        <v>59</v>
      </c>
      <c r="H953" s="102"/>
    </row>
    <row r="954" spans="1:8" s="7" customFormat="1" ht="22.5" x14ac:dyDescent="0.2">
      <c r="A954" s="104" t="s">
        <v>930</v>
      </c>
      <c r="B954" s="63" t="s">
        <v>76</v>
      </c>
      <c r="C954" s="65" t="s">
        <v>33</v>
      </c>
      <c r="D954" s="64">
        <v>59</v>
      </c>
      <c r="E954" s="62"/>
      <c r="F954" s="59"/>
      <c r="G954" s="55">
        <f t="shared" si="85"/>
        <v>59</v>
      </c>
      <c r="H954" s="102"/>
    </row>
    <row r="955" spans="1:8" s="7" customFormat="1" ht="90" x14ac:dyDescent="0.2">
      <c r="A955" s="104" t="s">
        <v>931</v>
      </c>
      <c r="B955" s="63" t="s">
        <v>148</v>
      </c>
      <c r="C955" s="65" t="s">
        <v>33</v>
      </c>
      <c r="D955" s="64">
        <v>59</v>
      </c>
      <c r="E955" s="62"/>
      <c r="F955" s="59"/>
      <c r="G955" s="55">
        <f t="shared" si="85"/>
        <v>59</v>
      </c>
      <c r="H955" s="102"/>
    </row>
    <row r="956" spans="1:8" s="7" customFormat="1" x14ac:dyDescent="0.2">
      <c r="A956" s="40" t="s">
        <v>298</v>
      </c>
      <c r="B956" s="41" t="s">
        <v>61</v>
      </c>
      <c r="C956" s="42"/>
      <c r="D956" s="43">
        <v>0</v>
      </c>
      <c r="E956" s="101"/>
      <c r="F956" s="45"/>
      <c r="G956" s="44">
        <f>ROUND(SUM(G957:G967),2)</f>
        <v>2005.67</v>
      </c>
      <c r="H956" s="102"/>
    </row>
    <row r="957" spans="1:8" s="7" customFormat="1" ht="45" x14ac:dyDescent="0.2">
      <c r="A957" s="104" t="s">
        <v>932</v>
      </c>
      <c r="B957" s="63" t="s">
        <v>114</v>
      </c>
      <c r="C957" s="65" t="s">
        <v>32</v>
      </c>
      <c r="D957" s="64">
        <v>58.71</v>
      </c>
      <c r="E957" s="62"/>
      <c r="F957" s="59"/>
      <c r="G957" s="55">
        <f t="shared" ref="G957:G967" si="86">ROUND(PRODUCT(D957,E957),2)</f>
        <v>58.71</v>
      </c>
      <c r="H957" s="102"/>
    </row>
    <row r="958" spans="1:8" s="7" customFormat="1" ht="45" x14ac:dyDescent="0.2">
      <c r="A958" s="104" t="s">
        <v>933</v>
      </c>
      <c r="B958" s="63" t="s">
        <v>188</v>
      </c>
      <c r="C958" s="65" t="s">
        <v>32</v>
      </c>
      <c r="D958" s="64">
        <v>8.94</v>
      </c>
      <c r="E958" s="62"/>
      <c r="F958" s="59"/>
      <c r="G958" s="55">
        <f t="shared" si="86"/>
        <v>8.94</v>
      </c>
      <c r="H958" s="102"/>
    </row>
    <row r="959" spans="1:8" s="7" customFormat="1" ht="33.75" x14ac:dyDescent="0.2">
      <c r="A959" s="104" t="s">
        <v>934</v>
      </c>
      <c r="B959" s="63" t="s">
        <v>178</v>
      </c>
      <c r="C959" s="65" t="s">
        <v>31</v>
      </c>
      <c r="D959" s="64">
        <v>24.15</v>
      </c>
      <c r="E959" s="62"/>
      <c r="F959" s="59"/>
      <c r="G959" s="55">
        <f t="shared" si="86"/>
        <v>24.15</v>
      </c>
      <c r="H959" s="102"/>
    </row>
    <row r="960" spans="1:8" s="7" customFormat="1" ht="33.75" x14ac:dyDescent="0.2">
      <c r="A960" s="104" t="s">
        <v>935</v>
      </c>
      <c r="B960" s="63" t="s">
        <v>138</v>
      </c>
      <c r="C960" s="65" t="s">
        <v>31</v>
      </c>
      <c r="D960" s="64">
        <v>31.29</v>
      </c>
      <c r="E960" s="62"/>
      <c r="F960" s="59"/>
      <c r="G960" s="55">
        <f t="shared" si="86"/>
        <v>31.29</v>
      </c>
      <c r="H960" s="102"/>
    </row>
    <row r="961" spans="1:8" s="7" customFormat="1" ht="33.75" x14ac:dyDescent="0.2">
      <c r="A961" s="104" t="s">
        <v>936</v>
      </c>
      <c r="B961" s="63" t="s">
        <v>143</v>
      </c>
      <c r="C961" s="65" t="s">
        <v>31</v>
      </c>
      <c r="D961" s="64">
        <v>13.38</v>
      </c>
      <c r="E961" s="62"/>
      <c r="F961" s="59"/>
      <c r="G961" s="55">
        <f t="shared" si="86"/>
        <v>13.38</v>
      </c>
      <c r="H961" s="102"/>
    </row>
    <row r="962" spans="1:8" s="7" customFormat="1" ht="33.75" x14ac:dyDescent="0.2">
      <c r="A962" s="104" t="s">
        <v>937</v>
      </c>
      <c r="B962" s="63" t="s">
        <v>130</v>
      </c>
      <c r="C962" s="65" t="s">
        <v>53</v>
      </c>
      <c r="D962" s="64">
        <v>502.21</v>
      </c>
      <c r="E962" s="62"/>
      <c r="F962" s="59"/>
      <c r="G962" s="55">
        <f t="shared" si="86"/>
        <v>502.21</v>
      </c>
      <c r="H962" s="102"/>
    </row>
    <row r="963" spans="1:8" s="7" customFormat="1" ht="22.5" x14ac:dyDescent="0.2">
      <c r="A963" s="104" t="s">
        <v>938</v>
      </c>
      <c r="B963" s="63" t="s">
        <v>139</v>
      </c>
      <c r="C963" s="65" t="s">
        <v>32</v>
      </c>
      <c r="D963" s="64">
        <v>10.52</v>
      </c>
      <c r="E963" s="62"/>
      <c r="F963" s="59"/>
      <c r="G963" s="55">
        <f t="shared" si="86"/>
        <v>10.52</v>
      </c>
      <c r="H963" s="102"/>
    </row>
    <row r="964" spans="1:8" s="7" customFormat="1" ht="22.5" x14ac:dyDescent="0.2">
      <c r="A964" s="104" t="s">
        <v>939</v>
      </c>
      <c r="B964" s="63" t="s">
        <v>112</v>
      </c>
      <c r="C964" s="65" t="s">
        <v>31</v>
      </c>
      <c r="D964" s="64">
        <v>56.11</v>
      </c>
      <c r="E964" s="62"/>
      <c r="F964" s="59"/>
      <c r="G964" s="55">
        <f t="shared" si="86"/>
        <v>56.11</v>
      </c>
      <c r="H964" s="102"/>
    </row>
    <row r="965" spans="1:8" s="7" customFormat="1" ht="33.75" x14ac:dyDescent="0.2">
      <c r="A965" s="104" t="s">
        <v>940</v>
      </c>
      <c r="B965" s="63" t="s">
        <v>144</v>
      </c>
      <c r="C965" s="65" t="s">
        <v>31</v>
      </c>
      <c r="D965" s="64">
        <v>56.11</v>
      </c>
      <c r="E965" s="62"/>
      <c r="F965" s="59"/>
      <c r="G965" s="55">
        <f t="shared" si="86"/>
        <v>56.11</v>
      </c>
      <c r="H965" s="102"/>
    </row>
    <row r="966" spans="1:8" s="7" customFormat="1" ht="33.75" x14ac:dyDescent="0.2">
      <c r="A966" s="104" t="s">
        <v>941</v>
      </c>
      <c r="B966" s="63" t="s">
        <v>37</v>
      </c>
      <c r="C966" s="65" t="s">
        <v>32</v>
      </c>
      <c r="D966" s="64">
        <v>49.77</v>
      </c>
      <c r="E966" s="62"/>
      <c r="F966" s="59"/>
      <c r="G966" s="55">
        <f t="shared" si="86"/>
        <v>49.77</v>
      </c>
      <c r="H966" s="102"/>
    </row>
    <row r="967" spans="1:8" s="7" customFormat="1" ht="33.75" x14ac:dyDescent="0.2">
      <c r="A967" s="104" t="s">
        <v>942</v>
      </c>
      <c r="B967" s="63" t="s">
        <v>35</v>
      </c>
      <c r="C967" s="65" t="s">
        <v>36</v>
      </c>
      <c r="D967" s="64">
        <v>1194.48</v>
      </c>
      <c r="E967" s="62"/>
      <c r="F967" s="59"/>
      <c r="G967" s="55">
        <f t="shared" si="86"/>
        <v>1194.48</v>
      </c>
      <c r="H967" s="102"/>
    </row>
    <row r="968" spans="1:8" s="7" customFormat="1" x14ac:dyDescent="0.2">
      <c r="A968" s="40" t="s">
        <v>299</v>
      </c>
      <c r="B968" s="41" t="s">
        <v>62</v>
      </c>
      <c r="C968" s="42"/>
      <c r="D968" s="43">
        <v>0</v>
      </c>
      <c r="E968" s="101"/>
      <c r="F968" s="45"/>
      <c r="G968" s="44">
        <f>ROUND(SUM(G969:G984),2)</f>
        <v>63.16</v>
      </c>
      <c r="H968" s="102"/>
    </row>
    <row r="969" spans="1:8" s="7" customFormat="1" ht="33.75" x14ac:dyDescent="0.2">
      <c r="A969" s="104" t="s">
        <v>943</v>
      </c>
      <c r="B969" s="63" t="s">
        <v>1024</v>
      </c>
      <c r="C969" s="65" t="s">
        <v>33</v>
      </c>
      <c r="D969" s="64">
        <v>13</v>
      </c>
      <c r="E969" s="62"/>
      <c r="F969" s="59"/>
      <c r="G969" s="55">
        <f t="shared" ref="G969:G984" si="87">ROUND(PRODUCT(D969,E969),2)</f>
        <v>13</v>
      </c>
      <c r="H969" s="102"/>
    </row>
    <row r="970" spans="1:8" s="7" customFormat="1" ht="22.5" x14ac:dyDescent="0.2">
      <c r="A970" s="104" t="s">
        <v>944</v>
      </c>
      <c r="B970" s="63" t="s">
        <v>78</v>
      </c>
      <c r="C970" s="65" t="s">
        <v>33</v>
      </c>
      <c r="D970" s="64">
        <v>15</v>
      </c>
      <c r="E970" s="62"/>
      <c r="F970" s="59"/>
      <c r="G970" s="55">
        <f t="shared" si="87"/>
        <v>15</v>
      </c>
      <c r="H970" s="102"/>
    </row>
    <row r="971" spans="1:8" s="7" customFormat="1" ht="33.75" x14ac:dyDescent="0.2">
      <c r="A971" s="104" t="s">
        <v>945</v>
      </c>
      <c r="B971" s="63" t="s">
        <v>209</v>
      </c>
      <c r="C971" s="65" t="s">
        <v>33</v>
      </c>
      <c r="D971" s="64">
        <v>2</v>
      </c>
      <c r="E971" s="62"/>
      <c r="F971" s="59"/>
      <c r="G971" s="55">
        <f>ROUND(PRODUCT(D971,E971),2)</f>
        <v>2</v>
      </c>
      <c r="H971" s="102"/>
    </row>
    <row r="972" spans="1:8" s="7" customFormat="1" ht="22.5" x14ac:dyDescent="0.2">
      <c r="A972" s="104" t="s">
        <v>946</v>
      </c>
      <c r="B972" s="63" t="s">
        <v>213</v>
      </c>
      <c r="C972" s="65" t="s">
        <v>33</v>
      </c>
      <c r="D972" s="64">
        <v>1</v>
      </c>
      <c r="E972" s="62"/>
      <c r="F972" s="59"/>
      <c r="G972" s="55">
        <f t="shared" ref="G972:G974" si="88">ROUND(PRODUCT(D972,E972),2)</f>
        <v>1</v>
      </c>
      <c r="H972" s="102"/>
    </row>
    <row r="973" spans="1:8" s="7" customFormat="1" ht="22.5" x14ac:dyDescent="0.2">
      <c r="A973" s="104" t="s">
        <v>947</v>
      </c>
      <c r="B973" s="63" t="s">
        <v>205</v>
      </c>
      <c r="C973" s="65" t="s">
        <v>33</v>
      </c>
      <c r="D973" s="64">
        <v>2</v>
      </c>
      <c r="E973" s="62"/>
      <c r="F973" s="59"/>
      <c r="G973" s="55">
        <f t="shared" si="88"/>
        <v>2</v>
      </c>
      <c r="H973" s="102"/>
    </row>
    <row r="974" spans="1:8" s="7" customFormat="1" ht="33.75" x14ac:dyDescent="0.2">
      <c r="A974" s="104" t="s">
        <v>948</v>
      </c>
      <c r="B974" s="63" t="s">
        <v>1079</v>
      </c>
      <c r="C974" s="65" t="s">
        <v>33</v>
      </c>
      <c r="D974" s="64">
        <v>2</v>
      </c>
      <c r="E974" s="62"/>
      <c r="F974" s="59"/>
      <c r="G974" s="55">
        <f t="shared" si="88"/>
        <v>2</v>
      </c>
      <c r="H974" s="102"/>
    </row>
    <row r="975" spans="1:8" s="7" customFormat="1" ht="33.75" x14ac:dyDescent="0.2">
      <c r="A975" s="104" t="s">
        <v>949</v>
      </c>
      <c r="B975" s="63" t="s">
        <v>81</v>
      </c>
      <c r="C975" s="65" t="s">
        <v>33</v>
      </c>
      <c r="D975" s="64">
        <v>6</v>
      </c>
      <c r="E975" s="62"/>
      <c r="F975" s="59"/>
      <c r="G975" s="55">
        <f t="shared" si="87"/>
        <v>6</v>
      </c>
      <c r="H975" s="102"/>
    </row>
    <row r="976" spans="1:8" s="7" customFormat="1" ht="45" x14ac:dyDescent="0.2">
      <c r="A976" s="104" t="s">
        <v>950</v>
      </c>
      <c r="B976" s="63" t="s">
        <v>206</v>
      </c>
      <c r="C976" s="65" t="s">
        <v>33</v>
      </c>
      <c r="D976" s="64">
        <v>1</v>
      </c>
      <c r="E976" s="62"/>
      <c r="F976" s="59"/>
      <c r="G976" s="55">
        <f>ROUND(PRODUCT(D976,E976),2)</f>
        <v>1</v>
      </c>
      <c r="H976" s="102"/>
    </row>
    <row r="977" spans="1:8" s="7" customFormat="1" ht="22.5" x14ac:dyDescent="0.2">
      <c r="A977" s="104" t="s">
        <v>951</v>
      </c>
      <c r="B977" s="63" t="s">
        <v>125</v>
      </c>
      <c r="C977" s="65" t="s">
        <v>33</v>
      </c>
      <c r="D977" s="64">
        <v>1</v>
      </c>
      <c r="E977" s="62"/>
      <c r="F977" s="59"/>
      <c r="G977" s="55">
        <f t="shared" ref="G977" si="89">ROUND(PRODUCT(D977,E977),2)</f>
        <v>1</v>
      </c>
      <c r="H977" s="102"/>
    </row>
    <row r="978" spans="1:8" s="7" customFormat="1" ht="33.75" x14ac:dyDescent="0.2">
      <c r="A978" s="104" t="s">
        <v>952</v>
      </c>
      <c r="B978" s="63" t="s">
        <v>207</v>
      </c>
      <c r="C978" s="65" t="s">
        <v>33</v>
      </c>
      <c r="D978" s="64">
        <v>1</v>
      </c>
      <c r="E978" s="62"/>
      <c r="F978" s="59"/>
      <c r="G978" s="55">
        <f>ROUND(PRODUCT(D978,E978),2)</f>
        <v>1</v>
      </c>
      <c r="H978" s="102"/>
    </row>
    <row r="979" spans="1:8" s="7" customFormat="1" ht="22.5" x14ac:dyDescent="0.2">
      <c r="A979" s="104" t="s">
        <v>953</v>
      </c>
      <c r="B979" s="63" t="s">
        <v>67</v>
      </c>
      <c r="C979" s="65" t="s">
        <v>39</v>
      </c>
      <c r="D979" s="64">
        <v>6</v>
      </c>
      <c r="E979" s="62"/>
      <c r="F979" s="59"/>
      <c r="G979" s="55">
        <f t="shared" ref="G979:G980" si="90">ROUND(PRODUCT(D979,E979),2)</f>
        <v>6</v>
      </c>
      <c r="H979" s="102"/>
    </row>
    <row r="980" spans="1:8" s="7" customFormat="1" ht="22.5" x14ac:dyDescent="0.2">
      <c r="A980" s="104" t="s">
        <v>954</v>
      </c>
      <c r="B980" s="63" t="s">
        <v>154</v>
      </c>
      <c r="C980" s="65" t="s">
        <v>33</v>
      </c>
      <c r="D980" s="64">
        <v>1</v>
      </c>
      <c r="E980" s="62"/>
      <c r="F980" s="59"/>
      <c r="G980" s="55">
        <f t="shared" si="90"/>
        <v>1</v>
      </c>
      <c r="H980" s="102"/>
    </row>
    <row r="981" spans="1:8" s="7" customFormat="1" ht="33.75" x14ac:dyDescent="0.2">
      <c r="A981" s="104" t="s">
        <v>955</v>
      </c>
      <c r="B981" s="63" t="s">
        <v>145</v>
      </c>
      <c r="C981" s="65" t="s">
        <v>32</v>
      </c>
      <c r="D981" s="64">
        <v>0.16</v>
      </c>
      <c r="E981" s="62"/>
      <c r="F981" s="59"/>
      <c r="G981" s="55">
        <f t="shared" si="87"/>
        <v>0.16</v>
      </c>
      <c r="H981" s="102"/>
    </row>
    <row r="982" spans="1:8" s="7" customFormat="1" ht="33.75" x14ac:dyDescent="0.2">
      <c r="A982" s="104" t="s">
        <v>956</v>
      </c>
      <c r="B982" s="63" t="s">
        <v>82</v>
      </c>
      <c r="C982" s="65" t="s">
        <v>33</v>
      </c>
      <c r="D982" s="64">
        <v>6</v>
      </c>
      <c r="E982" s="62"/>
      <c r="F982" s="59"/>
      <c r="G982" s="55">
        <f t="shared" si="87"/>
        <v>6</v>
      </c>
      <c r="H982" s="102"/>
    </row>
    <row r="983" spans="1:8" s="7" customFormat="1" ht="22.5" x14ac:dyDescent="0.2">
      <c r="A983" s="104" t="s">
        <v>957</v>
      </c>
      <c r="B983" s="63" t="s">
        <v>83</v>
      </c>
      <c r="C983" s="65" t="s">
        <v>33</v>
      </c>
      <c r="D983" s="64">
        <v>1</v>
      </c>
      <c r="E983" s="62"/>
      <c r="F983" s="59"/>
      <c r="G983" s="55">
        <f t="shared" si="87"/>
        <v>1</v>
      </c>
      <c r="H983" s="102"/>
    </row>
    <row r="984" spans="1:8" s="7" customFormat="1" ht="22.5" x14ac:dyDescent="0.2">
      <c r="A984" s="104" t="s">
        <v>958</v>
      </c>
      <c r="B984" s="63" t="s">
        <v>124</v>
      </c>
      <c r="C984" s="65" t="s">
        <v>33</v>
      </c>
      <c r="D984" s="64">
        <v>5</v>
      </c>
      <c r="E984" s="62"/>
      <c r="F984" s="59"/>
      <c r="G984" s="55">
        <f t="shared" si="87"/>
        <v>5</v>
      </c>
      <c r="H984" s="102"/>
    </row>
    <row r="985" spans="1:8" s="7" customFormat="1" x14ac:dyDescent="0.2">
      <c r="A985" s="39" t="s">
        <v>300</v>
      </c>
      <c r="B985" s="67" t="s">
        <v>90</v>
      </c>
      <c r="C985" s="67"/>
      <c r="D985" s="67">
        <v>0</v>
      </c>
      <c r="E985" s="67"/>
      <c r="F985" s="67"/>
      <c r="G985" s="57">
        <f>ROUND(SUM(G986,G997),2)</f>
        <v>1802.42</v>
      </c>
      <c r="H985" s="102"/>
    </row>
    <row r="986" spans="1:8" s="7" customFormat="1" x14ac:dyDescent="0.2">
      <c r="A986" s="40" t="s">
        <v>301</v>
      </c>
      <c r="B986" s="41" t="s">
        <v>91</v>
      </c>
      <c r="C986" s="42"/>
      <c r="D986" s="43">
        <v>0</v>
      </c>
      <c r="E986" s="101"/>
      <c r="F986" s="45"/>
      <c r="G986" s="44">
        <f>ROUND(SUM(G987:G996),2)</f>
        <v>679.66</v>
      </c>
      <c r="H986" s="102"/>
    </row>
    <row r="987" spans="1:8" s="7" customFormat="1" ht="45" x14ac:dyDescent="0.2">
      <c r="A987" s="104" t="s">
        <v>959</v>
      </c>
      <c r="B987" s="63" t="s">
        <v>85</v>
      </c>
      <c r="C987" s="65" t="s">
        <v>33</v>
      </c>
      <c r="D987" s="64">
        <v>10</v>
      </c>
      <c r="E987" s="62"/>
      <c r="F987" s="59"/>
      <c r="G987" s="55">
        <f t="shared" ref="G987:G1013" si="91">ROUND(PRODUCT(D987,E987),2)</f>
        <v>10</v>
      </c>
      <c r="H987" s="102"/>
    </row>
    <row r="988" spans="1:8" s="7" customFormat="1" ht="45" x14ac:dyDescent="0.2">
      <c r="A988" s="104" t="s">
        <v>960</v>
      </c>
      <c r="B988" s="63" t="s">
        <v>86</v>
      </c>
      <c r="C988" s="65" t="s">
        <v>33</v>
      </c>
      <c r="D988" s="64">
        <v>5</v>
      </c>
      <c r="E988" s="62"/>
      <c r="F988" s="59"/>
      <c r="G988" s="55">
        <f t="shared" si="91"/>
        <v>5</v>
      </c>
      <c r="H988" s="102"/>
    </row>
    <row r="989" spans="1:8" s="7" customFormat="1" ht="22.5" x14ac:dyDescent="0.2">
      <c r="A989" s="104" t="s">
        <v>961</v>
      </c>
      <c r="B989" s="63" t="s">
        <v>127</v>
      </c>
      <c r="C989" s="65" t="s">
        <v>32</v>
      </c>
      <c r="D989" s="64">
        <v>0.28000000000000003</v>
      </c>
      <c r="E989" s="62"/>
      <c r="F989" s="59"/>
      <c r="G989" s="55">
        <f t="shared" si="91"/>
        <v>0.28000000000000003</v>
      </c>
      <c r="H989" s="102"/>
    </row>
    <row r="990" spans="1:8" s="7" customFormat="1" ht="78.75" x14ac:dyDescent="0.2">
      <c r="A990" s="104" t="s">
        <v>962</v>
      </c>
      <c r="B990" s="63" t="s">
        <v>1054</v>
      </c>
      <c r="C990" s="65" t="s">
        <v>33</v>
      </c>
      <c r="D990" s="64">
        <v>12</v>
      </c>
      <c r="E990" s="62"/>
      <c r="F990" s="59"/>
      <c r="G990" s="55">
        <f t="shared" si="91"/>
        <v>12</v>
      </c>
      <c r="H990" s="102"/>
    </row>
    <row r="991" spans="1:8" s="7" customFormat="1" ht="45" x14ac:dyDescent="0.2">
      <c r="A991" s="104" t="s">
        <v>963</v>
      </c>
      <c r="B991" s="63" t="s">
        <v>172</v>
      </c>
      <c r="C991" s="65" t="s">
        <v>32</v>
      </c>
      <c r="D991" s="64">
        <v>71.77</v>
      </c>
      <c r="E991" s="62"/>
      <c r="F991" s="59"/>
      <c r="G991" s="55">
        <f t="shared" si="91"/>
        <v>71.77</v>
      </c>
      <c r="H991" s="102"/>
    </row>
    <row r="992" spans="1:8" s="7" customFormat="1" ht="22.5" x14ac:dyDescent="0.2">
      <c r="A992" s="104" t="s">
        <v>964</v>
      </c>
      <c r="B992" s="63" t="s">
        <v>87</v>
      </c>
      <c r="C992" s="65" t="s">
        <v>39</v>
      </c>
      <c r="D992" s="64">
        <v>484.34</v>
      </c>
      <c r="E992" s="62"/>
      <c r="F992" s="59"/>
      <c r="G992" s="55">
        <f t="shared" si="91"/>
        <v>484.34</v>
      </c>
      <c r="H992" s="102"/>
    </row>
    <row r="993" spans="1:8" s="7" customFormat="1" ht="22.5" x14ac:dyDescent="0.2">
      <c r="A993" s="104" t="s">
        <v>965</v>
      </c>
      <c r="B993" s="63" t="s">
        <v>1038</v>
      </c>
      <c r="C993" s="65" t="s">
        <v>39</v>
      </c>
      <c r="D993" s="64">
        <v>12</v>
      </c>
      <c r="E993" s="62"/>
      <c r="F993" s="59"/>
      <c r="G993" s="55">
        <f t="shared" si="91"/>
        <v>12</v>
      </c>
      <c r="H993" s="102"/>
    </row>
    <row r="994" spans="1:8" s="7" customFormat="1" ht="22.5" x14ac:dyDescent="0.2">
      <c r="A994" s="104" t="s">
        <v>966</v>
      </c>
      <c r="B994" s="63" t="s">
        <v>88</v>
      </c>
      <c r="C994" s="65" t="s">
        <v>39</v>
      </c>
      <c r="D994" s="64">
        <v>6.5</v>
      </c>
      <c r="E994" s="62"/>
      <c r="F994" s="59"/>
      <c r="G994" s="55">
        <f t="shared" si="91"/>
        <v>6.5</v>
      </c>
      <c r="H994" s="102"/>
    </row>
    <row r="995" spans="1:8" s="7" customFormat="1" ht="22.5" x14ac:dyDescent="0.2">
      <c r="A995" s="104" t="s">
        <v>967</v>
      </c>
      <c r="B995" s="63" t="s">
        <v>89</v>
      </c>
      <c r="C995" s="65" t="s">
        <v>33</v>
      </c>
      <c r="D995" s="64">
        <v>6</v>
      </c>
      <c r="E995" s="62"/>
      <c r="F995" s="59"/>
      <c r="G995" s="55">
        <f t="shared" si="91"/>
        <v>6</v>
      </c>
      <c r="H995" s="102"/>
    </row>
    <row r="996" spans="1:8" s="7" customFormat="1" ht="45" x14ac:dyDescent="0.2">
      <c r="A996" s="104" t="s">
        <v>968</v>
      </c>
      <c r="B996" s="63" t="s">
        <v>188</v>
      </c>
      <c r="C996" s="65" t="s">
        <v>32</v>
      </c>
      <c r="D996" s="64">
        <v>71.77</v>
      </c>
      <c r="E996" s="62"/>
      <c r="F996" s="59"/>
      <c r="G996" s="55">
        <f t="shared" si="91"/>
        <v>71.77</v>
      </c>
      <c r="H996" s="102"/>
    </row>
    <row r="997" spans="1:8" s="7" customFormat="1" x14ac:dyDescent="0.2">
      <c r="A997" s="40" t="s">
        <v>302</v>
      </c>
      <c r="B997" s="41" t="s">
        <v>115</v>
      </c>
      <c r="C997" s="42"/>
      <c r="D997" s="43">
        <v>0</v>
      </c>
      <c r="E997" s="101"/>
      <c r="F997" s="45"/>
      <c r="G997" s="44">
        <f>ROUND(SUM(G998:G1017),2)</f>
        <v>1122.76</v>
      </c>
      <c r="H997" s="102"/>
    </row>
    <row r="998" spans="1:8" s="7" customFormat="1" ht="135" x14ac:dyDescent="0.2">
      <c r="A998" s="104" t="s">
        <v>969</v>
      </c>
      <c r="B998" s="63" t="s">
        <v>1055</v>
      </c>
      <c r="C998" s="65" t="s">
        <v>33</v>
      </c>
      <c r="D998" s="64">
        <v>12</v>
      </c>
      <c r="E998" s="62"/>
      <c r="F998" s="59"/>
      <c r="G998" s="55">
        <f t="shared" si="91"/>
        <v>12</v>
      </c>
      <c r="H998" s="102"/>
    </row>
    <row r="999" spans="1:8" s="7" customFormat="1" ht="112.5" x14ac:dyDescent="0.2">
      <c r="A999" s="104" t="s">
        <v>970</v>
      </c>
      <c r="B999" s="63" t="s">
        <v>1056</v>
      </c>
      <c r="C999" s="65" t="s">
        <v>33</v>
      </c>
      <c r="D999" s="64">
        <v>12</v>
      </c>
      <c r="E999" s="62"/>
      <c r="F999" s="59"/>
      <c r="G999" s="55">
        <f t="shared" si="91"/>
        <v>12</v>
      </c>
      <c r="H999" s="102"/>
    </row>
    <row r="1000" spans="1:8" s="7" customFormat="1" ht="56.25" x14ac:dyDescent="0.2">
      <c r="A1000" s="104" t="s">
        <v>971</v>
      </c>
      <c r="B1000" s="63" t="s">
        <v>1040</v>
      </c>
      <c r="C1000" s="65" t="s">
        <v>33</v>
      </c>
      <c r="D1000" s="64">
        <v>12</v>
      </c>
      <c r="E1000" s="62"/>
      <c r="F1000" s="59"/>
      <c r="G1000" s="55">
        <f t="shared" si="91"/>
        <v>12</v>
      </c>
      <c r="H1000" s="102"/>
    </row>
    <row r="1001" spans="1:8" s="7" customFormat="1" ht="33.75" x14ac:dyDescent="0.2">
      <c r="A1001" s="104" t="s">
        <v>972</v>
      </c>
      <c r="B1001" s="63" t="s">
        <v>92</v>
      </c>
      <c r="C1001" s="65" t="s">
        <v>39</v>
      </c>
      <c r="D1001" s="64">
        <v>448.56</v>
      </c>
      <c r="E1001" s="62"/>
      <c r="F1001" s="59"/>
      <c r="G1001" s="55">
        <f t="shared" si="91"/>
        <v>448.56</v>
      </c>
      <c r="H1001" s="102"/>
    </row>
    <row r="1002" spans="1:8" s="7" customFormat="1" ht="33.75" x14ac:dyDescent="0.2">
      <c r="A1002" s="104" t="s">
        <v>973</v>
      </c>
      <c r="B1002" s="63" t="s">
        <v>93</v>
      </c>
      <c r="C1002" s="65" t="s">
        <v>39</v>
      </c>
      <c r="D1002" s="64">
        <v>464.4</v>
      </c>
      <c r="E1002" s="62"/>
      <c r="F1002" s="59"/>
      <c r="G1002" s="55">
        <f t="shared" si="91"/>
        <v>464.4</v>
      </c>
      <c r="H1002" s="102"/>
    </row>
    <row r="1003" spans="1:8" s="7" customFormat="1" ht="56.25" x14ac:dyDescent="0.2">
      <c r="A1003" s="104" t="s">
        <v>974</v>
      </c>
      <c r="B1003" s="63" t="s">
        <v>151</v>
      </c>
      <c r="C1003" s="65" t="s">
        <v>39</v>
      </c>
      <c r="D1003" s="64">
        <v>12.4</v>
      </c>
      <c r="E1003" s="62"/>
      <c r="F1003" s="59"/>
      <c r="G1003" s="55">
        <f t="shared" si="91"/>
        <v>12.4</v>
      </c>
      <c r="H1003" s="102"/>
    </row>
    <row r="1004" spans="1:8" s="7" customFormat="1" ht="22.5" x14ac:dyDescent="0.2">
      <c r="A1004" s="104" t="s">
        <v>1318</v>
      </c>
      <c r="B1004" s="63" t="s">
        <v>94</v>
      </c>
      <c r="C1004" s="65" t="s">
        <v>33</v>
      </c>
      <c r="D1004" s="64">
        <v>36</v>
      </c>
      <c r="E1004" s="62"/>
      <c r="F1004" s="59"/>
      <c r="G1004" s="55">
        <f t="shared" si="91"/>
        <v>36</v>
      </c>
      <c r="H1004" s="102"/>
    </row>
    <row r="1005" spans="1:8" s="7" customFormat="1" ht="22.5" x14ac:dyDescent="0.2">
      <c r="A1005" s="104" t="s">
        <v>975</v>
      </c>
      <c r="B1005" s="63" t="s">
        <v>95</v>
      </c>
      <c r="C1005" s="65" t="s">
        <v>33</v>
      </c>
      <c r="D1005" s="64">
        <v>8</v>
      </c>
      <c r="E1005" s="62"/>
      <c r="F1005" s="59"/>
      <c r="G1005" s="55">
        <f t="shared" si="91"/>
        <v>8</v>
      </c>
      <c r="H1005" s="102"/>
    </row>
    <row r="1006" spans="1:8" s="7" customFormat="1" ht="45" x14ac:dyDescent="0.2">
      <c r="A1006" s="104" t="s">
        <v>976</v>
      </c>
      <c r="B1006" s="63" t="s">
        <v>96</v>
      </c>
      <c r="C1006" s="65" t="s">
        <v>33</v>
      </c>
      <c r="D1006" s="64">
        <v>36</v>
      </c>
      <c r="E1006" s="62"/>
      <c r="F1006" s="59"/>
      <c r="G1006" s="55">
        <f t="shared" si="91"/>
        <v>36</v>
      </c>
      <c r="H1006" s="102"/>
    </row>
    <row r="1007" spans="1:8" s="7" customFormat="1" ht="33.75" x14ac:dyDescent="0.2">
      <c r="A1007" s="104" t="s">
        <v>977</v>
      </c>
      <c r="B1007" s="63" t="s">
        <v>152</v>
      </c>
      <c r="C1007" s="65" t="s">
        <v>33</v>
      </c>
      <c r="D1007" s="64">
        <v>3</v>
      </c>
      <c r="E1007" s="62"/>
      <c r="F1007" s="59"/>
      <c r="G1007" s="55">
        <f t="shared" si="91"/>
        <v>3</v>
      </c>
      <c r="H1007" s="102"/>
    </row>
    <row r="1008" spans="1:8" s="7" customFormat="1" ht="33.75" x14ac:dyDescent="0.2">
      <c r="A1008" s="104" t="s">
        <v>978</v>
      </c>
      <c r="B1008" s="63" t="s">
        <v>97</v>
      </c>
      <c r="C1008" s="100" t="s">
        <v>98</v>
      </c>
      <c r="D1008" s="64">
        <v>5</v>
      </c>
      <c r="E1008" s="62"/>
      <c r="F1008" s="59"/>
      <c r="G1008" s="55">
        <f t="shared" si="91"/>
        <v>5</v>
      </c>
      <c r="H1008" s="102"/>
    </row>
    <row r="1009" spans="1:8" s="7" customFormat="1" ht="33.75" x14ac:dyDescent="0.2">
      <c r="A1009" s="104" t="s">
        <v>979</v>
      </c>
      <c r="B1009" s="63" t="s">
        <v>102</v>
      </c>
      <c r="C1009" s="100" t="s">
        <v>98</v>
      </c>
      <c r="D1009" s="64">
        <v>12</v>
      </c>
      <c r="E1009" s="62"/>
      <c r="F1009" s="59"/>
      <c r="G1009" s="55">
        <f t="shared" si="91"/>
        <v>12</v>
      </c>
      <c r="H1009" s="102"/>
    </row>
    <row r="1010" spans="1:8" s="7" customFormat="1" ht="33.75" x14ac:dyDescent="0.2">
      <c r="A1010" s="104" t="s">
        <v>980</v>
      </c>
      <c r="B1010" s="63" t="s">
        <v>99</v>
      </c>
      <c r="C1010" s="65" t="s">
        <v>33</v>
      </c>
      <c r="D1010" s="64">
        <v>2</v>
      </c>
      <c r="E1010" s="62"/>
      <c r="F1010" s="59"/>
      <c r="G1010" s="55">
        <f t="shared" si="91"/>
        <v>2</v>
      </c>
      <c r="H1010" s="102"/>
    </row>
    <row r="1011" spans="1:8" s="7" customFormat="1" ht="33.75" x14ac:dyDescent="0.2">
      <c r="A1011" s="104" t="s">
        <v>981</v>
      </c>
      <c r="B1011" s="63" t="s">
        <v>146</v>
      </c>
      <c r="C1011" s="65" t="s">
        <v>33</v>
      </c>
      <c r="D1011" s="64">
        <v>28</v>
      </c>
      <c r="E1011" s="62"/>
      <c r="F1011" s="59"/>
      <c r="G1011" s="55">
        <f t="shared" si="91"/>
        <v>28</v>
      </c>
      <c r="H1011" s="102"/>
    </row>
    <row r="1012" spans="1:8" s="7" customFormat="1" ht="33.75" x14ac:dyDescent="0.2">
      <c r="A1012" s="104" t="s">
        <v>982</v>
      </c>
      <c r="B1012" s="63" t="s">
        <v>147</v>
      </c>
      <c r="C1012" s="65" t="s">
        <v>33</v>
      </c>
      <c r="D1012" s="64">
        <v>12</v>
      </c>
      <c r="E1012" s="62"/>
      <c r="F1012" s="59"/>
      <c r="G1012" s="55">
        <f t="shared" si="91"/>
        <v>12</v>
      </c>
      <c r="H1012" s="102"/>
    </row>
    <row r="1013" spans="1:8" s="7" customFormat="1" ht="56.25" x14ac:dyDescent="0.2">
      <c r="A1013" s="104" t="s">
        <v>983</v>
      </c>
      <c r="B1013" s="63" t="s">
        <v>101</v>
      </c>
      <c r="C1013" s="65" t="s">
        <v>33</v>
      </c>
      <c r="D1013" s="64">
        <v>1</v>
      </c>
      <c r="E1013" s="62"/>
      <c r="F1013" s="59"/>
      <c r="G1013" s="55">
        <f t="shared" si="91"/>
        <v>1</v>
      </c>
      <c r="H1013" s="102"/>
    </row>
    <row r="1014" spans="1:8" s="7" customFormat="1" ht="33.75" x14ac:dyDescent="0.2">
      <c r="A1014" s="104" t="s">
        <v>984</v>
      </c>
      <c r="B1014" s="63" t="s">
        <v>100</v>
      </c>
      <c r="C1014" s="65" t="s">
        <v>39</v>
      </c>
      <c r="D1014" s="64">
        <v>4.4000000000000004</v>
      </c>
      <c r="E1014" s="62"/>
      <c r="F1014" s="59"/>
      <c r="G1014" s="55">
        <f>ROUND(PRODUCT(D1014,E1014),2)</f>
        <v>4.4000000000000004</v>
      </c>
      <c r="H1014" s="102"/>
    </row>
    <row r="1015" spans="1:8" s="7" customFormat="1" ht="56.25" x14ac:dyDescent="0.2">
      <c r="A1015" s="104" t="s">
        <v>985</v>
      </c>
      <c r="B1015" s="63" t="s">
        <v>1091</v>
      </c>
      <c r="C1015" s="65" t="s">
        <v>33</v>
      </c>
      <c r="D1015" s="64">
        <v>12</v>
      </c>
      <c r="E1015" s="62"/>
      <c r="F1015" s="59"/>
      <c r="G1015" s="55">
        <f>ROUND(PRODUCT(D1015,E1015),2)</f>
        <v>12</v>
      </c>
      <c r="H1015" s="102"/>
    </row>
    <row r="1016" spans="1:8" s="7" customFormat="1" ht="78.75" x14ac:dyDescent="0.2">
      <c r="A1016" s="104" t="s">
        <v>986</v>
      </c>
      <c r="B1016" s="63" t="s">
        <v>1319</v>
      </c>
      <c r="C1016" s="65" t="s">
        <v>33</v>
      </c>
      <c r="D1016" s="64">
        <v>1</v>
      </c>
      <c r="E1016" s="62"/>
      <c r="F1016" s="59"/>
      <c r="G1016" s="55">
        <f>ROUND(PRODUCT(D1016,E1016),2)</f>
        <v>1</v>
      </c>
      <c r="H1016" s="102"/>
    </row>
    <row r="1017" spans="1:8" s="7" customFormat="1" ht="258.75" x14ac:dyDescent="0.2">
      <c r="A1017" s="104" t="s">
        <v>987</v>
      </c>
      <c r="B1017" s="63" t="s">
        <v>1041</v>
      </c>
      <c r="C1017" s="65" t="s">
        <v>33</v>
      </c>
      <c r="D1017" s="64">
        <v>1</v>
      </c>
      <c r="E1017" s="62"/>
      <c r="F1017" s="59"/>
      <c r="G1017" s="55">
        <f>ROUND(PRODUCT(D1017,E1017),2)</f>
        <v>1</v>
      </c>
      <c r="H1017" s="102"/>
    </row>
    <row r="1018" spans="1:8" s="7" customFormat="1" x14ac:dyDescent="0.2">
      <c r="A1018" s="39" t="s">
        <v>303</v>
      </c>
      <c r="B1018" s="67" t="s">
        <v>29</v>
      </c>
      <c r="C1018" s="67"/>
      <c r="D1018" s="67">
        <v>0</v>
      </c>
      <c r="E1018" s="67"/>
      <c r="F1018" s="67"/>
      <c r="G1018" s="57">
        <f>ROUND(SUM(G1019),2)</f>
        <v>5479.93</v>
      </c>
      <c r="H1018" s="102"/>
    </row>
    <row r="1019" spans="1:8" s="7" customFormat="1" ht="22.5" x14ac:dyDescent="0.2">
      <c r="A1019" s="104" t="s">
        <v>988</v>
      </c>
      <c r="B1019" s="63" t="s">
        <v>47</v>
      </c>
      <c r="C1019" s="65" t="s">
        <v>31</v>
      </c>
      <c r="D1019" s="64">
        <v>5479.93</v>
      </c>
      <c r="E1019" s="62"/>
      <c r="F1019" s="59"/>
      <c r="G1019" s="55">
        <f t="shared" ref="G1019" si="92">ROUND(PRODUCT(D1019,E1019),2)</f>
        <v>5479.93</v>
      </c>
      <c r="H1019" s="102"/>
    </row>
    <row r="1020" spans="1:8" s="7" customFormat="1" ht="11.25" customHeight="1" x14ac:dyDescent="0.2">
      <c r="A1020" s="54"/>
      <c r="B1020" s="63"/>
      <c r="C1020" s="65"/>
      <c r="D1020" s="64"/>
      <c r="E1020" s="62"/>
      <c r="F1020" s="68"/>
      <c r="G1020" s="55"/>
    </row>
    <row r="1021" spans="1:8" s="7" customFormat="1" ht="11.25" customHeight="1" x14ac:dyDescent="0.2">
      <c r="A1021" s="75"/>
      <c r="B1021" s="76" t="s">
        <v>224</v>
      </c>
      <c r="C1021" s="77"/>
      <c r="D1021" s="78"/>
      <c r="E1021" s="79"/>
      <c r="F1021" s="79"/>
      <c r="G1021" s="57"/>
    </row>
    <row r="1022" spans="1:8" s="7" customFormat="1" ht="11.25" customHeight="1" x14ac:dyDescent="0.2">
      <c r="A1022" s="80"/>
      <c r="B1022" s="81" t="str">
        <f>B5</f>
        <v>Modernización a la Red de Vía Urbana, Zona Norte B, incluye: pavimentación, alcantarillado sanitario, agua potable, banquetas, cruces peatonales, accesibilidad universal, señalética horizontal - vertical y obras complementarias, Municipio de Zapopan, Jalisco.</v>
      </c>
      <c r="C1022" s="37"/>
      <c r="D1022" s="47"/>
      <c r="E1022" s="38"/>
      <c r="F1022" s="38"/>
      <c r="G1022" s="85">
        <f>+G15</f>
        <v>1421937.8099999996</v>
      </c>
    </row>
    <row r="1023" spans="1:8" s="7" customFormat="1" ht="11.25" customHeight="1" x14ac:dyDescent="0.2">
      <c r="A1023" s="80"/>
      <c r="B1023" s="81"/>
      <c r="C1023" s="37"/>
      <c r="D1023" s="47"/>
      <c r="E1023" s="38"/>
      <c r="F1023" s="38"/>
      <c r="G1023" s="58"/>
    </row>
    <row r="1024" spans="1:8" s="7" customFormat="1" ht="11.25" customHeight="1" x14ac:dyDescent="0.2">
      <c r="A1024" s="83" t="s">
        <v>15</v>
      </c>
      <c r="B1024" s="84" t="str">
        <f>+VLOOKUP(A1024,$A$16:$G$1020,2,FALSE)</f>
        <v>CALLE EXPERIENCIA</v>
      </c>
      <c r="C1024" s="84"/>
      <c r="D1024" s="84"/>
      <c r="E1024" s="84"/>
      <c r="F1024" s="84"/>
      <c r="G1024" s="93">
        <f t="shared" ref="G1024:G1055" si="93">+VLOOKUP(A1024,$A$16:$G$1020,7,FALSE)</f>
        <v>826719.56999999983</v>
      </c>
    </row>
    <row r="1025" spans="1:7" s="7" customFormat="1" ht="11.25" customHeight="1" x14ac:dyDescent="0.2">
      <c r="A1025" s="83" t="s">
        <v>22</v>
      </c>
      <c r="B1025" s="84" t="str">
        <f t="shared" ref="B1025:B1088" si="94">+VLOOKUP(A1025,$A$16:$G$1020,2,FALSE)</f>
        <v>PAVIMENTACIÓN</v>
      </c>
      <c r="C1025" s="84"/>
      <c r="D1025" s="84"/>
      <c r="E1025" s="84"/>
      <c r="F1025" s="84"/>
      <c r="G1025" s="93">
        <f t="shared" si="93"/>
        <v>710574.96</v>
      </c>
    </row>
    <row r="1026" spans="1:7" s="7" customFormat="1" ht="11.25" customHeight="1" x14ac:dyDescent="0.2">
      <c r="A1026" s="86" t="s">
        <v>225</v>
      </c>
      <c r="B1026" s="87" t="str">
        <f t="shared" si="94"/>
        <v>PRELIMINARES</v>
      </c>
      <c r="C1026" s="88"/>
      <c r="D1026" s="89"/>
      <c r="E1026" s="90"/>
      <c r="F1026" s="91"/>
      <c r="G1026" s="90">
        <f t="shared" si="93"/>
        <v>47853.82</v>
      </c>
    </row>
    <row r="1027" spans="1:7" s="7" customFormat="1" ht="11.25" customHeight="1" x14ac:dyDescent="0.2">
      <c r="A1027" s="86" t="s">
        <v>226</v>
      </c>
      <c r="B1027" s="87" t="str">
        <f t="shared" si="94"/>
        <v>TERRACERÍAS</v>
      </c>
      <c r="C1027" s="88"/>
      <c r="D1027" s="89"/>
      <c r="E1027" s="90"/>
      <c r="F1027" s="91"/>
      <c r="G1027" s="90">
        <f t="shared" si="93"/>
        <v>559210.43000000005</v>
      </c>
    </row>
    <row r="1028" spans="1:7" s="7" customFormat="1" ht="11.25" customHeight="1" x14ac:dyDescent="0.2">
      <c r="A1028" s="86" t="s">
        <v>227</v>
      </c>
      <c r="B1028" s="87" t="str">
        <f t="shared" si="94"/>
        <v>PAVIMENTO HIDRÁULICO</v>
      </c>
      <c r="C1028" s="88"/>
      <c r="D1028" s="89"/>
      <c r="E1028" s="90"/>
      <c r="F1028" s="91"/>
      <c r="G1028" s="90">
        <f t="shared" si="93"/>
        <v>103510.71</v>
      </c>
    </row>
    <row r="1029" spans="1:7" s="7" customFormat="1" ht="11.25" customHeight="1" x14ac:dyDescent="0.2">
      <c r="A1029" s="83" t="s">
        <v>23</v>
      </c>
      <c r="B1029" s="84" t="str">
        <f t="shared" si="94"/>
        <v>BANQUETAS, CRUCES PEATONALES Y ACCESIBILIDAD UNIVERSAL</v>
      </c>
      <c r="C1029" s="84"/>
      <c r="D1029" s="84"/>
      <c r="E1029" s="84"/>
      <c r="F1029" s="84"/>
      <c r="G1029" s="93">
        <f t="shared" si="93"/>
        <v>18985.080000000002</v>
      </c>
    </row>
    <row r="1030" spans="1:7" s="7" customFormat="1" ht="11.25" customHeight="1" x14ac:dyDescent="0.2">
      <c r="A1030" s="83" t="s">
        <v>49</v>
      </c>
      <c r="B1030" s="97" t="str">
        <f t="shared" si="94"/>
        <v>CICLOVÍA</v>
      </c>
      <c r="C1030" s="98"/>
      <c r="D1030" s="99"/>
      <c r="E1030" s="99"/>
      <c r="F1030" s="99"/>
      <c r="G1030" s="93">
        <f t="shared" si="93"/>
        <v>711.1</v>
      </c>
    </row>
    <row r="1031" spans="1:7" s="7" customFormat="1" ht="11.25" customHeight="1" x14ac:dyDescent="0.2">
      <c r="A1031" s="86" t="s">
        <v>1080</v>
      </c>
      <c r="B1031" s="87" t="str">
        <f t="shared" si="94"/>
        <v>PRELIMINARES</v>
      </c>
      <c r="C1031" s="88"/>
      <c r="D1031" s="89"/>
      <c r="E1031" s="90"/>
      <c r="F1031" s="91"/>
      <c r="G1031" s="90">
        <f t="shared" si="93"/>
        <v>342.5</v>
      </c>
    </row>
    <row r="1032" spans="1:7" s="7" customFormat="1" ht="11.25" customHeight="1" x14ac:dyDescent="0.2">
      <c r="A1032" s="86" t="s">
        <v>1081</v>
      </c>
      <c r="B1032" s="87" t="str">
        <f t="shared" si="94"/>
        <v>CICLOVÍA</v>
      </c>
      <c r="C1032" s="88"/>
      <c r="D1032" s="89"/>
      <c r="E1032" s="90"/>
      <c r="F1032" s="91"/>
      <c r="G1032" s="90">
        <f t="shared" si="93"/>
        <v>368.6</v>
      </c>
    </row>
    <row r="1033" spans="1:7" s="7" customFormat="1" ht="11.25" customHeight="1" x14ac:dyDescent="0.2">
      <c r="A1033" s="83" t="s">
        <v>228</v>
      </c>
      <c r="B1033" s="84" t="str">
        <f t="shared" si="94"/>
        <v>ÁREAS VERDES</v>
      </c>
      <c r="C1033" s="84"/>
      <c r="D1033" s="84"/>
      <c r="E1033" s="84"/>
      <c r="F1033" s="84"/>
      <c r="G1033" s="93">
        <f t="shared" si="93"/>
        <v>316.39999999999998</v>
      </c>
    </row>
    <row r="1034" spans="1:7" s="7" customFormat="1" ht="11.25" customHeight="1" x14ac:dyDescent="0.2">
      <c r="A1034" s="83" t="s">
        <v>229</v>
      </c>
      <c r="B1034" s="84" t="str">
        <f t="shared" si="94"/>
        <v>SEÑALAMIENTO HORIZONTAL Y VERTICAL</v>
      </c>
      <c r="C1034" s="84"/>
      <c r="D1034" s="84"/>
      <c r="E1034" s="84"/>
      <c r="F1034" s="84"/>
      <c r="G1034" s="93">
        <f t="shared" si="93"/>
        <v>4720.09</v>
      </c>
    </row>
    <row r="1035" spans="1:7" s="7" customFormat="1" ht="11.25" customHeight="1" x14ac:dyDescent="0.2">
      <c r="A1035" s="86" t="s">
        <v>230</v>
      </c>
      <c r="B1035" s="87" t="str">
        <f t="shared" si="94"/>
        <v>SEÑALAMIENTO HORIZONTAL</v>
      </c>
      <c r="C1035" s="88"/>
      <c r="D1035" s="89"/>
      <c r="E1035" s="90"/>
      <c r="F1035" s="91"/>
      <c r="G1035" s="90">
        <f t="shared" si="93"/>
        <v>4666.09</v>
      </c>
    </row>
    <row r="1036" spans="1:7" s="7" customFormat="1" ht="11.25" customHeight="1" x14ac:dyDescent="0.2">
      <c r="A1036" s="86" t="s">
        <v>231</v>
      </c>
      <c r="B1036" s="87" t="str">
        <f t="shared" si="94"/>
        <v>SEÑALAMIENTO VERTICAL</v>
      </c>
      <c r="C1036" s="88"/>
      <c r="D1036" s="89"/>
      <c r="E1036" s="90"/>
      <c r="F1036" s="91"/>
      <c r="G1036" s="90">
        <f t="shared" si="93"/>
        <v>54</v>
      </c>
    </row>
    <row r="1037" spans="1:7" s="7" customFormat="1" ht="11.25" customHeight="1" x14ac:dyDescent="0.2">
      <c r="A1037" s="83" t="s">
        <v>232</v>
      </c>
      <c r="B1037" s="84" t="str">
        <f t="shared" si="94"/>
        <v>ALCANTARILLADO SANITARIO</v>
      </c>
      <c r="C1037" s="84"/>
      <c r="D1037" s="84"/>
      <c r="E1037" s="84"/>
      <c r="F1037" s="84"/>
      <c r="G1037" s="93">
        <f t="shared" si="93"/>
        <v>40592.75</v>
      </c>
    </row>
    <row r="1038" spans="1:7" s="7" customFormat="1" ht="11.25" customHeight="1" x14ac:dyDescent="0.2">
      <c r="A1038" s="86" t="s">
        <v>233</v>
      </c>
      <c r="B1038" s="87" t="str">
        <f t="shared" si="94"/>
        <v>LÍNEA PRINCIPAL</v>
      </c>
      <c r="C1038" s="88"/>
      <c r="D1038" s="89"/>
      <c r="E1038" s="90"/>
      <c r="F1038" s="91"/>
      <c r="G1038" s="90">
        <f t="shared" si="93"/>
        <v>23866.13</v>
      </c>
    </row>
    <row r="1039" spans="1:7" s="7" customFormat="1" ht="11.25" customHeight="1" x14ac:dyDescent="0.2">
      <c r="A1039" s="86" t="s">
        <v>234</v>
      </c>
      <c r="B1039" s="87" t="str">
        <f t="shared" si="94"/>
        <v>POZOS DE VISITA</v>
      </c>
      <c r="C1039" s="88"/>
      <c r="D1039" s="89"/>
      <c r="E1039" s="90"/>
      <c r="F1039" s="91"/>
      <c r="G1039" s="90">
        <f t="shared" si="93"/>
        <v>3951.2</v>
      </c>
    </row>
    <row r="1040" spans="1:7" s="7" customFormat="1" ht="11.25" customHeight="1" x14ac:dyDescent="0.2">
      <c r="A1040" s="86" t="s">
        <v>235</v>
      </c>
      <c r="B1040" s="87" t="str">
        <f t="shared" si="94"/>
        <v>DESCARGAS DOMICILIARIAS</v>
      </c>
      <c r="C1040" s="88"/>
      <c r="D1040" s="89"/>
      <c r="E1040" s="90"/>
      <c r="F1040" s="91"/>
      <c r="G1040" s="90">
        <f t="shared" si="93"/>
        <v>12775.42</v>
      </c>
    </row>
    <row r="1041" spans="1:7" s="7" customFormat="1" ht="11.25" customHeight="1" x14ac:dyDescent="0.2">
      <c r="A1041" s="83" t="s">
        <v>236</v>
      </c>
      <c r="B1041" s="84" t="str">
        <f t="shared" si="94"/>
        <v>ALCANTARILLADO PLUVIAL</v>
      </c>
      <c r="C1041" s="84"/>
      <c r="D1041" s="84"/>
      <c r="E1041" s="84"/>
      <c r="F1041" s="84"/>
      <c r="G1041" s="93">
        <f t="shared" si="93"/>
        <v>5998.73</v>
      </c>
    </row>
    <row r="1042" spans="1:7" s="7" customFormat="1" ht="11.25" customHeight="1" x14ac:dyDescent="0.2">
      <c r="A1042" s="86" t="s">
        <v>237</v>
      </c>
      <c r="B1042" s="87" t="str">
        <f t="shared" si="94"/>
        <v>BOCAS DE TORMENTA DE BANQUETA</v>
      </c>
      <c r="C1042" s="88"/>
      <c r="D1042" s="89"/>
      <c r="E1042" s="90"/>
      <c r="F1042" s="91"/>
      <c r="G1042" s="90">
        <f t="shared" si="93"/>
        <v>3097.56</v>
      </c>
    </row>
    <row r="1043" spans="1:7" s="7" customFormat="1" ht="11.25" customHeight="1" x14ac:dyDescent="0.2">
      <c r="A1043" s="86" t="s">
        <v>238</v>
      </c>
      <c r="B1043" s="87" t="str">
        <f t="shared" si="94"/>
        <v>BOCAS DE TORMENTA VIALIDAD</v>
      </c>
      <c r="C1043" s="88"/>
      <c r="D1043" s="89"/>
      <c r="E1043" s="90"/>
      <c r="F1043" s="91"/>
      <c r="G1043" s="90">
        <f t="shared" si="93"/>
        <v>2829.17</v>
      </c>
    </row>
    <row r="1044" spans="1:7" s="7" customFormat="1" ht="11.25" customHeight="1" x14ac:dyDescent="0.2">
      <c r="A1044" s="86" t="s">
        <v>1082</v>
      </c>
      <c r="B1044" s="87" t="str">
        <f t="shared" si="94"/>
        <v>POZOS DE ABSORCIÓN</v>
      </c>
      <c r="C1044" s="88"/>
      <c r="D1044" s="89"/>
      <c r="E1044" s="90"/>
      <c r="F1044" s="91"/>
      <c r="G1044" s="90">
        <f t="shared" si="93"/>
        <v>72</v>
      </c>
    </row>
    <row r="1045" spans="1:7" s="7" customFormat="1" ht="11.25" customHeight="1" x14ac:dyDescent="0.2">
      <c r="A1045" s="83" t="s">
        <v>239</v>
      </c>
      <c r="B1045" s="84" t="str">
        <f t="shared" si="94"/>
        <v>AGUA POTABLE</v>
      </c>
      <c r="C1045" s="84"/>
      <c r="D1045" s="84"/>
      <c r="E1045" s="84"/>
      <c r="F1045" s="84"/>
      <c r="G1045" s="93">
        <f t="shared" si="93"/>
        <v>29733.24</v>
      </c>
    </row>
    <row r="1046" spans="1:7" s="7" customFormat="1" ht="11.25" customHeight="1" x14ac:dyDescent="0.2">
      <c r="A1046" s="86" t="s">
        <v>1083</v>
      </c>
      <c r="B1046" s="87" t="str">
        <f t="shared" si="94"/>
        <v>LÍNEA PRINCIPAL</v>
      </c>
      <c r="C1046" s="88"/>
      <c r="D1046" s="89"/>
      <c r="E1046" s="90"/>
      <c r="F1046" s="91"/>
      <c r="G1046" s="90">
        <f t="shared" si="93"/>
        <v>21531.72</v>
      </c>
    </row>
    <row r="1047" spans="1:7" s="7" customFormat="1" ht="11.25" customHeight="1" x14ac:dyDescent="0.2">
      <c r="A1047" s="86" t="s">
        <v>1084</v>
      </c>
      <c r="B1047" s="87" t="str">
        <f t="shared" si="94"/>
        <v>TOMAS DOMICILIARIAS</v>
      </c>
      <c r="C1047" s="88"/>
      <c r="D1047" s="89"/>
      <c r="E1047" s="90"/>
      <c r="F1047" s="91"/>
      <c r="G1047" s="90">
        <f t="shared" si="93"/>
        <v>4153.8</v>
      </c>
    </row>
    <row r="1048" spans="1:7" s="7" customFormat="1" ht="11.25" customHeight="1" x14ac:dyDescent="0.2">
      <c r="A1048" s="86" t="s">
        <v>1085</v>
      </c>
      <c r="B1048" s="87" t="str">
        <f t="shared" si="94"/>
        <v>CAJA DE VÁLVULAS</v>
      </c>
      <c r="C1048" s="88"/>
      <c r="D1048" s="89"/>
      <c r="E1048" s="90"/>
      <c r="F1048" s="91"/>
      <c r="G1048" s="90">
        <f t="shared" si="93"/>
        <v>3908.97</v>
      </c>
    </row>
    <row r="1049" spans="1:7" s="7" customFormat="1" ht="11.25" customHeight="1" x14ac:dyDescent="0.2">
      <c r="A1049" s="86" t="s">
        <v>1086</v>
      </c>
      <c r="B1049" s="87" t="str">
        <f t="shared" si="94"/>
        <v>PIEZAS ESPECIALES</v>
      </c>
      <c r="C1049" s="88"/>
      <c r="D1049" s="89"/>
      <c r="E1049" s="90"/>
      <c r="F1049" s="91"/>
      <c r="G1049" s="90">
        <f t="shared" si="93"/>
        <v>138.75</v>
      </c>
    </row>
    <row r="1050" spans="1:7" s="7" customFormat="1" ht="11.25" customHeight="1" x14ac:dyDescent="0.2">
      <c r="A1050" s="83" t="s">
        <v>1087</v>
      </c>
      <c r="B1050" s="84" t="str">
        <f t="shared" si="94"/>
        <v>RED DE ALUMBRADO PÚBLICO</v>
      </c>
      <c r="C1050" s="84"/>
      <c r="D1050" s="84"/>
      <c r="E1050" s="84"/>
      <c r="F1050" s="84"/>
      <c r="G1050" s="93">
        <f t="shared" si="93"/>
        <v>2563.15</v>
      </c>
    </row>
    <row r="1051" spans="1:7" s="7" customFormat="1" ht="11.25" customHeight="1" x14ac:dyDescent="0.2">
      <c r="A1051" s="86" t="s">
        <v>1088</v>
      </c>
      <c r="B1051" s="87" t="str">
        <f t="shared" si="94"/>
        <v>OBRA CIVIL</v>
      </c>
      <c r="C1051" s="88"/>
      <c r="D1051" s="89"/>
      <c r="E1051" s="90"/>
      <c r="F1051" s="91"/>
      <c r="G1051" s="90">
        <f t="shared" si="93"/>
        <v>908.15</v>
      </c>
    </row>
    <row r="1052" spans="1:7" s="7" customFormat="1" ht="11.25" customHeight="1" x14ac:dyDescent="0.2">
      <c r="A1052" s="86" t="s">
        <v>1089</v>
      </c>
      <c r="B1052" s="87" t="str">
        <f t="shared" si="94"/>
        <v>ALUMBRADO PÚBLICO</v>
      </c>
      <c r="C1052" s="88"/>
      <c r="D1052" s="89"/>
      <c r="E1052" s="90"/>
      <c r="F1052" s="91"/>
      <c r="G1052" s="90">
        <f t="shared" si="93"/>
        <v>1655</v>
      </c>
    </row>
    <row r="1053" spans="1:7" s="7" customFormat="1" ht="11.25" customHeight="1" x14ac:dyDescent="0.2">
      <c r="A1053" s="83" t="s">
        <v>1090</v>
      </c>
      <c r="B1053" s="84" t="str">
        <f t="shared" si="94"/>
        <v>LIMPIEZA</v>
      </c>
      <c r="C1053" s="84"/>
      <c r="D1053" s="84"/>
      <c r="E1053" s="84"/>
      <c r="F1053" s="84"/>
      <c r="G1053" s="93">
        <f t="shared" si="93"/>
        <v>12524.07</v>
      </c>
    </row>
    <row r="1054" spans="1:7" s="7" customFormat="1" ht="11.25" customHeight="1" x14ac:dyDescent="0.2">
      <c r="A1054" s="83" t="s">
        <v>25</v>
      </c>
      <c r="B1054" s="84" t="str">
        <f t="shared" si="94"/>
        <v>CALLE GUADALAJARA</v>
      </c>
      <c r="C1054" s="84"/>
      <c r="D1054" s="84"/>
      <c r="E1054" s="84"/>
      <c r="F1054" s="84"/>
      <c r="G1054" s="93">
        <f t="shared" si="93"/>
        <v>239346.69999999998</v>
      </c>
    </row>
    <row r="1055" spans="1:7" s="7" customFormat="1" ht="11.25" customHeight="1" x14ac:dyDescent="0.2">
      <c r="A1055" s="83" t="s">
        <v>240</v>
      </c>
      <c r="B1055" s="84" t="str">
        <f t="shared" si="94"/>
        <v>PAVIMENTACIÓN</v>
      </c>
      <c r="C1055" s="84"/>
      <c r="D1055" s="84"/>
      <c r="E1055" s="84"/>
      <c r="F1055" s="84"/>
      <c r="G1055" s="93">
        <f t="shared" si="93"/>
        <v>138338.71</v>
      </c>
    </row>
    <row r="1056" spans="1:7" s="7" customFormat="1" ht="11.25" customHeight="1" x14ac:dyDescent="0.2">
      <c r="A1056" s="86" t="s">
        <v>241</v>
      </c>
      <c r="B1056" s="87" t="str">
        <f t="shared" si="94"/>
        <v>PRELIMINARES</v>
      </c>
      <c r="C1056" s="88"/>
      <c r="D1056" s="89"/>
      <c r="E1056" s="90"/>
      <c r="F1056" s="91"/>
      <c r="G1056" s="90">
        <f t="shared" ref="G1056:G1087" si="95">+VLOOKUP(A1056,$A$16:$G$1020,7,FALSE)</f>
        <v>36539.230000000003</v>
      </c>
    </row>
    <row r="1057" spans="1:7" s="7" customFormat="1" ht="11.25" customHeight="1" x14ac:dyDescent="0.2">
      <c r="A1057" s="86" t="s">
        <v>242</v>
      </c>
      <c r="B1057" s="87" t="str">
        <f t="shared" si="94"/>
        <v>TERRACERÍAS</v>
      </c>
      <c r="C1057" s="88"/>
      <c r="D1057" s="89"/>
      <c r="E1057" s="90"/>
      <c r="F1057" s="91"/>
      <c r="G1057" s="90">
        <f t="shared" si="95"/>
        <v>85114.559999999998</v>
      </c>
    </row>
    <row r="1058" spans="1:7" s="7" customFormat="1" ht="11.25" customHeight="1" x14ac:dyDescent="0.2">
      <c r="A1058" s="86" t="s">
        <v>243</v>
      </c>
      <c r="B1058" s="87" t="str">
        <f t="shared" si="94"/>
        <v>PAVIMENTO HIDRÁULICO</v>
      </c>
      <c r="C1058" s="88"/>
      <c r="D1058" s="89"/>
      <c r="E1058" s="90"/>
      <c r="F1058" s="91"/>
      <c r="G1058" s="90">
        <f t="shared" si="95"/>
        <v>16684.919999999998</v>
      </c>
    </row>
    <row r="1059" spans="1:7" s="7" customFormat="1" ht="11.25" customHeight="1" x14ac:dyDescent="0.2">
      <c r="A1059" s="83" t="s">
        <v>244</v>
      </c>
      <c r="B1059" s="84" t="str">
        <f t="shared" si="94"/>
        <v>BANQUETAS, CRUCES PEATONALES Y ACCESIBILIDAD UNIVERSAL</v>
      </c>
      <c r="C1059" s="84"/>
      <c r="D1059" s="84"/>
      <c r="E1059" s="84"/>
      <c r="F1059" s="84"/>
      <c r="G1059" s="93">
        <f t="shared" si="95"/>
        <v>16704.11</v>
      </c>
    </row>
    <row r="1060" spans="1:7" s="7" customFormat="1" ht="11.25" customHeight="1" x14ac:dyDescent="0.2">
      <c r="A1060" s="83" t="s">
        <v>245</v>
      </c>
      <c r="B1060" s="84" t="str">
        <f t="shared" si="94"/>
        <v>ÁREAS VERDES</v>
      </c>
      <c r="C1060" s="84"/>
      <c r="D1060" s="84"/>
      <c r="E1060" s="84"/>
      <c r="F1060" s="84"/>
      <c r="G1060" s="93">
        <f t="shared" si="95"/>
        <v>257.60000000000002</v>
      </c>
    </row>
    <row r="1061" spans="1:7" s="7" customFormat="1" ht="11.25" customHeight="1" x14ac:dyDescent="0.2">
      <c r="A1061" s="83" t="s">
        <v>246</v>
      </c>
      <c r="B1061" s="84" t="str">
        <f t="shared" si="94"/>
        <v>SEÑALAMIENTO HORIZONTAL Y VERTICAL</v>
      </c>
      <c r="C1061" s="84"/>
      <c r="D1061" s="84"/>
      <c r="E1061" s="84"/>
      <c r="F1061" s="84"/>
      <c r="G1061" s="93">
        <f t="shared" si="95"/>
        <v>2574.4</v>
      </c>
    </row>
    <row r="1062" spans="1:7" s="7" customFormat="1" ht="11.25" customHeight="1" x14ac:dyDescent="0.2">
      <c r="A1062" s="86" t="s">
        <v>247</v>
      </c>
      <c r="B1062" s="87" t="str">
        <f t="shared" si="94"/>
        <v>SEÑALAMIENTO HORIZONTAL</v>
      </c>
      <c r="C1062" s="88"/>
      <c r="D1062" s="89"/>
      <c r="E1062" s="90"/>
      <c r="F1062" s="91"/>
      <c r="G1062" s="90">
        <f t="shared" si="95"/>
        <v>2520.4</v>
      </c>
    </row>
    <row r="1063" spans="1:7" s="7" customFormat="1" ht="11.25" customHeight="1" x14ac:dyDescent="0.2">
      <c r="A1063" s="86" t="s">
        <v>248</v>
      </c>
      <c r="B1063" s="87" t="str">
        <f t="shared" si="94"/>
        <v>SEÑALAMIENTO VERTICAL</v>
      </c>
      <c r="C1063" s="88"/>
      <c r="D1063" s="89"/>
      <c r="E1063" s="90"/>
      <c r="F1063" s="91"/>
      <c r="G1063" s="90">
        <f t="shared" si="95"/>
        <v>54</v>
      </c>
    </row>
    <row r="1064" spans="1:7" s="7" customFormat="1" ht="11.25" customHeight="1" x14ac:dyDescent="0.2">
      <c r="A1064" s="83" t="s">
        <v>249</v>
      </c>
      <c r="B1064" s="84" t="str">
        <f t="shared" si="94"/>
        <v>ALCANTARILLADO SANITARIO Y PLUVIAL</v>
      </c>
      <c r="C1064" s="84"/>
      <c r="D1064" s="84"/>
      <c r="E1064" s="84"/>
      <c r="F1064" s="84"/>
      <c r="G1064" s="93">
        <f t="shared" si="95"/>
        <v>47214.3</v>
      </c>
    </row>
    <row r="1065" spans="1:7" s="7" customFormat="1" ht="11.25" customHeight="1" x14ac:dyDescent="0.2">
      <c r="A1065" s="86" t="s">
        <v>250</v>
      </c>
      <c r="B1065" s="87" t="str">
        <f t="shared" si="94"/>
        <v>LÍNEA PRINCIPAL</v>
      </c>
      <c r="C1065" s="88"/>
      <c r="D1065" s="89"/>
      <c r="E1065" s="90"/>
      <c r="F1065" s="91"/>
      <c r="G1065" s="90">
        <f t="shared" si="95"/>
        <v>33261.35</v>
      </c>
    </row>
    <row r="1066" spans="1:7" s="7" customFormat="1" ht="11.25" customHeight="1" x14ac:dyDescent="0.2">
      <c r="A1066" s="86" t="s">
        <v>251</v>
      </c>
      <c r="B1066" s="87" t="str">
        <f t="shared" si="94"/>
        <v>POZOS DE VISITA</v>
      </c>
      <c r="C1066" s="88"/>
      <c r="D1066" s="89"/>
      <c r="E1066" s="90"/>
      <c r="F1066" s="91"/>
      <c r="G1066" s="90">
        <f t="shared" si="95"/>
        <v>3817.08</v>
      </c>
    </row>
    <row r="1067" spans="1:7" s="7" customFormat="1" ht="11.25" customHeight="1" x14ac:dyDescent="0.2">
      <c r="A1067" s="86" t="s">
        <v>252</v>
      </c>
      <c r="B1067" s="87" t="str">
        <f t="shared" si="94"/>
        <v>DESCARGAS DOMICILIARIAS</v>
      </c>
      <c r="C1067" s="88"/>
      <c r="D1067" s="89"/>
      <c r="E1067" s="90"/>
      <c r="F1067" s="91"/>
      <c r="G1067" s="90">
        <f t="shared" si="95"/>
        <v>10135.870000000001</v>
      </c>
    </row>
    <row r="1068" spans="1:7" s="7" customFormat="1" ht="11.25" customHeight="1" x14ac:dyDescent="0.2">
      <c r="A1068" s="83" t="s">
        <v>253</v>
      </c>
      <c r="B1068" s="84" t="str">
        <f t="shared" si="94"/>
        <v>AGUA POTABLE</v>
      </c>
      <c r="C1068" s="84"/>
      <c r="D1068" s="84"/>
      <c r="E1068" s="84"/>
      <c r="F1068" s="84"/>
      <c r="G1068" s="93">
        <f t="shared" si="95"/>
        <v>22628.91</v>
      </c>
    </row>
    <row r="1069" spans="1:7" s="7" customFormat="1" ht="11.25" customHeight="1" x14ac:dyDescent="0.2">
      <c r="A1069" s="86" t="s">
        <v>254</v>
      </c>
      <c r="B1069" s="87" t="str">
        <f t="shared" si="94"/>
        <v>LÍNEA PRINCIPAL</v>
      </c>
      <c r="C1069" s="88"/>
      <c r="D1069" s="89"/>
      <c r="E1069" s="90"/>
      <c r="F1069" s="91"/>
      <c r="G1069" s="90">
        <f t="shared" si="95"/>
        <v>15682.15</v>
      </c>
    </row>
    <row r="1070" spans="1:7" s="7" customFormat="1" ht="11.25" customHeight="1" x14ac:dyDescent="0.2">
      <c r="A1070" s="86" t="s">
        <v>255</v>
      </c>
      <c r="B1070" s="87" t="str">
        <f t="shared" si="94"/>
        <v>TOMAS DOMICILIARIAS</v>
      </c>
      <c r="C1070" s="88"/>
      <c r="D1070" s="89"/>
      <c r="E1070" s="90"/>
      <c r="F1070" s="91"/>
      <c r="G1070" s="90">
        <f t="shared" si="95"/>
        <v>2807.84</v>
      </c>
    </row>
    <row r="1071" spans="1:7" s="7" customFormat="1" ht="11.25" customHeight="1" x14ac:dyDescent="0.2">
      <c r="A1071" s="86" t="s">
        <v>256</v>
      </c>
      <c r="B1071" s="87" t="str">
        <f t="shared" si="94"/>
        <v>CAJA DE VÁLVULAS</v>
      </c>
      <c r="C1071" s="88"/>
      <c r="D1071" s="89"/>
      <c r="E1071" s="90"/>
      <c r="F1071" s="91"/>
      <c r="G1071" s="90">
        <f t="shared" si="95"/>
        <v>3974.67</v>
      </c>
    </row>
    <row r="1072" spans="1:7" s="7" customFormat="1" ht="11.25" customHeight="1" x14ac:dyDescent="0.2">
      <c r="A1072" s="86" t="s">
        <v>257</v>
      </c>
      <c r="B1072" s="87" t="str">
        <f t="shared" si="94"/>
        <v>PIEZAS ESPECIALES</v>
      </c>
      <c r="C1072" s="88"/>
      <c r="D1072" s="89"/>
      <c r="E1072" s="90"/>
      <c r="F1072" s="91"/>
      <c r="G1072" s="90">
        <f t="shared" si="95"/>
        <v>164.25</v>
      </c>
    </row>
    <row r="1073" spans="1:7" s="7" customFormat="1" ht="11.25" customHeight="1" x14ac:dyDescent="0.2">
      <c r="A1073" s="83" t="s">
        <v>258</v>
      </c>
      <c r="B1073" s="84" t="str">
        <f t="shared" si="94"/>
        <v>RED DE ALUMBRADO PÚBLICO</v>
      </c>
      <c r="C1073" s="84"/>
      <c r="D1073" s="84"/>
      <c r="E1073" s="84"/>
      <c r="F1073" s="84"/>
      <c r="G1073" s="93">
        <f t="shared" si="95"/>
        <v>2470.21</v>
      </c>
    </row>
    <row r="1074" spans="1:7" s="7" customFormat="1" ht="11.25" customHeight="1" x14ac:dyDescent="0.2">
      <c r="A1074" s="86" t="s">
        <v>259</v>
      </c>
      <c r="B1074" s="87" t="str">
        <f t="shared" si="94"/>
        <v>OBRA CIVIL</v>
      </c>
      <c r="C1074" s="88"/>
      <c r="D1074" s="89"/>
      <c r="E1074" s="90"/>
      <c r="F1074" s="91"/>
      <c r="G1074" s="90">
        <f t="shared" si="95"/>
        <v>895.21</v>
      </c>
    </row>
    <row r="1075" spans="1:7" s="7" customFormat="1" ht="11.25" customHeight="1" x14ac:dyDescent="0.2">
      <c r="A1075" s="86" t="s">
        <v>260</v>
      </c>
      <c r="B1075" s="87" t="str">
        <f t="shared" si="94"/>
        <v>ALUMBRADO PÚBLICO</v>
      </c>
      <c r="C1075" s="88"/>
      <c r="D1075" s="89"/>
      <c r="E1075" s="90"/>
      <c r="F1075" s="91"/>
      <c r="G1075" s="90">
        <f t="shared" si="95"/>
        <v>1575</v>
      </c>
    </row>
    <row r="1076" spans="1:7" s="7" customFormat="1" ht="11.25" customHeight="1" x14ac:dyDescent="0.2">
      <c r="A1076" s="83" t="s">
        <v>261</v>
      </c>
      <c r="B1076" s="84" t="str">
        <f t="shared" si="94"/>
        <v>LIMPIEZA</v>
      </c>
      <c r="C1076" s="84"/>
      <c r="D1076" s="84"/>
      <c r="E1076" s="84"/>
      <c r="F1076" s="84"/>
      <c r="G1076" s="93">
        <f t="shared" si="95"/>
        <v>9158.4599999999991</v>
      </c>
    </row>
    <row r="1077" spans="1:7" s="7" customFormat="1" ht="11.25" customHeight="1" x14ac:dyDescent="0.2">
      <c r="A1077" s="83" t="s">
        <v>27</v>
      </c>
      <c r="B1077" s="84" t="str">
        <f t="shared" si="94"/>
        <v>CALLE 16 DE SEPTIEMBRE</v>
      </c>
      <c r="C1077" s="84"/>
      <c r="D1077" s="84"/>
      <c r="E1077" s="84"/>
      <c r="F1077" s="84"/>
      <c r="G1077" s="93">
        <f t="shared" si="95"/>
        <v>237496.39999999997</v>
      </c>
    </row>
    <row r="1078" spans="1:7" s="7" customFormat="1" ht="11.25" customHeight="1" x14ac:dyDescent="0.2">
      <c r="A1078" s="83" t="s">
        <v>262</v>
      </c>
      <c r="B1078" s="84" t="str">
        <f t="shared" si="94"/>
        <v>PAVIMENTACIÓN</v>
      </c>
      <c r="C1078" s="84"/>
      <c r="D1078" s="84"/>
      <c r="E1078" s="84"/>
      <c r="F1078" s="84"/>
      <c r="G1078" s="93">
        <f t="shared" si="95"/>
        <v>129130.21</v>
      </c>
    </row>
    <row r="1079" spans="1:7" s="7" customFormat="1" ht="11.25" customHeight="1" x14ac:dyDescent="0.2">
      <c r="A1079" s="86" t="s">
        <v>263</v>
      </c>
      <c r="B1079" s="87" t="str">
        <f t="shared" si="94"/>
        <v>PRELIMINARES</v>
      </c>
      <c r="C1079" s="88"/>
      <c r="D1079" s="89"/>
      <c r="E1079" s="90"/>
      <c r="F1079" s="91"/>
      <c r="G1079" s="90">
        <f t="shared" si="95"/>
        <v>28011.01</v>
      </c>
    </row>
    <row r="1080" spans="1:7" s="7" customFormat="1" ht="11.25" customHeight="1" x14ac:dyDescent="0.2">
      <c r="A1080" s="86" t="s">
        <v>264</v>
      </c>
      <c r="B1080" s="87" t="str">
        <f t="shared" si="94"/>
        <v>TERRACERÍAS</v>
      </c>
      <c r="C1080" s="88"/>
      <c r="D1080" s="89"/>
      <c r="E1080" s="90"/>
      <c r="F1080" s="91"/>
      <c r="G1080" s="90">
        <f t="shared" si="95"/>
        <v>85551.3</v>
      </c>
    </row>
    <row r="1081" spans="1:7" s="7" customFormat="1" ht="11.25" customHeight="1" x14ac:dyDescent="0.2">
      <c r="A1081" s="86" t="s">
        <v>265</v>
      </c>
      <c r="B1081" s="87" t="str">
        <f t="shared" si="94"/>
        <v>PAVIMENTO HIDRÁULICO</v>
      </c>
      <c r="C1081" s="88"/>
      <c r="D1081" s="89"/>
      <c r="E1081" s="90"/>
      <c r="F1081" s="91"/>
      <c r="G1081" s="90">
        <f t="shared" si="95"/>
        <v>15567.9</v>
      </c>
    </row>
    <row r="1082" spans="1:7" s="7" customFormat="1" ht="11.25" customHeight="1" x14ac:dyDescent="0.2">
      <c r="A1082" s="83" t="s">
        <v>266</v>
      </c>
      <c r="B1082" s="84" t="str">
        <f t="shared" si="94"/>
        <v>BANQUETAS, CRUCES PEATONALES Y ACCESIBILIDAD UNIVERSAL</v>
      </c>
      <c r="C1082" s="84"/>
      <c r="D1082" s="84"/>
      <c r="E1082" s="84"/>
      <c r="F1082" s="84"/>
      <c r="G1082" s="93">
        <f t="shared" si="95"/>
        <v>14598.1</v>
      </c>
    </row>
    <row r="1083" spans="1:7" s="7" customFormat="1" ht="11.25" customHeight="1" x14ac:dyDescent="0.2">
      <c r="A1083" s="83" t="s">
        <v>267</v>
      </c>
      <c r="B1083" s="84" t="str">
        <f t="shared" si="94"/>
        <v>ÁREAS VERDES</v>
      </c>
      <c r="C1083" s="84"/>
      <c r="D1083" s="84"/>
      <c r="E1083" s="84"/>
      <c r="F1083" s="84"/>
      <c r="G1083" s="93">
        <f t="shared" si="95"/>
        <v>272.8</v>
      </c>
    </row>
    <row r="1084" spans="1:7" s="7" customFormat="1" ht="11.25" customHeight="1" x14ac:dyDescent="0.2">
      <c r="A1084" s="83" t="s">
        <v>268</v>
      </c>
      <c r="B1084" s="84" t="str">
        <f t="shared" si="94"/>
        <v>SEÑALAMIENTO HORIZONTAL Y VERTICAL</v>
      </c>
      <c r="C1084" s="84"/>
      <c r="D1084" s="84"/>
      <c r="E1084" s="84"/>
      <c r="F1084" s="84"/>
      <c r="G1084" s="93">
        <f t="shared" si="95"/>
        <v>2565.37</v>
      </c>
    </row>
    <row r="1085" spans="1:7" s="7" customFormat="1" ht="11.25" customHeight="1" x14ac:dyDescent="0.2">
      <c r="A1085" s="86" t="s">
        <v>269</v>
      </c>
      <c r="B1085" s="87" t="str">
        <f t="shared" si="94"/>
        <v>SEÑALAMIENTO HORIZONTAL</v>
      </c>
      <c r="C1085" s="88"/>
      <c r="D1085" s="89"/>
      <c r="E1085" s="90"/>
      <c r="F1085" s="91"/>
      <c r="G1085" s="90">
        <f t="shared" si="95"/>
        <v>2510.37</v>
      </c>
    </row>
    <row r="1086" spans="1:7" s="7" customFormat="1" ht="11.25" customHeight="1" x14ac:dyDescent="0.2">
      <c r="A1086" s="86" t="s">
        <v>270</v>
      </c>
      <c r="B1086" s="87" t="str">
        <f t="shared" si="94"/>
        <v>SEÑALAMIENTO VERTICAL</v>
      </c>
      <c r="C1086" s="88"/>
      <c r="D1086" s="89"/>
      <c r="E1086" s="90"/>
      <c r="F1086" s="91"/>
      <c r="G1086" s="90">
        <f t="shared" si="95"/>
        <v>55</v>
      </c>
    </row>
    <row r="1087" spans="1:7" s="7" customFormat="1" ht="11.25" customHeight="1" x14ac:dyDescent="0.2">
      <c r="A1087" s="83" t="s">
        <v>271</v>
      </c>
      <c r="B1087" s="84" t="str">
        <f t="shared" si="94"/>
        <v>ALCANTARILLADO SANITARIO Y PLUVIAL</v>
      </c>
      <c r="C1087" s="84"/>
      <c r="D1087" s="84"/>
      <c r="E1087" s="84"/>
      <c r="F1087" s="84"/>
      <c r="G1087" s="93">
        <f t="shared" si="95"/>
        <v>32202.07</v>
      </c>
    </row>
    <row r="1088" spans="1:7" s="7" customFormat="1" ht="11.25" customHeight="1" x14ac:dyDescent="0.2">
      <c r="A1088" s="86" t="s">
        <v>272</v>
      </c>
      <c r="B1088" s="87" t="str">
        <f t="shared" si="94"/>
        <v>LÍNEA PRINCIPAL</v>
      </c>
      <c r="C1088" s="88"/>
      <c r="D1088" s="89"/>
      <c r="E1088" s="90"/>
      <c r="F1088" s="91"/>
      <c r="G1088" s="90">
        <f t="shared" ref="G1088:G1122" si="96">+VLOOKUP(A1088,$A$16:$G$1020,7,FALSE)</f>
        <v>18263.03</v>
      </c>
    </row>
    <row r="1089" spans="1:7" s="7" customFormat="1" ht="11.25" customHeight="1" x14ac:dyDescent="0.2">
      <c r="A1089" s="86" t="s">
        <v>273</v>
      </c>
      <c r="B1089" s="87" t="str">
        <f t="shared" ref="B1089:B1122" si="97">+VLOOKUP(A1089,$A$16:$G$1020,2,FALSE)</f>
        <v>POZOS DE VISITA</v>
      </c>
      <c r="C1089" s="88"/>
      <c r="D1089" s="89"/>
      <c r="E1089" s="90"/>
      <c r="F1089" s="91"/>
      <c r="G1089" s="90">
        <f t="shared" si="96"/>
        <v>2950.58</v>
      </c>
    </row>
    <row r="1090" spans="1:7" s="7" customFormat="1" ht="11.25" customHeight="1" x14ac:dyDescent="0.2">
      <c r="A1090" s="86" t="s">
        <v>274</v>
      </c>
      <c r="B1090" s="87" t="str">
        <f t="shared" si="97"/>
        <v>DESCARGAS DOMICILIARIAS</v>
      </c>
      <c r="C1090" s="88"/>
      <c r="D1090" s="89"/>
      <c r="E1090" s="90"/>
      <c r="F1090" s="91"/>
      <c r="G1090" s="90">
        <f t="shared" si="96"/>
        <v>10988.46</v>
      </c>
    </row>
    <row r="1091" spans="1:7" s="7" customFormat="1" ht="11.25" customHeight="1" x14ac:dyDescent="0.2">
      <c r="A1091" s="83" t="s">
        <v>275</v>
      </c>
      <c r="B1091" s="84" t="str">
        <f t="shared" si="97"/>
        <v>AGUA POTABLE</v>
      </c>
      <c r="C1091" s="84"/>
      <c r="D1091" s="84"/>
      <c r="E1091" s="84"/>
      <c r="F1091" s="84"/>
      <c r="G1091" s="93">
        <f t="shared" si="96"/>
        <v>48059.99</v>
      </c>
    </row>
    <row r="1092" spans="1:7" s="7" customFormat="1" ht="11.25" customHeight="1" x14ac:dyDescent="0.2">
      <c r="A1092" s="86" t="s">
        <v>276</v>
      </c>
      <c r="B1092" s="87" t="str">
        <f t="shared" si="97"/>
        <v>LÍNEA PRINCIPAL</v>
      </c>
      <c r="C1092" s="88"/>
      <c r="D1092" s="89"/>
      <c r="E1092" s="90"/>
      <c r="F1092" s="91"/>
      <c r="G1092" s="90">
        <f t="shared" si="96"/>
        <v>37110.79</v>
      </c>
    </row>
    <row r="1093" spans="1:7" s="7" customFormat="1" ht="11.25" customHeight="1" x14ac:dyDescent="0.2">
      <c r="A1093" s="86" t="s">
        <v>277</v>
      </c>
      <c r="B1093" s="87" t="str">
        <f t="shared" si="97"/>
        <v>TOMAS DOMICILIARIAS</v>
      </c>
      <c r="C1093" s="88"/>
      <c r="D1093" s="89"/>
      <c r="E1093" s="90"/>
      <c r="F1093" s="91"/>
      <c r="G1093" s="90">
        <f t="shared" si="96"/>
        <v>3752.96</v>
      </c>
    </row>
    <row r="1094" spans="1:7" s="7" customFormat="1" ht="11.25" customHeight="1" x14ac:dyDescent="0.2">
      <c r="A1094" s="86" t="s">
        <v>278</v>
      </c>
      <c r="B1094" s="87" t="str">
        <f t="shared" si="97"/>
        <v>CAJA DE VÁLVULAS</v>
      </c>
      <c r="C1094" s="88"/>
      <c r="D1094" s="89"/>
      <c r="E1094" s="90"/>
      <c r="F1094" s="91"/>
      <c r="G1094" s="90">
        <f t="shared" si="96"/>
        <v>6676.87</v>
      </c>
    </row>
    <row r="1095" spans="1:7" s="7" customFormat="1" ht="11.25" customHeight="1" x14ac:dyDescent="0.2">
      <c r="A1095" s="86" t="s">
        <v>279</v>
      </c>
      <c r="B1095" s="87" t="str">
        <f t="shared" si="97"/>
        <v>PIEZAS ESPECIALES</v>
      </c>
      <c r="C1095" s="88"/>
      <c r="D1095" s="89"/>
      <c r="E1095" s="90"/>
      <c r="F1095" s="91"/>
      <c r="G1095" s="90">
        <f t="shared" si="96"/>
        <v>519.37</v>
      </c>
    </row>
    <row r="1096" spans="1:7" s="7" customFormat="1" ht="11.25" customHeight="1" x14ac:dyDescent="0.2">
      <c r="A1096" s="83" t="s">
        <v>280</v>
      </c>
      <c r="B1096" s="84" t="str">
        <f t="shared" si="97"/>
        <v>RED DE ALUMBRADO PÚBLICO</v>
      </c>
      <c r="C1096" s="84"/>
      <c r="D1096" s="84"/>
      <c r="E1096" s="84"/>
      <c r="F1096" s="84"/>
      <c r="G1096" s="93">
        <f t="shared" si="96"/>
        <v>2189.5</v>
      </c>
    </row>
    <row r="1097" spans="1:7" s="7" customFormat="1" ht="11.25" customHeight="1" x14ac:dyDescent="0.2">
      <c r="A1097" s="86" t="s">
        <v>281</v>
      </c>
      <c r="B1097" s="87" t="str">
        <f t="shared" si="97"/>
        <v>OBRA CIVIL</v>
      </c>
      <c r="C1097" s="88"/>
      <c r="D1097" s="89"/>
      <c r="E1097" s="90"/>
      <c r="F1097" s="91"/>
      <c r="G1097" s="90">
        <f t="shared" si="96"/>
        <v>822.4</v>
      </c>
    </row>
    <row r="1098" spans="1:7" s="7" customFormat="1" ht="11.25" customHeight="1" x14ac:dyDescent="0.2">
      <c r="A1098" s="86" t="s">
        <v>282</v>
      </c>
      <c r="B1098" s="87" t="str">
        <f t="shared" si="97"/>
        <v>ALUMBRADO PÚBLICO</v>
      </c>
      <c r="C1098" s="88"/>
      <c r="D1098" s="89"/>
      <c r="E1098" s="90"/>
      <c r="F1098" s="91"/>
      <c r="G1098" s="90">
        <f t="shared" si="96"/>
        <v>1367.1</v>
      </c>
    </row>
    <row r="1099" spans="1:7" s="7" customFormat="1" ht="11.25" customHeight="1" x14ac:dyDescent="0.2">
      <c r="A1099" s="83" t="s">
        <v>283</v>
      </c>
      <c r="B1099" s="84" t="str">
        <f t="shared" si="97"/>
        <v>LIMPIEZA</v>
      </c>
      <c r="C1099" s="84"/>
      <c r="D1099" s="84"/>
      <c r="E1099" s="84"/>
      <c r="F1099" s="84"/>
      <c r="G1099" s="93">
        <f t="shared" si="96"/>
        <v>8478.36</v>
      </c>
    </row>
    <row r="1100" spans="1:7" s="7" customFormat="1" ht="11.25" customHeight="1" x14ac:dyDescent="0.2">
      <c r="A1100" s="83" t="s">
        <v>28</v>
      </c>
      <c r="B1100" s="84" t="str">
        <f t="shared" si="97"/>
        <v>CALLE RUBÉN DARIO</v>
      </c>
      <c r="C1100" s="84"/>
      <c r="D1100" s="84"/>
      <c r="E1100" s="84"/>
      <c r="F1100" s="84"/>
      <c r="G1100" s="93">
        <f t="shared" si="96"/>
        <v>118375.14000000001</v>
      </c>
    </row>
    <row r="1101" spans="1:7" s="7" customFormat="1" ht="11.25" customHeight="1" x14ac:dyDescent="0.2">
      <c r="A1101" s="83" t="s">
        <v>44</v>
      </c>
      <c r="B1101" s="84" t="str">
        <f t="shared" si="97"/>
        <v>PAVIMENTACIÓN</v>
      </c>
      <c r="C1101" s="84"/>
      <c r="D1101" s="84"/>
      <c r="E1101" s="84"/>
      <c r="F1101" s="84"/>
      <c r="G1101" s="93">
        <f t="shared" si="96"/>
        <v>69039.39</v>
      </c>
    </row>
    <row r="1102" spans="1:7" s="7" customFormat="1" ht="11.25" customHeight="1" x14ac:dyDescent="0.2">
      <c r="A1102" s="86" t="s">
        <v>284</v>
      </c>
      <c r="B1102" s="87" t="str">
        <f t="shared" si="97"/>
        <v>PRELIMINARES</v>
      </c>
      <c r="C1102" s="88"/>
      <c r="D1102" s="89"/>
      <c r="E1102" s="90"/>
      <c r="F1102" s="91"/>
      <c r="G1102" s="90">
        <f t="shared" si="96"/>
        <v>2268.1799999999998</v>
      </c>
    </row>
    <row r="1103" spans="1:7" s="7" customFormat="1" ht="11.25" customHeight="1" x14ac:dyDescent="0.2">
      <c r="A1103" s="86" t="s">
        <v>285</v>
      </c>
      <c r="B1103" s="87" t="str">
        <f t="shared" si="97"/>
        <v>TERRACERÍAS</v>
      </c>
      <c r="C1103" s="88"/>
      <c r="D1103" s="89"/>
      <c r="E1103" s="90"/>
      <c r="F1103" s="91"/>
      <c r="G1103" s="90">
        <f t="shared" si="96"/>
        <v>56063.78</v>
      </c>
    </row>
    <row r="1104" spans="1:7" s="7" customFormat="1" ht="11.25" customHeight="1" x14ac:dyDescent="0.2">
      <c r="A1104" s="86" t="s">
        <v>286</v>
      </c>
      <c r="B1104" s="87" t="str">
        <f t="shared" si="97"/>
        <v>PAVIMENTO HIDRÁULICO</v>
      </c>
      <c r="C1104" s="88"/>
      <c r="D1104" s="89"/>
      <c r="E1104" s="90"/>
      <c r="F1104" s="91"/>
      <c r="G1104" s="90">
        <f t="shared" si="96"/>
        <v>10707.43</v>
      </c>
    </row>
    <row r="1105" spans="1:7" s="7" customFormat="1" ht="11.25" customHeight="1" x14ac:dyDescent="0.2">
      <c r="A1105" s="83" t="s">
        <v>46</v>
      </c>
      <c r="B1105" s="84" t="str">
        <f t="shared" si="97"/>
        <v>BANQUETAS, CRUCES PEATONALES Y ACCESIBILIDAD UNIVERSAL</v>
      </c>
      <c r="C1105" s="84"/>
      <c r="D1105" s="84"/>
      <c r="E1105" s="84"/>
      <c r="F1105" s="84"/>
      <c r="G1105" s="93">
        <f t="shared" si="96"/>
        <v>10420.09</v>
      </c>
    </row>
    <row r="1106" spans="1:7" s="7" customFormat="1" ht="11.25" customHeight="1" x14ac:dyDescent="0.2">
      <c r="A1106" s="83" t="s">
        <v>287</v>
      </c>
      <c r="B1106" s="84" t="str">
        <f t="shared" si="97"/>
        <v>ÁREAS VERDES</v>
      </c>
      <c r="C1106" s="84"/>
      <c r="D1106" s="84"/>
      <c r="E1106" s="84"/>
      <c r="F1106" s="84"/>
      <c r="G1106" s="93">
        <f t="shared" si="96"/>
        <v>215.6</v>
      </c>
    </row>
    <row r="1107" spans="1:7" s="7" customFormat="1" ht="11.25" customHeight="1" x14ac:dyDescent="0.2">
      <c r="A1107" s="83" t="s">
        <v>288</v>
      </c>
      <c r="B1107" s="84" t="str">
        <f t="shared" si="97"/>
        <v>SEÑALAMIENTO HORIZONTAL Y VERTICAL</v>
      </c>
      <c r="C1107" s="84"/>
      <c r="D1107" s="84"/>
      <c r="E1107" s="84"/>
      <c r="F1107" s="84"/>
      <c r="G1107" s="93">
        <f t="shared" si="96"/>
        <v>1470.21</v>
      </c>
    </row>
    <row r="1108" spans="1:7" s="7" customFormat="1" ht="11.25" customHeight="1" x14ac:dyDescent="0.2">
      <c r="A1108" s="86" t="s">
        <v>289</v>
      </c>
      <c r="B1108" s="87" t="str">
        <f t="shared" si="97"/>
        <v>SEÑALAMIENTO HORIZONTAL</v>
      </c>
      <c r="C1108" s="88"/>
      <c r="D1108" s="89"/>
      <c r="E1108" s="90"/>
      <c r="F1108" s="91"/>
      <c r="G1108" s="90">
        <f t="shared" si="96"/>
        <v>1449.21</v>
      </c>
    </row>
    <row r="1109" spans="1:7" s="7" customFormat="1" ht="11.25" customHeight="1" x14ac:dyDescent="0.2">
      <c r="A1109" s="86" t="s">
        <v>290</v>
      </c>
      <c r="B1109" s="87" t="str">
        <f t="shared" si="97"/>
        <v>SEÑALAMIENTO VERTICAL</v>
      </c>
      <c r="C1109" s="88"/>
      <c r="D1109" s="89"/>
      <c r="E1109" s="90"/>
      <c r="F1109" s="91"/>
      <c r="G1109" s="90">
        <f t="shared" si="96"/>
        <v>21</v>
      </c>
    </row>
    <row r="1110" spans="1:7" s="7" customFormat="1" ht="11.25" customHeight="1" x14ac:dyDescent="0.2">
      <c r="A1110" s="83" t="s">
        <v>291</v>
      </c>
      <c r="B1110" s="84" t="str">
        <f t="shared" si="97"/>
        <v>ALCANTARILLADO SANITARIO Y PLUVIAL</v>
      </c>
      <c r="C1110" s="84"/>
      <c r="D1110" s="84"/>
      <c r="E1110" s="84"/>
      <c r="F1110" s="84"/>
      <c r="G1110" s="93">
        <f t="shared" si="96"/>
        <v>19619.099999999999</v>
      </c>
    </row>
    <row r="1111" spans="1:7" s="7" customFormat="1" ht="11.25" customHeight="1" x14ac:dyDescent="0.2">
      <c r="A1111" s="86" t="s">
        <v>292</v>
      </c>
      <c r="B1111" s="87" t="str">
        <f t="shared" si="97"/>
        <v>LÍNEA PRINCIPAL</v>
      </c>
      <c r="C1111" s="88"/>
      <c r="D1111" s="89"/>
      <c r="E1111" s="90"/>
      <c r="F1111" s="91"/>
      <c r="G1111" s="90">
        <f t="shared" si="96"/>
        <v>12920.83</v>
      </c>
    </row>
    <row r="1112" spans="1:7" s="7" customFormat="1" ht="11.25" customHeight="1" x14ac:dyDescent="0.2">
      <c r="A1112" s="86" t="s">
        <v>293</v>
      </c>
      <c r="B1112" s="87" t="str">
        <f t="shared" si="97"/>
        <v>POZOS DE VISITA</v>
      </c>
      <c r="C1112" s="88"/>
      <c r="D1112" s="89"/>
      <c r="E1112" s="90"/>
      <c r="F1112" s="91"/>
      <c r="G1112" s="90">
        <f t="shared" si="96"/>
        <v>2192.4699999999998</v>
      </c>
    </row>
    <row r="1113" spans="1:7" s="7" customFormat="1" ht="11.25" customHeight="1" x14ac:dyDescent="0.2">
      <c r="A1113" s="86" t="s">
        <v>294</v>
      </c>
      <c r="B1113" s="87" t="str">
        <f t="shared" si="97"/>
        <v>DESCARGAS DOMICILIARIAS</v>
      </c>
      <c r="C1113" s="88"/>
      <c r="D1113" s="89"/>
      <c r="E1113" s="90"/>
      <c r="F1113" s="91"/>
      <c r="G1113" s="90">
        <f t="shared" si="96"/>
        <v>4505.8</v>
      </c>
    </row>
    <row r="1114" spans="1:7" s="7" customFormat="1" ht="11.25" customHeight="1" x14ac:dyDescent="0.2">
      <c r="A1114" s="83" t="s">
        <v>295</v>
      </c>
      <c r="B1114" s="84" t="str">
        <f t="shared" si="97"/>
        <v>AGUA POTABLE</v>
      </c>
      <c r="C1114" s="84"/>
      <c r="D1114" s="84"/>
      <c r="E1114" s="84"/>
      <c r="F1114" s="84"/>
      <c r="G1114" s="93">
        <f t="shared" si="96"/>
        <v>10328.4</v>
      </c>
    </row>
    <row r="1115" spans="1:7" s="7" customFormat="1" ht="11.25" customHeight="1" x14ac:dyDescent="0.2">
      <c r="A1115" s="86" t="s">
        <v>296</v>
      </c>
      <c r="B1115" s="87" t="str">
        <f t="shared" si="97"/>
        <v>LÍNEA PRINCIPAL</v>
      </c>
      <c r="C1115" s="88"/>
      <c r="D1115" s="89"/>
      <c r="E1115" s="90"/>
      <c r="F1115" s="91"/>
      <c r="G1115" s="90">
        <f t="shared" si="96"/>
        <v>6827.05</v>
      </c>
    </row>
    <row r="1116" spans="1:7" s="7" customFormat="1" ht="11.25" customHeight="1" x14ac:dyDescent="0.2">
      <c r="A1116" s="86" t="s">
        <v>297</v>
      </c>
      <c r="B1116" s="87" t="str">
        <f t="shared" si="97"/>
        <v>TOMAS DOMICILIARIAS</v>
      </c>
      <c r="C1116" s="88"/>
      <c r="D1116" s="89"/>
      <c r="E1116" s="90"/>
      <c r="F1116" s="91"/>
      <c r="G1116" s="90">
        <f t="shared" si="96"/>
        <v>1432.52</v>
      </c>
    </row>
    <row r="1117" spans="1:7" s="7" customFormat="1" ht="11.25" customHeight="1" x14ac:dyDescent="0.2">
      <c r="A1117" s="86" t="s">
        <v>298</v>
      </c>
      <c r="B1117" s="87" t="str">
        <f t="shared" si="97"/>
        <v>CAJA DE VÁLVULAS</v>
      </c>
      <c r="C1117" s="88"/>
      <c r="D1117" s="89"/>
      <c r="E1117" s="90"/>
      <c r="F1117" s="91"/>
      <c r="G1117" s="90">
        <f t="shared" si="96"/>
        <v>2005.67</v>
      </c>
    </row>
    <row r="1118" spans="1:7" s="7" customFormat="1" ht="11.25" customHeight="1" x14ac:dyDescent="0.2">
      <c r="A1118" s="86" t="s">
        <v>299</v>
      </c>
      <c r="B1118" s="87" t="str">
        <f t="shared" si="97"/>
        <v>PIEZAS ESPECIALES</v>
      </c>
      <c r="C1118" s="88"/>
      <c r="D1118" s="89"/>
      <c r="E1118" s="90"/>
      <c r="F1118" s="91"/>
      <c r="G1118" s="90">
        <f t="shared" si="96"/>
        <v>63.16</v>
      </c>
    </row>
    <row r="1119" spans="1:7" s="7" customFormat="1" ht="11.25" customHeight="1" x14ac:dyDescent="0.2">
      <c r="A1119" s="83" t="s">
        <v>300</v>
      </c>
      <c r="B1119" s="84" t="str">
        <f t="shared" si="97"/>
        <v>RED DE ALUMBRADO PÚBLICO</v>
      </c>
      <c r="C1119" s="84"/>
      <c r="D1119" s="84"/>
      <c r="E1119" s="84"/>
      <c r="F1119" s="84"/>
      <c r="G1119" s="93">
        <f t="shared" si="96"/>
        <v>1802.42</v>
      </c>
    </row>
    <row r="1120" spans="1:7" s="7" customFormat="1" ht="11.25" customHeight="1" x14ac:dyDescent="0.2">
      <c r="A1120" s="86" t="s">
        <v>301</v>
      </c>
      <c r="B1120" s="87" t="str">
        <f t="shared" si="97"/>
        <v>OBRA CIVIL</v>
      </c>
      <c r="C1120" s="88"/>
      <c r="D1120" s="89"/>
      <c r="E1120" s="90"/>
      <c r="F1120" s="91"/>
      <c r="G1120" s="90">
        <f t="shared" si="96"/>
        <v>679.66</v>
      </c>
    </row>
    <row r="1121" spans="1:7" s="7" customFormat="1" ht="11.25" customHeight="1" x14ac:dyDescent="0.2">
      <c r="A1121" s="86" t="s">
        <v>302</v>
      </c>
      <c r="B1121" s="87" t="str">
        <f t="shared" si="97"/>
        <v>ALUMBRADO PÚBLICO</v>
      </c>
      <c r="C1121" s="88"/>
      <c r="D1121" s="89"/>
      <c r="E1121" s="90"/>
      <c r="F1121" s="91"/>
      <c r="G1121" s="90">
        <f t="shared" si="96"/>
        <v>1122.76</v>
      </c>
    </row>
    <row r="1122" spans="1:7" s="7" customFormat="1" ht="11.25" customHeight="1" x14ac:dyDescent="0.2">
      <c r="A1122" s="83" t="s">
        <v>303</v>
      </c>
      <c r="B1122" s="84" t="str">
        <f t="shared" si="97"/>
        <v>LIMPIEZA</v>
      </c>
      <c r="C1122" s="84"/>
      <c r="D1122" s="84"/>
      <c r="E1122" s="84"/>
      <c r="F1122" s="84"/>
      <c r="G1122" s="93">
        <f t="shared" si="96"/>
        <v>5479.93</v>
      </c>
    </row>
    <row r="1123" spans="1:7" s="7" customFormat="1" x14ac:dyDescent="0.2">
      <c r="A1123" s="49"/>
      <c r="B1123" s="56"/>
      <c r="C1123" s="37"/>
      <c r="D1123" s="47"/>
      <c r="E1123" s="38"/>
      <c r="F1123" s="38"/>
      <c r="G1123" s="58"/>
    </row>
    <row r="1124" spans="1:7" s="7" customFormat="1" x14ac:dyDescent="0.2">
      <c r="A1124" s="49"/>
      <c r="B1124" s="48"/>
      <c r="C1124" s="37"/>
      <c r="D1124" s="47"/>
      <c r="E1124" s="38"/>
      <c r="G1124" s="50"/>
    </row>
    <row r="1125" spans="1:7" s="7" customFormat="1" ht="15" customHeight="1" x14ac:dyDescent="0.2">
      <c r="A1125" s="127" t="s">
        <v>24</v>
      </c>
      <c r="B1125" s="127"/>
      <c r="C1125" s="127"/>
      <c r="D1125" s="127"/>
      <c r="E1125" s="127"/>
      <c r="F1125" s="94" t="s">
        <v>16</v>
      </c>
      <c r="G1125" s="51">
        <f>+G1022</f>
        <v>1421937.8099999996</v>
      </c>
    </row>
    <row r="1126" spans="1:7" s="7" customFormat="1" ht="15" customHeight="1" x14ac:dyDescent="0.2">
      <c r="A1126" s="128" t="e">
        <f ca="1">PESOSMN(G1127)</f>
        <v>#NAME?</v>
      </c>
      <c r="B1126" s="128"/>
      <c r="C1126" s="128"/>
      <c r="D1126" s="128"/>
      <c r="E1126" s="128"/>
      <c r="F1126" s="94" t="s">
        <v>17</v>
      </c>
      <c r="G1126" s="52">
        <f>ROUND(PRODUCT(G1125,0.16),2)</f>
        <v>227510.05</v>
      </c>
    </row>
    <row r="1127" spans="1:7" s="7" customFormat="1" ht="15.75" x14ac:dyDescent="0.2">
      <c r="A1127" s="128"/>
      <c r="B1127" s="128"/>
      <c r="C1127" s="128"/>
      <c r="D1127" s="128"/>
      <c r="E1127" s="128"/>
      <c r="F1127" s="94" t="s">
        <v>18</v>
      </c>
      <c r="G1127" s="53">
        <f>ROUND(SUM(G1125,G1126),2)</f>
        <v>1649447.86</v>
      </c>
    </row>
  </sheetData>
  <protectedRanges>
    <protectedRange sqref="B9:C9 B5" name="DATOS_3"/>
    <protectedRange sqref="C1" name="DATOS_1_2"/>
    <protectedRange sqref="F4:F7" name="DATOS_3_1_1"/>
  </protectedRanges>
  <mergeCells count="10">
    <mergeCell ref="A1125:E1125"/>
    <mergeCell ref="A1126:E1127"/>
    <mergeCell ref="G9:G10"/>
    <mergeCell ref="A12:G12"/>
    <mergeCell ref="C1:F1"/>
    <mergeCell ref="C8:F8"/>
    <mergeCell ref="C2:F3"/>
    <mergeCell ref="B5:B7"/>
    <mergeCell ref="B9:B10"/>
    <mergeCell ref="C9:E10"/>
  </mergeCells>
  <phoneticPr fontId="26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1065" max="6" man="1"/>
    <brk id="11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DOPI-MUN-RM-PAV-LP-134-2022</vt:lpstr>
      <vt:lpstr>'DOPI-MUN-RM-PAV-LP-134-2022'!Área_de_impresión</vt:lpstr>
      <vt:lpstr>'DOPI-MUN-RM-PAV-LP-134-2022'!Títulos_a_imprimir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2022-10-14T19:23:04Z</cp:lastPrinted>
  <dcterms:created xsi:type="dcterms:W3CDTF">2019-08-15T17:13:54Z</dcterms:created>
  <dcterms:modified xsi:type="dcterms:W3CDTF">2022-10-24T22:41:10Z</dcterms:modified>
</cp:coreProperties>
</file>