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3255" windowWidth="20550" windowHeight="4860" tabRatio="981"/>
  </bookViews>
  <sheets>
    <sheet name="Resumen Presupuestal" sheetId="19" r:id="rId1"/>
    <sheet name="Capitulo 1000" sheetId="11" r:id="rId2"/>
    <sheet name="Capitulo 2000" sheetId="10" r:id="rId3"/>
    <sheet name="Capitulo 3000" sheetId="9" r:id="rId4"/>
    <sheet name="Capitulo 4000" sheetId="13" r:id="rId5"/>
    <sheet name="Capitulo 5000" sheetId="12" r:id="rId6"/>
    <sheet name="Capitulo 6000" sheetId="18" r:id="rId7"/>
    <sheet name="Capitulo 7000" sheetId="16" r:id="rId8"/>
    <sheet name="Capitulo 9000" sheetId="17" r:id="rId9"/>
    <sheet name="E-Fondo de Forta " sheetId="4" r:id="rId10"/>
    <sheet name="Infra" sheetId="6" r:id="rId11"/>
    <sheet name="Subsemun" sheetId="5" r:id="rId12"/>
  </sheets>
  <definedNames>
    <definedName name="_xlnm.Print_Area" localSheetId="1">'Capitulo 1000'!$A$1:$F$43</definedName>
    <definedName name="_xlnm.Print_Area" localSheetId="2">'Capitulo 2000'!$A$1:$F$67</definedName>
    <definedName name="_xlnm.Print_Area" localSheetId="3">'Capitulo 3000'!$A$1:$G$85</definedName>
    <definedName name="_xlnm.Print_Area" localSheetId="4">'Capitulo 4000'!$A$1:$G$63</definedName>
    <definedName name="_xlnm.Print_Area" localSheetId="5">'Capitulo 5000'!$A$1:$G$61</definedName>
    <definedName name="_xlnm.Print_Area" localSheetId="6">'Capitulo 6000'!$A$1:$G$24</definedName>
    <definedName name="_xlnm.Print_Area" localSheetId="7">'Capitulo 7000'!$A$1:$G$50</definedName>
    <definedName name="_xlnm.Print_Area" localSheetId="8">'Capitulo 9000'!$A$1:$G$35</definedName>
    <definedName name="_xlnm.Print_Area" localSheetId="9">'E-Fondo de Forta '!$A$1:$H$17</definedName>
    <definedName name="_xlnm.Print_Area" localSheetId="10">Infra!$A$1:$H$19</definedName>
    <definedName name="_xlnm.Print_Area" localSheetId="0">'Resumen Presupuestal'!$A$1:$I$15</definedName>
    <definedName name="_xlnm.Print_Area" localSheetId="11">Subsemun!$A$1:$H$43</definedName>
    <definedName name="_xlnm.Print_Titles" localSheetId="2">'Capitulo 2000'!$1:$2</definedName>
    <definedName name="_xlnm.Print_Titles" localSheetId="3">'Capitulo 3000'!$1:$2</definedName>
  </definedNames>
  <calcPr calcId="124519"/>
</workbook>
</file>

<file path=xl/calcChain.xml><?xml version="1.0" encoding="utf-8"?>
<calcChain xmlns="http://schemas.openxmlformats.org/spreadsheetml/2006/main">
  <c r="H1" i="5"/>
  <c r="H1" i="6"/>
  <c r="H1" i="4"/>
  <c r="G1" i="17"/>
  <c r="G1" i="16"/>
  <c r="G1" i="18"/>
  <c r="G1" i="12"/>
  <c r="G1" i="13"/>
  <c r="G1" i="9"/>
  <c r="F1" i="10"/>
  <c r="C37" i="11" l="1"/>
  <c r="C28"/>
  <c r="C23"/>
  <c r="C14"/>
  <c r="C9"/>
  <c r="C4"/>
  <c r="C3" s="1"/>
  <c r="H42" i="5" l="1"/>
  <c r="H41" s="1"/>
  <c r="H39"/>
  <c r="H38" s="1"/>
  <c r="G38" s="1"/>
  <c r="H31"/>
  <c r="H25" s="1"/>
  <c r="H22"/>
  <c r="H17"/>
  <c r="H16" s="1"/>
  <c r="H5"/>
  <c r="H4" s="1"/>
  <c r="H17" i="6"/>
  <c r="H16" s="1"/>
  <c r="H10"/>
  <c r="F10" s="1"/>
  <c r="H7"/>
  <c r="H5"/>
  <c r="H16" i="4"/>
  <c r="H9"/>
  <c r="F9" s="1"/>
  <c r="H7"/>
  <c r="G4" i="17"/>
  <c r="F4" s="1"/>
  <c r="G13"/>
  <c r="E13" s="1"/>
  <c r="G25"/>
  <c r="E25" s="1"/>
  <c r="G34"/>
  <c r="G22" i="18"/>
  <c r="G13"/>
  <c r="E13" s="1"/>
  <c r="G4"/>
  <c r="E4" s="1"/>
  <c r="G52" i="12"/>
  <c r="E52" s="1"/>
  <c r="G47"/>
  <c r="G37"/>
  <c r="E37" s="1"/>
  <c r="G28"/>
  <c r="F28" s="1"/>
  <c r="G26"/>
  <c r="G19"/>
  <c r="G16"/>
  <c r="E16" s="1"/>
  <c r="G11"/>
  <c r="G4"/>
  <c r="G60" i="13"/>
  <c r="G54"/>
  <c r="E54" s="1"/>
  <c r="G50"/>
  <c r="E50" s="1"/>
  <c r="G45"/>
  <c r="G42"/>
  <c r="G33"/>
  <c r="F33" s="1"/>
  <c r="G24"/>
  <c r="E24" s="1"/>
  <c r="G18"/>
  <c r="G4"/>
  <c r="F4" s="1"/>
  <c r="G78" i="9"/>
  <c r="G72"/>
  <c r="F72" s="1"/>
  <c r="G62"/>
  <c r="G54"/>
  <c r="G44"/>
  <c r="G34"/>
  <c r="E34" s="1"/>
  <c r="G24"/>
  <c r="G14"/>
  <c r="E14" s="1"/>
  <c r="G4"/>
  <c r="F58" i="10"/>
  <c r="D58" s="1"/>
  <c r="F54"/>
  <c r="F48"/>
  <c r="F45"/>
  <c r="F37"/>
  <c r="D37" s="1"/>
  <c r="F27"/>
  <c r="F13"/>
  <c r="F4"/>
  <c r="E4" s="1"/>
  <c r="E50" i="12"/>
  <c r="F37" i="11"/>
  <c r="F28"/>
  <c r="F23"/>
  <c r="D23" s="1"/>
  <c r="F14"/>
  <c r="E14" s="1"/>
  <c r="F9"/>
  <c r="F4"/>
  <c r="H15" i="4"/>
  <c r="F15" s="1"/>
  <c r="G15"/>
  <c r="H5"/>
  <c r="E5" i="5"/>
  <c r="F5" s="1"/>
  <c r="F6"/>
  <c r="G6"/>
  <c r="F7"/>
  <c r="G7"/>
  <c r="F8"/>
  <c r="G8"/>
  <c r="F9"/>
  <c r="G9"/>
  <c r="F10"/>
  <c r="G10"/>
  <c r="F11"/>
  <c r="G11"/>
  <c r="F12"/>
  <c r="G12"/>
  <c r="F13"/>
  <c r="G13"/>
  <c r="F14"/>
  <c r="F15"/>
  <c r="E17"/>
  <c r="F18"/>
  <c r="G18"/>
  <c r="F19"/>
  <c r="F20"/>
  <c r="G20"/>
  <c r="F21"/>
  <c r="E22"/>
  <c r="E16" s="1"/>
  <c r="F23"/>
  <c r="G23"/>
  <c r="F24"/>
  <c r="E26"/>
  <c r="F26" s="1"/>
  <c r="F27"/>
  <c r="F28"/>
  <c r="E29"/>
  <c r="F29" s="1"/>
  <c r="F30"/>
  <c r="E31"/>
  <c r="F31" s="1"/>
  <c r="G31"/>
  <c r="F32"/>
  <c r="G32"/>
  <c r="E33"/>
  <c r="F33"/>
  <c r="F34"/>
  <c r="F35"/>
  <c r="E36"/>
  <c r="F36"/>
  <c r="F37"/>
  <c r="E38"/>
  <c r="E39"/>
  <c r="F39"/>
  <c r="G39"/>
  <c r="F40"/>
  <c r="G40"/>
  <c r="E42"/>
  <c r="E41" s="1"/>
  <c r="F43"/>
  <c r="G43"/>
  <c r="F5" i="6"/>
  <c r="G5"/>
  <c r="F6"/>
  <c r="G6"/>
  <c r="F7"/>
  <c r="F8"/>
  <c r="F11"/>
  <c r="G11"/>
  <c r="F12"/>
  <c r="G12"/>
  <c r="F13"/>
  <c r="G13"/>
  <c r="F14"/>
  <c r="G14"/>
  <c r="F15"/>
  <c r="G15"/>
  <c r="F18"/>
  <c r="F19"/>
  <c r="G20"/>
  <c r="H21"/>
  <c r="G21" s="1"/>
  <c r="H22"/>
  <c r="G22" s="1"/>
  <c r="H23"/>
  <c r="G23" s="1"/>
  <c r="H24"/>
  <c r="G24" s="1"/>
  <c r="F6" i="4"/>
  <c r="G6"/>
  <c r="F7"/>
  <c r="G7"/>
  <c r="F8"/>
  <c r="G8"/>
  <c r="F10"/>
  <c r="G10"/>
  <c r="F11"/>
  <c r="G11"/>
  <c r="F13"/>
  <c r="G13"/>
  <c r="F14"/>
  <c r="F16"/>
  <c r="G16"/>
  <c r="F17"/>
  <c r="G17"/>
  <c r="E4" i="17"/>
  <c r="E5"/>
  <c r="F5"/>
  <c r="E6"/>
  <c r="F6"/>
  <c r="E7"/>
  <c r="F7"/>
  <c r="E8"/>
  <c r="F8"/>
  <c r="E9"/>
  <c r="F9"/>
  <c r="E10"/>
  <c r="F10"/>
  <c r="E11"/>
  <c r="F11"/>
  <c r="E12"/>
  <c r="F12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D4" i="16"/>
  <c r="G4"/>
  <c r="E5"/>
  <c r="F5"/>
  <c r="E6"/>
  <c r="F6"/>
  <c r="D7"/>
  <c r="G7"/>
  <c r="E8"/>
  <c r="F8"/>
  <c r="E9"/>
  <c r="F9"/>
  <c r="E10"/>
  <c r="F10"/>
  <c r="E11"/>
  <c r="F11"/>
  <c r="E12"/>
  <c r="F12"/>
  <c r="E13"/>
  <c r="F13"/>
  <c r="E14"/>
  <c r="F14"/>
  <c r="E15"/>
  <c r="F15"/>
  <c r="E16"/>
  <c r="F16"/>
  <c r="D17"/>
  <c r="G17"/>
  <c r="E18"/>
  <c r="F18"/>
  <c r="E19"/>
  <c r="F19"/>
  <c r="E20"/>
  <c r="F20"/>
  <c r="E21"/>
  <c r="F21"/>
  <c r="E22"/>
  <c r="F22"/>
  <c r="E23"/>
  <c r="F23"/>
  <c r="D24"/>
  <c r="G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D34"/>
  <c r="G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F44"/>
  <c r="G44"/>
  <c r="E44" s="1"/>
  <c r="E45"/>
  <c r="F45"/>
  <c r="E46"/>
  <c r="F46"/>
  <c r="D47"/>
  <c r="G47"/>
  <c r="E48"/>
  <c r="F48"/>
  <c r="E49"/>
  <c r="F49"/>
  <c r="F50"/>
  <c r="F4" i="18"/>
  <c r="E5"/>
  <c r="F5"/>
  <c r="E6"/>
  <c r="F6"/>
  <c r="E7"/>
  <c r="F7"/>
  <c r="E8"/>
  <c r="F8"/>
  <c r="E9"/>
  <c r="F9"/>
  <c r="E10"/>
  <c r="E11"/>
  <c r="E12"/>
  <c r="E14"/>
  <c r="E15"/>
  <c r="E16"/>
  <c r="E17"/>
  <c r="E18"/>
  <c r="E19"/>
  <c r="E20"/>
  <c r="E21"/>
  <c r="E22"/>
  <c r="E23"/>
  <c r="E24"/>
  <c r="E4" i="12"/>
  <c r="F4"/>
  <c r="E5"/>
  <c r="F5"/>
  <c r="E6"/>
  <c r="F6"/>
  <c r="E7"/>
  <c r="F7"/>
  <c r="E8"/>
  <c r="E9"/>
  <c r="F9"/>
  <c r="E10"/>
  <c r="F10"/>
  <c r="E11"/>
  <c r="E12"/>
  <c r="E13"/>
  <c r="E14"/>
  <c r="E15"/>
  <c r="E17"/>
  <c r="F17"/>
  <c r="E18"/>
  <c r="F18"/>
  <c r="E19"/>
  <c r="F19"/>
  <c r="E20"/>
  <c r="F20"/>
  <c r="E21"/>
  <c r="E22"/>
  <c r="E23"/>
  <c r="E24"/>
  <c r="E25"/>
  <c r="E26"/>
  <c r="F26"/>
  <c r="E27"/>
  <c r="F27"/>
  <c r="E28"/>
  <c r="E29"/>
  <c r="F29"/>
  <c r="E30"/>
  <c r="F30"/>
  <c r="E31"/>
  <c r="F31"/>
  <c r="E32"/>
  <c r="F32"/>
  <c r="E33"/>
  <c r="F33"/>
  <c r="E34"/>
  <c r="F34"/>
  <c r="E35"/>
  <c r="F35"/>
  <c r="E36"/>
  <c r="E38"/>
  <c r="E39"/>
  <c r="E40"/>
  <c r="E41"/>
  <c r="E42"/>
  <c r="E43"/>
  <c r="E44"/>
  <c r="E45"/>
  <c r="E46"/>
  <c r="E48"/>
  <c r="E49"/>
  <c r="E51"/>
  <c r="E53"/>
  <c r="F53"/>
  <c r="E54"/>
  <c r="E55"/>
  <c r="E56"/>
  <c r="E57"/>
  <c r="E58"/>
  <c r="E59"/>
  <c r="E60"/>
  <c r="E61"/>
  <c r="F61"/>
  <c r="E4" i="13"/>
  <c r="E5"/>
  <c r="E6"/>
  <c r="E7"/>
  <c r="E8"/>
  <c r="E9"/>
  <c r="E10"/>
  <c r="F10"/>
  <c r="E11"/>
  <c r="F11"/>
  <c r="E12"/>
  <c r="F12"/>
  <c r="E13"/>
  <c r="E14"/>
  <c r="E15"/>
  <c r="F15"/>
  <c r="E16"/>
  <c r="E17"/>
  <c r="E18"/>
  <c r="F18"/>
  <c r="E19"/>
  <c r="E20"/>
  <c r="F20"/>
  <c r="E21"/>
  <c r="E22"/>
  <c r="F22"/>
  <c r="E23"/>
  <c r="F24"/>
  <c r="E25"/>
  <c r="F25"/>
  <c r="E26"/>
  <c r="E27"/>
  <c r="F27"/>
  <c r="E28"/>
  <c r="E29"/>
  <c r="E30"/>
  <c r="E31"/>
  <c r="E32"/>
  <c r="F32"/>
  <c r="E33"/>
  <c r="E34"/>
  <c r="F34"/>
  <c r="E35"/>
  <c r="F35"/>
  <c r="E36"/>
  <c r="F36"/>
  <c r="E37"/>
  <c r="E38"/>
  <c r="E39"/>
  <c r="E40"/>
  <c r="E41"/>
  <c r="F41"/>
  <c r="E42"/>
  <c r="E43"/>
  <c r="E44"/>
  <c r="E45"/>
  <c r="E46"/>
  <c r="E47"/>
  <c r="E48"/>
  <c r="E49"/>
  <c r="E51"/>
  <c r="E52"/>
  <c r="E53"/>
  <c r="F54"/>
  <c r="E55"/>
  <c r="F55"/>
  <c r="E56"/>
  <c r="E57"/>
  <c r="E58"/>
  <c r="F58"/>
  <c r="E59"/>
  <c r="E60"/>
  <c r="E61"/>
  <c r="E62"/>
  <c r="E63"/>
  <c r="E5" i="9"/>
  <c r="F5"/>
  <c r="E6"/>
  <c r="F6"/>
  <c r="E7"/>
  <c r="F7"/>
  <c r="E8"/>
  <c r="F8"/>
  <c r="E9"/>
  <c r="F9"/>
  <c r="E10"/>
  <c r="E11"/>
  <c r="F11"/>
  <c r="E12"/>
  <c r="F12"/>
  <c r="E13"/>
  <c r="F13"/>
  <c r="E15"/>
  <c r="E16"/>
  <c r="F16"/>
  <c r="E17"/>
  <c r="F17"/>
  <c r="E18"/>
  <c r="E19"/>
  <c r="F19"/>
  <c r="E20"/>
  <c r="F20"/>
  <c r="E21"/>
  <c r="E22"/>
  <c r="E23"/>
  <c r="F23"/>
  <c r="E24"/>
  <c r="F24"/>
  <c r="E25"/>
  <c r="F25"/>
  <c r="E26"/>
  <c r="F26"/>
  <c r="E27"/>
  <c r="F27"/>
  <c r="E28"/>
  <c r="F28"/>
  <c r="E29"/>
  <c r="F29"/>
  <c r="E30"/>
  <c r="F30"/>
  <c r="E31"/>
  <c r="E32"/>
  <c r="E33"/>
  <c r="F33"/>
  <c r="E35"/>
  <c r="F35"/>
  <c r="E36"/>
  <c r="F36"/>
  <c r="E37"/>
  <c r="F37"/>
  <c r="E38"/>
  <c r="F38"/>
  <c r="E39"/>
  <c r="F39"/>
  <c r="E40"/>
  <c r="E41"/>
  <c r="F41"/>
  <c r="E42"/>
  <c r="E43"/>
  <c r="E44"/>
  <c r="F44"/>
  <c r="E45"/>
  <c r="F45"/>
  <c r="E46"/>
  <c r="F46"/>
  <c r="E47"/>
  <c r="F47"/>
  <c r="E48"/>
  <c r="E49"/>
  <c r="F49"/>
  <c r="E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E62"/>
  <c r="F62"/>
  <c r="E63"/>
  <c r="F63"/>
  <c r="E64"/>
  <c r="F64"/>
  <c r="E65"/>
  <c r="E66"/>
  <c r="E67"/>
  <c r="F67"/>
  <c r="E68"/>
  <c r="F68"/>
  <c r="E69"/>
  <c r="E70"/>
  <c r="E71"/>
  <c r="F71"/>
  <c r="E72"/>
  <c r="E73"/>
  <c r="F73"/>
  <c r="E74"/>
  <c r="F74"/>
  <c r="E75"/>
  <c r="F75"/>
  <c r="E76"/>
  <c r="F76"/>
  <c r="E77"/>
  <c r="E78"/>
  <c r="F78"/>
  <c r="E79"/>
  <c r="E80"/>
  <c r="F80"/>
  <c r="E81"/>
  <c r="E82"/>
  <c r="F82"/>
  <c r="E83"/>
  <c r="F83"/>
  <c r="E84"/>
  <c r="F84"/>
  <c r="D5" i="10"/>
  <c r="E5"/>
  <c r="D6"/>
  <c r="E6"/>
  <c r="D7"/>
  <c r="E7"/>
  <c r="D8"/>
  <c r="E8"/>
  <c r="D9"/>
  <c r="E9"/>
  <c r="D10"/>
  <c r="E10"/>
  <c r="D11"/>
  <c r="E11"/>
  <c r="D12"/>
  <c r="D13"/>
  <c r="E13"/>
  <c r="D14"/>
  <c r="E14"/>
  <c r="D15"/>
  <c r="E15"/>
  <c r="D16"/>
  <c r="E16"/>
  <c r="D17"/>
  <c r="E17"/>
  <c r="D18"/>
  <c r="D19"/>
  <c r="D20"/>
  <c r="D21"/>
  <c r="D22"/>
  <c r="D23"/>
  <c r="D24"/>
  <c r="D25"/>
  <c r="D26"/>
  <c r="D27"/>
  <c r="E27"/>
  <c r="D28"/>
  <c r="D29"/>
  <c r="E29"/>
  <c r="D30"/>
  <c r="E30"/>
  <c r="D31"/>
  <c r="D32"/>
  <c r="E32"/>
  <c r="D33"/>
  <c r="E33"/>
  <c r="D34"/>
  <c r="E34"/>
  <c r="D35"/>
  <c r="E35"/>
  <c r="D36"/>
  <c r="E36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D48"/>
  <c r="E48"/>
  <c r="D49"/>
  <c r="E49"/>
  <c r="D50"/>
  <c r="E50"/>
  <c r="D51"/>
  <c r="D52"/>
  <c r="E52"/>
  <c r="D53"/>
  <c r="D54"/>
  <c r="D55"/>
  <c r="D56"/>
  <c r="D57"/>
  <c r="D59"/>
  <c r="E59"/>
  <c r="D60"/>
  <c r="E60"/>
  <c r="D61"/>
  <c r="E61"/>
  <c r="D62"/>
  <c r="E62"/>
  <c r="D63"/>
  <c r="E63"/>
  <c r="D64"/>
  <c r="E64"/>
  <c r="D65"/>
  <c r="E65"/>
  <c r="D66"/>
  <c r="E66"/>
  <c r="F67"/>
  <c r="E67" s="1"/>
  <c r="D4" i="11"/>
  <c r="E4"/>
  <c r="D5"/>
  <c r="E5"/>
  <c r="D6"/>
  <c r="E7"/>
  <c r="D8"/>
  <c r="D9"/>
  <c r="E9"/>
  <c r="D10"/>
  <c r="D11"/>
  <c r="E11"/>
  <c r="D12"/>
  <c r="D13"/>
  <c r="D14"/>
  <c r="D15"/>
  <c r="D16"/>
  <c r="E16"/>
  <c r="D17"/>
  <c r="E17"/>
  <c r="D18"/>
  <c r="D19"/>
  <c r="D20"/>
  <c r="D21"/>
  <c r="E21"/>
  <c r="D22"/>
  <c r="D24"/>
  <c r="E24"/>
  <c r="D25"/>
  <c r="E25"/>
  <c r="D26"/>
  <c r="E26"/>
  <c r="D27"/>
  <c r="E27"/>
  <c r="D28"/>
  <c r="E28"/>
  <c r="D29"/>
  <c r="D30"/>
  <c r="E30"/>
  <c r="D31"/>
  <c r="D32"/>
  <c r="E32"/>
  <c r="D33"/>
  <c r="D34"/>
  <c r="D35"/>
  <c r="E35"/>
  <c r="D36"/>
  <c r="D37"/>
  <c r="E37"/>
  <c r="D38"/>
  <c r="E38"/>
  <c r="D40"/>
  <c r="F41"/>
  <c r="F42"/>
  <c r="F3" i="19"/>
  <c r="E3" s="1"/>
  <c r="F4"/>
  <c r="E4" s="1"/>
  <c r="F5"/>
  <c r="D5" s="1"/>
  <c r="F6"/>
  <c r="E6" s="1"/>
  <c r="F7"/>
  <c r="D7" s="1"/>
  <c r="F8"/>
  <c r="D8" s="1"/>
  <c r="F10"/>
  <c r="E10" s="1"/>
  <c r="F11"/>
  <c r="E11" s="1"/>
  <c r="F12"/>
  <c r="D12" s="1"/>
  <c r="C15"/>
  <c r="E47" i="12"/>
  <c r="G5" i="4"/>
  <c r="F5"/>
  <c r="H12"/>
  <c r="G12" s="1"/>
  <c r="E47" i="16" l="1"/>
  <c r="E17"/>
  <c r="E7"/>
  <c r="E7" i="19"/>
  <c r="F38" i="5"/>
  <c r="E5" i="19"/>
  <c r="F52" i="12"/>
  <c r="F14" i="9"/>
  <c r="D3" i="16"/>
  <c r="F9" i="19" s="1"/>
  <c r="E58" i="10"/>
  <c r="F34" i="9"/>
  <c r="F47" i="16"/>
  <c r="G3" i="9"/>
  <c r="F40" i="11"/>
  <c r="E40" s="1"/>
  <c r="E23"/>
  <c r="F4" i="9"/>
  <c r="F16" i="12"/>
  <c r="F25" i="17"/>
  <c r="F13"/>
  <c r="G9" i="4"/>
  <c r="G17" i="6"/>
  <c r="G10"/>
  <c r="G9" s="1"/>
  <c r="G42" i="5"/>
  <c r="E25"/>
  <c r="F25" s="1"/>
  <c r="F17"/>
  <c r="G5"/>
  <c r="F3" i="11"/>
  <c r="E3" s="1"/>
  <c r="G3" i="13"/>
  <c r="F3" s="1"/>
  <c r="H4" i="6"/>
  <c r="H9"/>
  <c r="F9" s="1"/>
  <c r="G17" i="5"/>
  <c r="E4"/>
  <c r="E3" s="1"/>
  <c r="F13" i="19" s="1"/>
  <c r="D13" s="1"/>
  <c r="F3" i="10"/>
  <c r="G3" i="18"/>
  <c r="D4" i="10"/>
  <c r="E4" i="9"/>
  <c r="E34" i="16"/>
  <c r="E24"/>
  <c r="G3"/>
  <c r="F3" s="1"/>
  <c r="F17" i="6"/>
  <c r="F42" i="5"/>
  <c r="I9" i="19"/>
  <c r="H9" s="1"/>
  <c r="D3" i="10"/>
  <c r="G4" i="19" s="1"/>
  <c r="E3" i="10"/>
  <c r="I4" i="19"/>
  <c r="H4" s="1"/>
  <c r="E3" i="9"/>
  <c r="G5" i="19" s="1"/>
  <c r="F3" i="9"/>
  <c r="I5" i="19"/>
  <c r="H5" s="1"/>
  <c r="E3" i="18"/>
  <c r="G8" i="19" s="1"/>
  <c r="F3" i="18"/>
  <c r="I8" i="19"/>
  <c r="H8" s="1"/>
  <c r="F16" i="6"/>
  <c r="G16"/>
  <c r="G4" i="5"/>
  <c r="H3"/>
  <c r="E9" i="19"/>
  <c r="D9"/>
  <c r="G4" i="6"/>
  <c r="H3"/>
  <c r="F4"/>
  <c r="G16" i="5"/>
  <c r="F16"/>
  <c r="G41"/>
  <c r="F41"/>
  <c r="F12" i="4"/>
  <c r="H4"/>
  <c r="H3" s="1"/>
  <c r="G3" s="1"/>
  <c r="D11" i="19"/>
  <c r="E8"/>
  <c r="D4"/>
  <c r="F34" i="16"/>
  <c r="F24"/>
  <c r="F17"/>
  <c r="F7"/>
  <c r="F4"/>
  <c r="F22" i="5"/>
  <c r="G3" i="12"/>
  <c r="F3" s="1"/>
  <c r="E4" i="16"/>
  <c r="G3" i="17"/>
  <c r="D10" i="19"/>
  <c r="D6"/>
  <c r="D3"/>
  <c r="D3" i="11"/>
  <c r="G3" i="19" s="1"/>
  <c r="I6"/>
  <c r="H6" s="1"/>
  <c r="F3" i="4"/>
  <c r="G11" i="19" s="1"/>
  <c r="G4" i="4"/>
  <c r="F15" i="19" l="1"/>
  <c r="D15" s="1"/>
  <c r="E3" i="12"/>
  <c r="G7" i="19" s="1"/>
  <c r="E3" i="13"/>
  <c r="G6" i="19" s="1"/>
  <c r="E15"/>
  <c r="F4" i="4"/>
  <c r="I3" i="19"/>
  <c r="F4" i="5"/>
  <c r="E3" i="16"/>
  <c r="G9" i="19" s="1"/>
  <c r="G3" i="6"/>
  <c r="F3"/>
  <c r="G12" i="19" s="1"/>
  <c r="I12"/>
  <c r="H12" s="1"/>
  <c r="I7"/>
  <c r="I11"/>
  <c r="H11" s="1"/>
  <c r="F3" i="17"/>
  <c r="E3"/>
  <c r="G10" i="19" s="1"/>
  <c r="I10"/>
  <c r="H10" s="1"/>
  <c r="F3" i="5"/>
  <c r="G13" i="19" s="1"/>
  <c r="G3" i="5"/>
  <c r="I13" i="19"/>
  <c r="H13" s="1"/>
  <c r="H7"/>
  <c r="H3" l="1"/>
  <c r="I15"/>
  <c r="G15" s="1"/>
  <c r="H15" l="1"/>
</calcChain>
</file>

<file path=xl/sharedStrings.xml><?xml version="1.0" encoding="utf-8"?>
<sst xmlns="http://schemas.openxmlformats.org/spreadsheetml/2006/main" count="634" uniqueCount="436">
  <si>
    <t>Objeto del Gasto</t>
  </si>
  <si>
    <t>DESCRIPCIÓN</t>
  </si>
  <si>
    <t>SERVICIOS PERSONALES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</si>
  <si>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</si>
  <si>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</si>
  <si>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</si>
  <si>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</si>
  <si>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</si>
  <si>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</si>
  <si>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</si>
  <si>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</si>
  <si>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</si>
  <si>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</si>
  <si>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</si>
  <si>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</si>
  <si>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</si>
  <si>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</si>
  <si>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</si>
  <si>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</si>
  <si>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</si>
  <si>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</si>
  <si>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</si>
  <si>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</si>
  <si>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</si>
  <si>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</si>
  <si>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</si>
  <si>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</si>
  <si>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</si>
  <si>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</si>
  <si>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</si>
  <si>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</si>
  <si>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</si>
  <si>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</si>
  <si>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</si>
  <si>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</si>
  <si>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</si>
  <si>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</si>
  <si>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</si>
  <si>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</si>
  <si>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IMPUESTO SOBRE NÓMINAS Y OTROS QUE SE DERIVEN DE UNA RELACIÓN LABORAL</t>
  </si>
  <si>
    <t>Impuesto sobre nóminas</t>
  </si>
  <si>
    <t>Otros impuestos derivados de una relación laboral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</si>
  <si>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</si>
  <si>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</si>
  <si>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</si>
  <si>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</si>
  <si>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</si>
  <si>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</si>
  <si>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</si>
  <si>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</si>
  <si>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</si>
  <si>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</si>
  <si>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</si>
  <si>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</si>
  <si>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</si>
  <si>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</si>
  <si>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</si>
  <si>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</si>
  <si>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</si>
  <si>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</si>
  <si>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</si>
  <si>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</si>
  <si>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</si>
  <si>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</si>
  <si>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</si>
  <si>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</si>
  <si>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</si>
  <si>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</si>
  <si>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</si>
  <si>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</si>
  <si>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</si>
  <si>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</si>
  <si>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</si>
  <si>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</si>
  <si>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</si>
  <si>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</si>
  <si>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</si>
  <si>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</si>
  <si>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</si>
  <si>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</si>
  <si>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</si>
  <si>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</si>
  <si>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</si>
  <si>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</si>
  <si>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</si>
  <si>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</si>
  <si>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</si>
  <si>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</si>
  <si>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</si>
  <si>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</si>
  <si>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</si>
  <si>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</si>
  <si>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</si>
  <si>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</si>
  <si>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</si>
  <si>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</si>
  <si>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</si>
  <si>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</si>
  <si>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</si>
  <si>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</si>
  <si>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</si>
  <si>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</si>
  <si>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</si>
  <si>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</si>
  <si>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</si>
  <si>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</si>
  <si>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</si>
  <si>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SERVICIOS GENERALES</t>
  </si>
  <si>
    <t>SERVICIOS BÁSICOS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</si>
  <si>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</si>
  <si>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</si>
  <si>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</si>
  <si>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</si>
  <si>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</si>
  <si>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</si>
  <si>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procedimiento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</si>
  <si>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</si>
  <si>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</si>
  <si>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</si>
  <si>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</si>
  <si>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</si>
  <si>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</si>
  <si>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</si>
  <si>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</si>
  <si>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</si>
  <si>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</si>
  <si>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</si>
  <si>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</si>
  <si>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</si>
  <si>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</si>
  <si>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</si>
  <si>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</si>
  <si>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</si>
  <si>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</si>
  <si>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</si>
  <si>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</si>
  <si>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</si>
  <si>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</si>
  <si>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</si>
  <si>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</si>
  <si>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</si>
  <si>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</si>
  <si>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</si>
  <si>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</si>
  <si>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</si>
  <si>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</si>
  <si>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</si>
  <si>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</si>
  <si>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</si>
  <si>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</si>
  <si>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</si>
  <si>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</si>
  <si>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</si>
  <si>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</si>
  <si>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</si>
  <si>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</si>
  <si>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</si>
  <si>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</si>
  <si>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</si>
  <si>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</si>
  <si>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 televisión y otros medios de mensajes comerciales para promover la venta de bienes o servicios</t>
  </si>
  <si>
    <t>Servicios de creatividad, preproducción y producción de publicidad, excepto Internet</t>
  </si>
  <si>
    <t>Servicios de revelado de  fotografías</t>
  </si>
  <si>
    <t>Servicios de la industria fílmica, del sonido y del video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</si>
  <si>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</si>
  <si>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</si>
  <si>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</si>
  <si>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</si>
  <si>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</si>
  <si>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</si>
  <si>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</si>
  <si>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</si>
  <si>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 xml:space="preserve">Viáticos en el extranjero 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</si>
  <si>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</si>
  <si>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</si>
  <si>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</si>
  <si>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</si>
  <si>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</si>
  <si>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</si>
  <si>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</si>
  <si>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</si>
  <si>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</si>
  <si>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</si>
  <si>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</si>
  <si>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</si>
  <si>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</si>
  <si>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judiciales</t>
  </si>
  <si>
    <t>Penas, multas, accesorios y actualizaciones</t>
  </si>
  <si>
    <t>Otros gastos por responsabilidades</t>
  </si>
  <si>
    <t>Otros servicios generales</t>
  </si>
  <si>
    <t>TRANSFERENCIAS, ASIGNACIONES, SUBSIDIOS Y OTRAS  AYUDAS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</si>
  <si>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</si>
  <si>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</si>
  <si>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</si>
  <si>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</si>
  <si>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</si>
  <si>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</si>
  <si>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COMUDE</t>
  </si>
  <si>
    <t>DIF</t>
  </si>
  <si>
    <t>SERVICIOS DE SALUD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</si>
  <si>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</si>
  <si>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</si>
  <si>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</si>
  <si>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</si>
  <si>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 AL RESTO DEL SECTOR PÚBLICO</t>
  </si>
  <si>
    <t>Transferencias otorgadas a entidades paraestatales no empresariales y no financieras</t>
  </si>
  <si>
    <t>Transferencias otorgadas para entidades paraestatales empresariales y no financieras</t>
  </si>
  <si>
    <t xml:space="preserve">Transferencias otorgadas para instituciones paraestatales públicas financieras  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</si>
  <si>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</si>
  <si>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</si>
  <si>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</si>
  <si>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</si>
  <si>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</si>
  <si>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</si>
  <si>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</si>
  <si>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</si>
  <si>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 xml:space="preserve">Subsidios a la vivienda </t>
  </si>
  <si>
    <t>Subvenciones al consumo</t>
  </si>
  <si>
    <t>Otros Subsidios</t>
  </si>
  <si>
    <t>AYUDAS SOCIALES</t>
  </si>
  <si>
    <t xml:space="preserve">Ayudas sociales a personas 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</si>
  <si>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</si>
  <si>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</si>
  <si>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</si>
  <si>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</si>
  <si>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</si>
  <si>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</si>
  <si>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</si>
  <si>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</si>
  <si>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</si>
  <si>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</si>
  <si>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</si>
  <si>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</si>
  <si>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</si>
  <si>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</si>
  <si>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Trasferencias a fideicomisos públicos de entidades paraestatales no empresariales y no financieras</t>
  </si>
  <si>
    <t>Transferencias a fideicomisos públicos de entidades paraestatales empresariales y no financieras</t>
  </si>
  <si>
    <t>Transferencias a fideicomisos  de  instituciones públicas financieras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</si>
  <si>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</si>
  <si>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</si>
  <si>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</si>
  <si>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</si>
  <si>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 xml:space="preserve">BIENES MUEBLES, INMUEBLES E  INTANGIBLES </t>
  </si>
  <si>
    <t>MOBILIARIO Y EQUIPO DE ADMINISTRACIÓN</t>
  </si>
  <si>
    <t xml:space="preserve">Muebles de oficina y estantería </t>
  </si>
  <si>
    <t>Muebles, excepto de oficina y estantería</t>
  </si>
  <si>
    <t>Bienes artísticos, culturales y científicos</t>
  </si>
  <si>
    <t>Objetos de valor</t>
  </si>
  <si>
    <t>Equipo de cómputo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</si>
  <si>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</si>
  <si>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</si>
  <si>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</si>
  <si>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</si>
  <si>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</si>
  <si>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</si>
  <si>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E INSTRUMENTAL MÉDICO Y DE LABORATORIO</t>
  </si>
  <si>
    <t>Equipo médico y de laboratorio</t>
  </si>
  <si>
    <t>Instrumental médico y laboratorio</t>
  </si>
  <si>
    <t>VEHÍCULOS Y EQUIPO DE TRANSPORTE</t>
  </si>
  <si>
    <t>Automóviles y camiones</t>
  </si>
  <si>
    <t>541-1</t>
  </si>
  <si>
    <t>Carrocerías  y remolques</t>
  </si>
  <si>
    <t>Equipo aeroespacial</t>
  </si>
  <si>
    <t>Equipo ferroviario</t>
  </si>
  <si>
    <t>Embarcaciones</t>
  </si>
  <si>
    <t>Otros equipo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</si>
  <si>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</si>
  <si>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</si>
  <si>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</si>
  <si>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</si>
  <si>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</si>
  <si>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</si>
  <si>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</si>
  <si>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</si>
  <si>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</si>
  <si>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</si>
  <si>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</si>
  <si>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</si>
  <si>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</si>
  <si>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</si>
  <si>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</si>
  <si>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 xml:space="preserve">Ovinos y caprinos 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</si>
  <si>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</si>
  <si>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</si>
  <si>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</si>
  <si>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</si>
  <si>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</si>
  <si>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</si>
  <si>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</si>
  <si>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 xml:space="preserve">Viviendas 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</si>
  <si>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</si>
  <si>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</si>
  <si>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</si>
  <si>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</si>
  <si>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</si>
  <si>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</si>
  <si>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</si>
  <si>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</si>
  <si>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</si>
  <si>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</si>
  <si>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</si>
  <si>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</si>
  <si>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</si>
  <si>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PÚBLICA EN BIENES DE DOMINIO PÚBLICO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</si>
  <si>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</si>
  <si>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</si>
  <si>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</si>
  <si>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</si>
  <si>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</si>
  <si>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</si>
  <si>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</si>
  <si>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 de acabados en edificaciones  y otros trabajos especializados</t>
  </si>
  <si>
    <t>OBRA PÚBLICA EN BIENES PROPIOS</t>
  </si>
  <si>
    <t>Edificación no habitacional</t>
  </si>
  <si>
    <t>Construcción de obras para  el abastecimiento de agua,  petróleo, gas, electricidad y telecomunicaciones</t>
  </si>
  <si>
    <t>Trabajos de acabados en edificaciones y otros trabajos especializados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</si>
  <si>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</si>
  <si>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</si>
  <si>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</si>
  <si>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</si>
  <si>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</si>
  <si>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</si>
  <si>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</si>
  <si>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</si>
  <si>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</si>
  <si>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</si>
  <si>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 y participaciones de capital en instituciones paraestatales públicas financieras con fines de política económica</t>
  </si>
  <si>
    <t>Acciones y participaciones 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</si>
  <si>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</si>
  <si>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</si>
  <si>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la liquidez</t>
  </si>
  <si>
    <t>Acciones y participaciones de capital  en el sector privado con fines de gestión de liquidez</t>
  </si>
  <si>
    <t>Acciones y participaciones de capital en el sector externo con fines de gestión  de liquidez</t>
  </si>
  <si>
    <t>COMPRA DE TÍTULOS Y VALORES</t>
  </si>
  <si>
    <t>Bonos</t>
  </si>
  <si>
    <t>Valores representativos de deuda adquiridos con fines de política económica</t>
  </si>
  <si>
    <t>Valores representativos de deuda 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</si>
  <si>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</si>
  <si>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</si>
  <si>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</si>
  <si>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</si>
  <si>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</si>
  <si>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</si>
  <si>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</si>
  <si>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</si>
  <si>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</si>
  <si>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</si>
  <si>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</si>
  <si>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</si>
  <si>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 préstamos al sector externo con fines de gestión de liquidez</t>
  </si>
  <si>
    <t>INVERSIONES EN FIDEICOMISOS, MANDATOS Y OTROS  ANÁLOGOS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</si>
  <si>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</si>
  <si>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</si>
  <si>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</si>
  <si>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</si>
  <si>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</si>
  <si>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 xml:space="preserve">Inversiones en fideicomisos públicos financieros </t>
  </si>
  <si>
    <t>Inversiones en fideicomisos de entidades federativas</t>
  </si>
  <si>
    <t>Inversiones en fideicomisos de municipios</t>
  </si>
  <si>
    <t>Fideicomisos de empresas privadas y particulares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</si>
  <si>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</si>
  <si>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</si>
  <si>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</si>
  <si>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ESPECIALES</t>
  </si>
  <si>
    <t>Contingencias  por fenómenos naturales</t>
  </si>
  <si>
    <t>Contingencias socioeconómicas</t>
  </si>
  <si>
    <t>Otras erogaciones especiales</t>
  </si>
  <si>
    <t>DEUDA  PÚBLICA</t>
  </si>
  <si>
    <t xml:space="preserve">AMORTIZACIÓN DE LA DEUDA PÚBLICA </t>
  </si>
  <si>
    <t>Amortización de la deuda interna con instituciones de crédito</t>
  </si>
  <si>
    <t>Amortización  de la deuda interna por emisión de títulos y valores</t>
  </si>
  <si>
    <t xml:space="preserve">Amortización de la deuda externa con instituciones de crédito 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</si>
  <si>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</si>
  <si>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</si>
  <si>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</si>
  <si>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</si>
  <si>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PÚBLICA</t>
  </si>
  <si>
    <t>Intereses de la deuda interna con instituciones  de crédito</t>
  </si>
  <si>
    <t>921-1</t>
  </si>
  <si>
    <t>Intereses derivados de la colocación de títulos y valores</t>
  </si>
  <si>
    <t>Intereses por arrendamientos  financieros nacionales</t>
  </si>
  <si>
    <t xml:space="preserve">Intereses de la deuda externa con instituciones de crédito </t>
  </si>
  <si>
    <t>Intereses de la deuda con organismos financieros internacionales</t>
  </si>
  <si>
    <t xml:space="preserve">Intereses de la deuda bilateral  </t>
  </si>
  <si>
    <t>Intereses derivados de la colocación de títulos y valores en el exterior</t>
  </si>
  <si>
    <t>Intereses por arrendamientos financieros internacionales</t>
  </si>
  <si>
    <t>COMISIONES DE LA DEUDA PÚBLICA</t>
  </si>
  <si>
    <t>Comisión de la deuda pública interna</t>
  </si>
  <si>
    <t>Comisiones de la deuda pública externa</t>
  </si>
  <si>
    <t>GASTOS DE LA DEUDA PÚBLICA</t>
  </si>
  <si>
    <t>Gastos de la deuda pública interna</t>
  </si>
  <si>
    <t>Gastos de la deuda  pública externa</t>
  </si>
  <si>
    <t>COSTO POR COBERTURAS</t>
  </si>
  <si>
    <t>Costos por cobertura de la deuda pública interna</t>
  </si>
  <si>
    <t>Costos por cobertura de la deuda pública externa</t>
  </si>
  <si>
    <t>APOYOS FINANCIEROS</t>
  </si>
  <si>
    <t>Apoyos a intermediarios financieros</t>
  </si>
  <si>
    <t>Apoyos a ahorradores y deudores del Sistema Financiero Nacional</t>
  </si>
  <si>
    <t>ADEUDOS DE EJERCICIOS FISCALES ANTERIORES (ADEFAS)</t>
  </si>
  <si>
    <t>ADEFAS</t>
  </si>
  <si>
    <t>Variacion</t>
  </si>
  <si>
    <t>SUBSEMUN</t>
  </si>
  <si>
    <t>Donativos a Fideicomisos Estatales</t>
  </si>
  <si>
    <t xml:space="preserve">DONATIVOS </t>
  </si>
  <si>
    <t>Fondo Infraestructura 2009</t>
  </si>
  <si>
    <t>Fondo Infraestructura 2008</t>
  </si>
  <si>
    <t>Fondo Infraestructura 2007</t>
  </si>
  <si>
    <t>Fondo Infraestructura 2006</t>
  </si>
  <si>
    <t>Fondo Infraestructura 2005</t>
  </si>
  <si>
    <t>Aportacion Centro Cultural Universitario</t>
  </si>
  <si>
    <t>Donativos a Instituciones sin fines de Lucro</t>
  </si>
  <si>
    <t>Donativos Internacionales</t>
  </si>
  <si>
    <t>Donativos a Fideicomisos Privados</t>
  </si>
  <si>
    <t>Donativos a Entidades Federativas</t>
  </si>
  <si>
    <t xml:space="preserve"> </t>
  </si>
  <si>
    <t>FONDO DE INFRESTRUCTURA</t>
  </si>
  <si>
    <t>Fideicomiso Primavera</t>
  </si>
  <si>
    <t xml:space="preserve">Cámaras fotograficas y de video </t>
  </si>
  <si>
    <t xml:space="preserve">Herramientas y máquinas herramientas </t>
  </si>
  <si>
    <t>odometro</t>
  </si>
  <si>
    <t>cámaras</t>
  </si>
  <si>
    <t>32500 microfono y equipo de sonido+25000 de copiadoras</t>
  </si>
  <si>
    <t>SUB-CUENTA</t>
  </si>
  <si>
    <t>Importe</t>
  </si>
  <si>
    <t>%</t>
  </si>
  <si>
    <t>TOTAL DE PRESUPUESTO</t>
  </si>
  <si>
    <t>Presupuesto Inicial</t>
  </si>
  <si>
    <t>FONDO INFRAESTRUCTURA</t>
  </si>
  <si>
    <t>SEGURIDAD PUBLICA FONDO DE FORTALECIMIENTO Y RECURSO MUNICIPAL</t>
  </si>
  <si>
    <t>SEGURIDAD PUBLICA (FONDO DE INFRAESTRUCTURA Y RECURSOS MUNICIPALES)</t>
  </si>
  <si>
    <t>Variación</t>
  </si>
  <si>
    <t>Tercera Modificacion Presupuesto 2012</t>
  </si>
  <si>
    <t>N/A</t>
  </si>
  <si>
    <t>Tercera Modificación Presupuesto 2012</t>
  </si>
  <si>
    <t>Tercera Modificacón Presupuesto 2012</t>
  </si>
  <si>
    <t xml:space="preserve"> Presupuesto 2013</t>
  </si>
</sst>
</file>

<file path=xl/styles.xml><?xml version="1.0" encoding="utf-8"?>
<styleSheet xmlns="http://schemas.openxmlformats.org/spreadsheetml/2006/main">
  <numFmts count="10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#,##0.00_ ;[Red]\-#,##0.00\ "/>
    <numFmt numFmtId="166" formatCode="#,##0_ ;[Red]\-#,##0\ "/>
    <numFmt numFmtId="167" formatCode="#,##0.000_ ;[Red]\-#,##0.000\ "/>
    <numFmt numFmtId="168" formatCode="#,##0.000000000_ ;[Red]\-#,##0.000000000\ 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wrapText="1"/>
    </xf>
    <xf numFmtId="9" fontId="4" fillId="2" borderId="1" xfId="8" applyNumberFormat="1" applyFont="1" applyFill="1" applyBorder="1" applyAlignment="1" applyProtection="1">
      <alignment horizontal="center" vertical="center" wrapText="1"/>
    </xf>
    <xf numFmtId="9" fontId="12" fillId="2" borderId="0" xfId="8" applyNumberFormat="1" applyFont="1" applyFill="1" applyAlignment="1" applyProtection="1">
      <alignment horizontal="center"/>
    </xf>
    <xf numFmtId="164" fontId="0" fillId="0" borderId="0" xfId="0" applyNumberFormat="1"/>
    <xf numFmtId="0" fontId="0" fillId="2" borderId="0" xfId="0" applyFill="1" applyAlignment="1">
      <alignment vertical="center"/>
    </xf>
    <xf numFmtId="44" fontId="4" fillId="2" borderId="1" xfId="1" applyNumberFormat="1" applyFont="1" applyFill="1" applyBorder="1" applyAlignment="1" applyProtection="1">
      <alignment vertical="center" wrapText="1"/>
      <protection locked="0"/>
    </xf>
    <xf numFmtId="44" fontId="12" fillId="2" borderId="0" xfId="1" applyNumberFormat="1" applyFont="1" applyFill="1"/>
    <xf numFmtId="44" fontId="4" fillId="2" borderId="1" xfId="1" applyNumberFormat="1" applyFont="1" applyFill="1" applyBorder="1" applyAlignment="1" applyProtection="1">
      <alignment vertical="center" wrapText="1"/>
    </xf>
    <xf numFmtId="44" fontId="12" fillId="2" borderId="0" xfId="1" applyNumberFormat="1" applyFont="1" applyFill="1" applyProtection="1"/>
    <xf numFmtId="40" fontId="4" fillId="2" borderId="1" xfId="1" applyNumberFormat="1" applyFont="1" applyFill="1" applyBorder="1" applyAlignment="1" applyProtection="1">
      <alignment vertical="center" wrapText="1"/>
    </xf>
    <xf numFmtId="40" fontId="12" fillId="2" borderId="0" xfId="1" applyNumberFormat="1" applyFont="1" applyFill="1" applyProtection="1"/>
    <xf numFmtId="44" fontId="1" fillId="2" borderId="0" xfId="1" applyNumberFormat="1" applyFont="1" applyFill="1" applyProtection="1"/>
    <xf numFmtId="40" fontId="1" fillId="2" borderId="0" xfId="1" applyNumberFormat="1" applyFont="1" applyFill="1" applyProtection="1"/>
    <xf numFmtId="9" fontId="1" fillId="2" borderId="0" xfId="8" applyNumberFormat="1" applyFont="1" applyFill="1" applyAlignment="1" applyProtection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166" fontId="6" fillId="5" borderId="2" xfId="1" applyNumberFormat="1" applyFont="1" applyFill="1" applyBorder="1" applyAlignment="1" applyProtection="1">
      <alignment horizontal="right" vertical="center"/>
    </xf>
    <xf numFmtId="9" fontId="6" fillId="5" borderId="2" xfId="8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166" fontId="7" fillId="2" borderId="2" xfId="1" applyNumberFormat="1" applyFont="1" applyFill="1" applyBorder="1" applyAlignment="1" applyProtection="1">
      <alignment vertical="center" wrapText="1"/>
    </xf>
    <xf numFmtId="9" fontId="7" fillId="2" borderId="2" xfId="8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 wrapText="1"/>
    </xf>
    <xf numFmtId="9" fontId="7" fillId="0" borderId="2" xfId="8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vertical="center" wrapText="1"/>
    </xf>
    <xf numFmtId="166" fontId="6" fillId="3" borderId="2" xfId="1" applyNumberFormat="1" applyFont="1" applyFill="1" applyBorder="1" applyAlignment="1" applyProtection="1">
      <alignment horizontal="right" vertical="center"/>
    </xf>
    <xf numFmtId="9" fontId="6" fillId="3" borderId="2" xfId="8" applyNumberFormat="1" applyFont="1" applyFill="1" applyBorder="1" applyAlignment="1" applyProtection="1">
      <alignment horizontal="center" vertic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14" fillId="2" borderId="0" xfId="0" applyFont="1" applyFill="1"/>
    <xf numFmtId="0" fontId="14" fillId="2" borderId="0" xfId="0" applyFont="1" applyFill="1" applyProtection="1"/>
    <xf numFmtId="166" fontId="14" fillId="2" borderId="0" xfId="1" applyNumberFormat="1" applyFont="1" applyFill="1" applyProtection="1"/>
    <xf numFmtId="9" fontId="14" fillId="2" borderId="0" xfId="8" applyNumberFormat="1" applyFont="1" applyFill="1" applyAlignment="1" applyProtection="1">
      <alignment horizontal="center"/>
    </xf>
    <xf numFmtId="0" fontId="14" fillId="0" borderId="0" xfId="0" applyFont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wrapText="1"/>
    </xf>
    <xf numFmtId="9" fontId="6" fillId="0" borderId="1" xfId="8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 applyProtection="1">
      <alignment horizontal="right" vertical="center"/>
    </xf>
    <xf numFmtId="9" fontId="6" fillId="0" borderId="1" xfId="8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right" vertical="center"/>
    </xf>
    <xf numFmtId="9" fontId="9" fillId="0" borderId="4" xfId="8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6" fillId="0" borderId="0" xfId="0" applyFont="1" applyFill="1" applyProtection="1"/>
    <xf numFmtId="9" fontId="6" fillId="0" borderId="0" xfId="8" applyNumberFormat="1" applyFont="1" applyFill="1" applyAlignment="1" applyProtection="1">
      <alignment horizontal="center"/>
    </xf>
    <xf numFmtId="164" fontId="6" fillId="0" borderId="0" xfId="1" applyNumberFormat="1" applyFont="1" applyFill="1"/>
    <xf numFmtId="0" fontId="6" fillId="0" borderId="0" xfId="0" applyFont="1" applyFill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 applyProtection="1">
      <alignment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166" fontId="6" fillId="6" borderId="5" xfId="0" applyNumberFormat="1" applyFont="1" applyFill="1" applyBorder="1" applyAlignment="1" applyProtection="1">
      <alignment horizontal="right" vertical="center"/>
    </xf>
    <xf numFmtId="9" fontId="6" fillId="6" borderId="5" xfId="8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center" vertical="center"/>
    </xf>
    <xf numFmtId="6" fontId="6" fillId="0" borderId="6" xfId="1" applyNumberFormat="1" applyFont="1" applyFill="1" applyBorder="1" applyAlignment="1" applyProtection="1">
      <alignment horizontal="center" vertical="center" wrapText="1"/>
    </xf>
    <xf numFmtId="6" fontId="6" fillId="0" borderId="7" xfId="1" applyNumberFormat="1" applyFont="1" applyFill="1" applyBorder="1" applyAlignment="1" applyProtection="1">
      <alignment horizontal="center" vertical="center" wrapText="1"/>
    </xf>
    <xf numFmtId="166" fontId="6" fillId="0" borderId="6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>
      <protection locked="0"/>
    </xf>
    <xf numFmtId="0" fontId="8" fillId="0" borderId="0" xfId="0" applyFont="1"/>
    <xf numFmtId="0" fontId="14" fillId="0" borderId="0" xfId="0" applyFont="1" applyFill="1" applyProtection="1"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vertical="center" wrapText="1"/>
    </xf>
    <xf numFmtId="166" fontId="10" fillId="2" borderId="2" xfId="1" applyNumberFormat="1" applyFont="1" applyFill="1" applyBorder="1" applyAlignment="1" applyProtection="1">
      <alignment vertical="center" wrapText="1"/>
    </xf>
    <xf numFmtId="9" fontId="10" fillId="2" borderId="2" xfId="8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center" wrapText="1"/>
    </xf>
    <xf numFmtId="9" fontId="10" fillId="0" borderId="2" xfId="8" applyNumberFormat="1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 applyProtection="1">
      <alignment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66" fontId="6" fillId="7" borderId="5" xfId="0" applyNumberFormat="1" applyFont="1" applyFill="1" applyBorder="1" applyAlignment="1" applyProtection="1">
      <alignment horizontal="right" vertical="center"/>
    </xf>
    <xf numFmtId="9" fontId="6" fillId="7" borderId="5" xfId="8" applyNumberFormat="1" applyFont="1" applyFill="1" applyBorder="1" applyAlignment="1" applyProtection="1">
      <alignment horizontal="center" vertical="center"/>
    </xf>
    <xf numFmtId="166" fontId="6" fillId="0" borderId="1" xfId="0" applyNumberFormat="1" applyFont="1" applyFill="1" applyBorder="1" applyAlignment="1" applyProtection="1">
      <alignment horizontal="right" vertical="center"/>
    </xf>
    <xf numFmtId="166" fontId="6" fillId="0" borderId="1" xfId="1" applyNumberFormat="1" applyFont="1" applyFill="1" applyBorder="1" applyAlignment="1" applyProtection="1">
      <alignment vertical="center" wrapText="1"/>
    </xf>
    <xf numFmtId="166" fontId="6" fillId="0" borderId="0" xfId="1" applyNumberFormat="1" applyFont="1" applyFill="1" applyProtection="1"/>
    <xf numFmtId="166" fontId="6" fillId="0" borderId="1" xfId="0" applyNumberFormat="1" applyFont="1" applyFill="1" applyBorder="1" applyAlignment="1">
      <alignment horizontal="center" vertical="center" wrapText="1"/>
    </xf>
    <xf numFmtId="166" fontId="9" fillId="0" borderId="4" xfId="1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66" fontId="8" fillId="2" borderId="0" xfId="0" applyNumberFormat="1" applyFont="1" applyFill="1"/>
    <xf numFmtId="166" fontId="7" fillId="2" borderId="0" xfId="0" applyNumberFormat="1" applyFont="1" applyFill="1" applyProtection="1">
      <protection locked="0"/>
    </xf>
    <xf numFmtId="6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Protection="1">
      <protection locked="0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166" fontId="9" fillId="0" borderId="0" xfId="1" applyNumberFormat="1" applyFont="1" applyFill="1" applyBorder="1" applyAlignment="1" applyProtection="1">
      <alignment horizontal="right" vertical="center"/>
    </xf>
    <xf numFmtId="9" fontId="9" fillId="0" borderId="0" xfId="8" applyNumberFormat="1" applyFont="1" applyFill="1" applyBorder="1" applyAlignment="1" applyProtection="1">
      <alignment horizontal="center" vertical="center"/>
    </xf>
    <xf numFmtId="166" fontId="7" fillId="2" borderId="0" xfId="0" applyNumberFormat="1" applyFont="1" applyFill="1"/>
    <xf numFmtId="166" fontId="6" fillId="0" borderId="0" xfId="0" applyNumberFormat="1" applyFont="1" applyFill="1"/>
    <xf numFmtId="166" fontId="14" fillId="2" borderId="0" xfId="0" applyNumberFormat="1" applyFont="1" applyFill="1" applyAlignment="1">
      <alignment horizontal="center" vertical="center"/>
    </xf>
    <xf numFmtId="166" fontId="14" fillId="0" borderId="0" xfId="0" applyNumberFormat="1" applyFont="1"/>
    <xf numFmtId="164" fontId="6" fillId="5" borderId="2" xfId="1" applyNumberFormat="1" applyFont="1" applyFill="1" applyBorder="1" applyAlignment="1" applyProtection="1">
      <alignment horizontal="right" vertical="center"/>
    </xf>
    <xf numFmtId="164" fontId="7" fillId="2" borderId="2" xfId="1" applyNumberFormat="1" applyFont="1" applyFill="1" applyBorder="1" applyAlignment="1" applyProtection="1">
      <alignment vertical="center" wrapText="1"/>
    </xf>
    <xf numFmtId="164" fontId="12" fillId="0" borderId="0" xfId="1" applyNumberFormat="1" applyFont="1"/>
    <xf numFmtId="1" fontId="7" fillId="2" borderId="0" xfId="0" applyNumberFormat="1" applyFont="1" applyFill="1" applyProtection="1">
      <protection locked="0"/>
    </xf>
    <xf numFmtId="44" fontId="0" fillId="0" borderId="0" xfId="0" applyNumberFormat="1"/>
    <xf numFmtId="9" fontId="0" fillId="0" borderId="0" xfId="0" applyNumberFormat="1"/>
    <xf numFmtId="164" fontId="13" fillId="0" borderId="0" xfId="1" applyNumberFormat="1" applyFont="1"/>
    <xf numFmtId="164" fontId="13" fillId="0" borderId="0" xfId="0" applyNumberFormat="1" applyFont="1"/>
    <xf numFmtId="0" fontId="13" fillId="0" borderId="0" xfId="0" applyFont="1"/>
    <xf numFmtId="166" fontId="0" fillId="0" borderId="0" xfId="0" applyNumberFormat="1"/>
    <xf numFmtId="0" fontId="0" fillId="0" borderId="0" xfId="0" applyAlignment="1">
      <alignment wrapText="1"/>
    </xf>
    <xf numFmtId="167" fontId="15" fillId="2" borderId="0" xfId="0" applyNumberFormat="1" applyFont="1" applyFill="1"/>
    <xf numFmtId="168" fontId="15" fillId="2" borderId="0" xfId="0" applyNumberFormat="1" applyFont="1" applyFill="1"/>
    <xf numFmtId="4" fontId="16" fillId="0" borderId="0" xfId="0" applyNumberFormat="1" applyFont="1" applyAlignment="1">
      <alignment wrapText="1"/>
    </xf>
    <xf numFmtId="0" fontId="14" fillId="0" borderId="0" xfId="0" applyFont="1" applyAlignment="1" applyProtection="1">
      <alignment wrapText="1"/>
      <protection locked="0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 applyProtection="1">
      <alignment wrapText="1"/>
      <protection locked="0"/>
    </xf>
    <xf numFmtId="166" fontId="7" fillId="2" borderId="0" xfId="0" applyNumberFormat="1" applyFont="1" applyFill="1" applyAlignment="1" applyProtection="1">
      <alignment wrapText="1"/>
      <protection locked="0"/>
    </xf>
    <xf numFmtId="2" fontId="7" fillId="2" borderId="0" xfId="0" applyNumberFormat="1" applyFont="1" applyFill="1" applyAlignment="1" applyProtection="1">
      <alignment wrapText="1"/>
      <protection locked="0"/>
    </xf>
    <xf numFmtId="4" fontId="0" fillId="0" borderId="0" xfId="0" applyNumberFormat="1"/>
    <xf numFmtId="4" fontId="0" fillId="2" borderId="0" xfId="0" applyNumberFormat="1" applyFill="1" applyAlignment="1">
      <alignment vertical="center"/>
    </xf>
    <xf numFmtId="4" fontId="8" fillId="2" borderId="0" xfId="0" applyNumberFormat="1" applyFont="1" applyFill="1"/>
    <xf numFmtId="4" fontId="7" fillId="2" borderId="0" xfId="0" applyNumberFormat="1" applyFont="1" applyFill="1"/>
    <xf numFmtId="4" fontId="7" fillId="2" borderId="0" xfId="0" applyNumberFormat="1" applyFont="1" applyFill="1" applyProtection="1"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vertical="center" wrapText="1"/>
    </xf>
    <xf numFmtId="0" fontId="17" fillId="0" borderId="0" xfId="0" applyFont="1" applyFill="1"/>
    <xf numFmtId="0" fontId="17" fillId="0" borderId="0" xfId="0" applyFont="1" applyFill="1" applyProtection="1"/>
    <xf numFmtId="166" fontId="17" fillId="0" borderId="0" xfId="1" applyNumberFormat="1" applyFont="1" applyFill="1" applyProtection="1"/>
    <xf numFmtId="9" fontId="17" fillId="0" borderId="0" xfId="8" applyNumberFormat="1" applyFont="1" applyFill="1" applyAlignment="1" applyProtection="1">
      <alignment horizontal="center"/>
    </xf>
    <xf numFmtId="164" fontId="17" fillId="0" borderId="0" xfId="1" applyNumberFormat="1" applyFont="1" applyFill="1"/>
    <xf numFmtId="9" fontId="18" fillId="0" borderId="4" xfId="8" applyNumberFormat="1" applyFont="1" applyFill="1" applyBorder="1" applyAlignment="1" applyProtection="1">
      <alignment horizontal="center" vertical="center"/>
    </xf>
    <xf numFmtId="166" fontId="8" fillId="2" borderId="0" xfId="0" applyNumberFormat="1" applyFont="1" applyFill="1" applyAlignment="1">
      <alignment wrapText="1"/>
    </xf>
    <xf numFmtId="41" fontId="6" fillId="0" borderId="0" xfId="0" applyNumberFormat="1" applyFont="1" applyFill="1"/>
    <xf numFmtId="43" fontId="6" fillId="0" borderId="0" xfId="0" applyNumberFormat="1" applyFont="1" applyFill="1"/>
    <xf numFmtId="164" fontId="6" fillId="0" borderId="0" xfId="0" applyNumberFormat="1" applyFont="1" applyFill="1"/>
    <xf numFmtId="43" fontId="6" fillId="0" borderId="6" xfId="1" applyNumberFormat="1" applyFont="1" applyFill="1" applyBorder="1" applyAlignment="1" applyProtection="1">
      <alignment horizontal="center" vertical="center" wrapText="1"/>
    </xf>
    <xf numFmtId="43" fontId="10" fillId="2" borderId="2" xfId="1" applyNumberFormat="1" applyFont="1" applyFill="1" applyBorder="1" applyAlignment="1" applyProtection="1">
      <alignment vertical="center" wrapText="1"/>
    </xf>
    <xf numFmtId="43" fontId="14" fillId="2" borderId="0" xfId="1" applyNumberFormat="1" applyFont="1" applyFill="1" applyProtection="1"/>
    <xf numFmtId="42" fontId="6" fillId="6" borderId="5" xfId="0" applyNumberFormat="1" applyFont="1" applyFill="1" applyBorder="1" applyAlignment="1" applyProtection="1">
      <alignment horizontal="right" vertical="center"/>
    </xf>
    <xf numFmtId="42" fontId="6" fillId="5" borderId="2" xfId="1" applyNumberFormat="1" applyFont="1" applyFill="1" applyBorder="1" applyAlignment="1" applyProtection="1">
      <alignment horizontal="right" vertical="center"/>
    </xf>
    <xf numFmtId="42" fontId="7" fillId="2" borderId="2" xfId="1" applyNumberFormat="1" applyFont="1" applyFill="1" applyBorder="1" applyAlignment="1" applyProtection="1">
      <alignment horizontal="right" vertical="center"/>
    </xf>
    <xf numFmtId="41" fontId="6" fillId="6" borderId="5" xfId="1" applyNumberFormat="1" applyFont="1" applyFill="1" applyBorder="1" applyAlignment="1" applyProtection="1">
      <alignment horizontal="right" vertical="center"/>
    </xf>
    <xf numFmtId="41" fontId="6" fillId="5" borderId="2" xfId="1" applyNumberFormat="1" applyFont="1" applyFill="1" applyBorder="1" applyAlignment="1" applyProtection="1">
      <alignment horizontal="right" vertical="center"/>
    </xf>
    <xf numFmtId="41" fontId="7" fillId="2" borderId="2" xfId="1" applyNumberFormat="1" applyFont="1" applyFill="1" applyBorder="1" applyAlignment="1" applyProtection="1">
      <alignment horizontal="right" vertical="center"/>
    </xf>
    <xf numFmtId="41" fontId="7" fillId="0" borderId="2" xfId="1" applyNumberFormat="1" applyFont="1" applyFill="1" applyBorder="1" applyAlignment="1" applyProtection="1">
      <alignment horizontal="right" vertical="center"/>
    </xf>
    <xf numFmtId="41" fontId="6" fillId="6" borderId="5" xfId="0" applyNumberFormat="1" applyFont="1" applyFill="1" applyBorder="1" applyAlignment="1" applyProtection="1">
      <alignment horizontal="right" vertical="center"/>
    </xf>
    <xf numFmtId="41" fontId="7" fillId="2" borderId="2" xfId="1" applyNumberFormat="1" applyFont="1" applyFill="1" applyBorder="1" applyAlignment="1" applyProtection="1">
      <alignment vertical="center" wrapText="1"/>
    </xf>
    <xf numFmtId="41" fontId="7" fillId="0" borderId="2" xfId="1" applyNumberFormat="1" applyFont="1" applyFill="1" applyBorder="1" applyAlignment="1" applyProtection="1">
      <alignment vertical="center" wrapText="1"/>
    </xf>
    <xf numFmtId="43" fontId="0" fillId="0" borderId="0" xfId="0" applyNumberFormat="1"/>
    <xf numFmtId="43" fontId="12" fillId="2" borderId="0" xfId="1" applyNumberFormat="1" applyFont="1" applyFill="1"/>
    <xf numFmtId="43" fontId="1" fillId="2" borderId="0" xfId="1" applyNumberFormat="1" applyFont="1" applyFill="1"/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2" borderId="8" xfId="1" applyNumberFormat="1" applyFont="1" applyFill="1" applyBorder="1" applyAlignment="1" applyProtection="1">
      <alignment vertical="center" wrapText="1"/>
    </xf>
    <xf numFmtId="40" fontId="3" fillId="2" borderId="8" xfId="1" applyNumberFormat="1" applyFont="1" applyFill="1" applyBorder="1" applyAlignment="1" applyProtection="1">
      <alignment vertical="center" wrapText="1"/>
    </xf>
    <xf numFmtId="9" fontId="3" fillId="2" borderId="8" xfId="8" applyNumberFormat="1" applyFont="1" applyFill="1" applyBorder="1" applyAlignment="1" applyProtection="1">
      <alignment horizontal="center" vertical="center" wrapText="1"/>
    </xf>
    <xf numFmtId="43" fontId="3" fillId="2" borderId="8" xfId="1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Border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44" fontId="1" fillId="2" borderId="0" xfId="1" applyNumberFormat="1" applyFont="1" applyFill="1" applyBorder="1" applyProtection="1"/>
    <xf numFmtId="40" fontId="1" fillId="2" borderId="0" xfId="1" applyNumberFormat="1" applyFont="1" applyFill="1" applyBorder="1" applyProtection="1"/>
    <xf numFmtId="9" fontId="1" fillId="2" borderId="0" xfId="8" applyNumberFormat="1" applyFont="1" applyFill="1" applyBorder="1" applyAlignment="1" applyProtection="1">
      <alignment horizontal="center"/>
    </xf>
    <xf numFmtId="43" fontId="1" fillId="2" borderId="0" xfId="1" applyNumberFormat="1" applyFont="1" applyFill="1" applyBorder="1"/>
    <xf numFmtId="0" fontId="0" fillId="0" borderId="0" xfId="0" applyBorder="1"/>
    <xf numFmtId="43" fontId="1" fillId="2" borderId="0" xfId="1" applyNumberFormat="1" applyFont="1" applyFill="1" applyBorder="1" applyAlignment="1">
      <alignment wrapText="1"/>
    </xf>
    <xf numFmtId="0" fontId="0" fillId="2" borderId="0" xfId="0" applyFill="1" applyBorder="1" applyAlignment="1" applyProtection="1">
      <alignment horizontal="center"/>
    </xf>
    <xf numFmtId="43" fontId="1" fillId="0" borderId="0" xfId="1" applyNumberFormat="1" applyFont="1" applyFill="1" applyBorder="1"/>
    <xf numFmtId="41" fontId="6" fillId="7" borderId="5" xfId="0" applyNumberFormat="1" applyFont="1" applyFill="1" applyBorder="1" applyAlignment="1" applyProtection="1">
      <alignment horizontal="right" vertical="center"/>
    </xf>
    <xf numFmtId="41" fontId="6" fillId="6" borderId="5" xfId="1" applyNumberFormat="1" applyFont="1" applyFill="1" applyBorder="1" applyAlignment="1" applyProtection="1">
      <alignment horizontal="right" vertical="center"/>
      <protection locked="0"/>
    </xf>
    <xf numFmtId="41" fontId="7" fillId="7" borderId="2" xfId="1" applyNumberFormat="1" applyFont="1" applyFill="1" applyBorder="1" applyAlignment="1" applyProtection="1">
      <alignment vertical="center" wrapText="1"/>
    </xf>
    <xf numFmtId="41" fontId="7" fillId="0" borderId="2" xfId="1" quotePrefix="1" applyNumberFormat="1" applyFont="1" applyFill="1" applyBorder="1" applyAlignment="1" applyProtection="1">
      <alignment vertical="center" wrapText="1"/>
    </xf>
    <xf numFmtId="41" fontId="7" fillId="4" borderId="2" xfId="1" applyNumberFormat="1" applyFont="1" applyFill="1" applyBorder="1" applyAlignment="1" applyProtection="1">
      <alignment horizontal="right" vertical="center"/>
    </xf>
    <xf numFmtId="41" fontId="10" fillId="2" borderId="2" xfId="1" applyNumberFormat="1" applyFont="1" applyFill="1" applyBorder="1" applyAlignment="1" applyProtection="1">
      <alignment vertical="center" wrapText="1"/>
      <protection locked="0"/>
    </xf>
    <xf numFmtId="41" fontId="10" fillId="2" borderId="2" xfId="1" applyNumberFormat="1" applyFont="1" applyFill="1" applyBorder="1" applyAlignment="1" applyProtection="1">
      <alignment vertical="center" wrapText="1"/>
    </xf>
    <xf numFmtId="41" fontId="10" fillId="0" borderId="2" xfId="1" applyNumberFormat="1" applyFont="1" applyFill="1" applyBorder="1" applyAlignment="1" applyProtection="1">
      <alignment vertical="center" wrapText="1"/>
    </xf>
    <xf numFmtId="41" fontId="10" fillId="0" borderId="2" xfId="1" applyNumberFormat="1" applyFont="1" applyFill="1" applyBorder="1" applyAlignment="1" applyProtection="1">
      <alignment vertical="center" wrapText="1"/>
      <protection locked="0"/>
    </xf>
    <xf numFmtId="41" fontId="0" fillId="0" borderId="0" xfId="0" applyNumberFormat="1"/>
    <xf numFmtId="41" fontId="12" fillId="2" borderId="0" xfId="1" applyNumberFormat="1" applyFont="1" applyFill="1"/>
    <xf numFmtId="164" fontId="7" fillId="2" borderId="2" xfId="1" applyNumberFormat="1" applyFont="1" applyFill="1" applyBorder="1" applyAlignment="1" applyProtection="1">
      <alignment horizontal="right" vertical="center"/>
    </xf>
    <xf numFmtId="164" fontId="7" fillId="0" borderId="2" xfId="1" applyNumberFormat="1" applyFont="1" applyFill="1" applyBorder="1" applyAlignment="1" applyProtection="1">
      <alignment horizontal="right" vertical="center"/>
    </xf>
    <xf numFmtId="166" fontId="7" fillId="2" borderId="2" xfId="1" applyNumberFormat="1" applyFont="1" applyFill="1" applyBorder="1" applyAlignment="1" applyProtection="1">
      <alignment horizontal="right" vertical="center"/>
    </xf>
    <xf numFmtId="166" fontId="7" fillId="0" borderId="2" xfId="1" applyNumberFormat="1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vertical="center"/>
    </xf>
    <xf numFmtId="43" fontId="7" fillId="2" borderId="0" xfId="0" applyNumberFormat="1" applyFont="1" applyFill="1" applyProtection="1">
      <protection locked="0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6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166" fontId="6" fillId="0" borderId="10" xfId="1" applyNumberFormat="1" applyFont="1" applyFill="1" applyBorder="1" applyAlignment="1">
      <alignment horizontal="center" vertical="center" wrapText="1"/>
    </xf>
    <xf numFmtId="166" fontId="6" fillId="0" borderId="11" xfId="1" applyNumberFormat="1" applyFont="1" applyFill="1" applyBorder="1" applyAlignment="1">
      <alignment horizontal="center" vertical="center" wrapText="1"/>
    </xf>
    <xf numFmtId="6" fontId="6" fillId="0" borderId="12" xfId="1" applyNumberFormat="1" applyFont="1" applyFill="1" applyBorder="1" applyAlignment="1" applyProtection="1">
      <alignment horizontal="center" vertical="center" wrapText="1"/>
    </xf>
    <xf numFmtId="6" fontId="6" fillId="0" borderId="13" xfId="1" applyNumberFormat="1" applyFont="1" applyFill="1" applyBorder="1" applyAlignment="1" applyProtection="1">
      <alignment horizontal="center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165" fontId="6" fillId="0" borderId="15" xfId="1" applyNumberFormat="1" applyFont="1" applyFill="1" applyBorder="1" applyAlignment="1">
      <alignment horizontal="center" vertical="center" wrapText="1"/>
    </xf>
    <xf numFmtId="165" fontId="6" fillId="0" borderId="7" xfId="1" applyNumberFormat="1" applyFont="1" applyFill="1" applyBorder="1" applyAlignment="1">
      <alignment horizontal="center" vertical="center" wrapText="1"/>
    </xf>
    <xf numFmtId="43" fontId="6" fillId="0" borderId="1" xfId="1" applyNumberFormat="1" applyFont="1" applyFill="1" applyBorder="1" applyAlignment="1">
      <alignment horizontal="center" vertical="center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6" fillId="0" borderId="17" xfId="1" applyNumberFormat="1" applyFont="1" applyFill="1" applyBorder="1" applyAlignment="1">
      <alignment horizontal="center" vertical="center" wrapText="1"/>
    </xf>
    <xf numFmtId="165" fontId="6" fillId="0" borderId="18" xfId="1" applyNumberFormat="1" applyFont="1" applyFill="1" applyBorder="1" applyAlignment="1">
      <alignment horizontal="center" vertical="center" wrapText="1"/>
    </xf>
    <xf numFmtId="165" fontId="6" fillId="0" borderId="14" xfId="1" applyNumberFormat="1" applyFont="1" applyFill="1" applyBorder="1" applyAlignment="1">
      <alignment horizontal="center" vertical="center" wrapText="1"/>
    </xf>
  </cellXfs>
  <cellStyles count="10">
    <cellStyle name="Moneda" xfId="1" builtinId="4"/>
    <cellStyle name="Moneda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Porcentual" xfId="8" builtinId="5"/>
    <cellStyle name="Porcentual 2" xfId="9"/>
  </cellStyles>
  <dxfs count="11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file:///G:\Instructivo.doc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file:///G:\Instructivo.docx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hyperlink" Target="file:///G:\Instructivo.docx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hyperlink" Target="file:///G:\Instructivo.doc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file:///G:\Instructivo.docx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247650</xdr:rowOff>
    </xdr:from>
    <xdr:to>
      <xdr:col>3</xdr:col>
      <xdr:colOff>13335</xdr:colOff>
      <xdr:row>0</xdr:row>
      <xdr:rowOff>254555</xdr:rowOff>
    </xdr:to>
    <xdr:pic>
      <xdr:nvPicPr>
        <xdr:cNvPr id="4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2300" y="247650"/>
          <a:ext cx="12192" cy="7573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0</xdr:colOff>
      <xdr:row>0</xdr:row>
      <xdr:rowOff>247650</xdr:rowOff>
    </xdr:from>
    <xdr:to>
      <xdr:col>3</xdr:col>
      <xdr:colOff>13335</xdr:colOff>
      <xdr:row>0</xdr:row>
      <xdr:rowOff>254555</xdr:rowOff>
    </xdr:to>
    <xdr:pic>
      <xdr:nvPicPr>
        <xdr:cNvPr id="5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2300" y="247650"/>
          <a:ext cx="12192" cy="7573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3152775</xdr:colOff>
      <xdr:row>0</xdr:row>
      <xdr:rowOff>247650</xdr:rowOff>
    </xdr:from>
    <xdr:to>
      <xdr:col>1</xdr:col>
      <xdr:colOff>3152775</xdr:colOff>
      <xdr:row>1</xdr:row>
      <xdr:rowOff>364221</xdr:rowOff>
    </xdr:to>
    <xdr:pic>
      <xdr:nvPicPr>
        <xdr:cNvPr id="2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71925" y="247650"/>
          <a:ext cx="0" cy="307071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17</xdr:row>
      <xdr:rowOff>0</xdr:rowOff>
    </xdr:from>
    <xdr:to>
      <xdr:col>2</xdr:col>
      <xdr:colOff>0</xdr:colOff>
      <xdr:row>17</xdr:row>
      <xdr:rowOff>8375</xdr:rowOff>
    </xdr:to>
    <xdr:pic>
      <xdr:nvPicPr>
        <xdr:cNvPr id="2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71925" y="247650"/>
          <a:ext cx="0" cy="307071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254555</xdr:rowOff>
    </xdr:to>
    <xdr:pic>
      <xdr:nvPicPr>
        <xdr:cNvPr id="10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71925" y="247650"/>
          <a:ext cx="700659" cy="8335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254555</xdr:rowOff>
    </xdr:to>
    <xdr:pic>
      <xdr:nvPicPr>
        <xdr:cNvPr id="11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71925" y="247650"/>
          <a:ext cx="700659" cy="8335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1</xdr:row>
      <xdr:rowOff>0</xdr:rowOff>
    </xdr:from>
    <xdr:to>
      <xdr:col>2</xdr:col>
      <xdr:colOff>0</xdr:colOff>
      <xdr:row>1</xdr:row>
      <xdr:rowOff>30465</xdr:rowOff>
    </xdr:to>
    <xdr:pic>
      <xdr:nvPicPr>
        <xdr:cNvPr id="5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54650" y="381000"/>
          <a:ext cx="5715" cy="30465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254555</xdr:rowOff>
    </xdr:to>
    <xdr:pic>
      <xdr:nvPicPr>
        <xdr:cNvPr id="6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54650" y="247650"/>
          <a:ext cx="9906" cy="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254555</xdr:rowOff>
    </xdr:to>
    <xdr:pic>
      <xdr:nvPicPr>
        <xdr:cNvPr id="7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54650" y="247650"/>
          <a:ext cx="9906" cy="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1</xdr:row>
      <xdr:rowOff>0</xdr:rowOff>
    </xdr:from>
    <xdr:to>
      <xdr:col>2</xdr:col>
      <xdr:colOff>0</xdr:colOff>
      <xdr:row>1</xdr:row>
      <xdr:rowOff>30465</xdr:rowOff>
    </xdr:to>
    <xdr:pic>
      <xdr:nvPicPr>
        <xdr:cNvPr id="3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54725" y="381000"/>
          <a:ext cx="2286" cy="30465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255223</xdr:rowOff>
    </xdr:to>
    <xdr:pic>
      <xdr:nvPicPr>
        <xdr:cNvPr id="4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54725" y="247650"/>
          <a:ext cx="6477" cy="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</xdr:col>
      <xdr:colOff>6350</xdr:colOff>
      <xdr:row>0</xdr:row>
      <xdr:rowOff>247650</xdr:rowOff>
    </xdr:from>
    <xdr:to>
      <xdr:col>2</xdr:col>
      <xdr:colOff>0</xdr:colOff>
      <xdr:row>0</xdr:row>
      <xdr:rowOff>255223</xdr:rowOff>
    </xdr:to>
    <xdr:pic>
      <xdr:nvPicPr>
        <xdr:cNvPr id="5" name="Picture 3" descr="C:\Documents and Settings\mfv-dt\Configuración local\Archivos temporales de Internet\Content.IE5\G9YBWLQB\MC900434750[2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54725" y="247650"/>
          <a:ext cx="6477" cy="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24"/>
  <sheetViews>
    <sheetView tabSelected="1" workbookViewId="0">
      <selection activeCell="B14" sqref="B14"/>
    </sheetView>
  </sheetViews>
  <sheetFormatPr baseColWidth="10" defaultRowHeight="26.25" customHeight="1"/>
  <cols>
    <col min="1" max="1" width="11.5703125" style="59" customWidth="1"/>
    <col min="2" max="2" width="62.140625" style="60" customWidth="1"/>
    <col min="3" max="3" width="15.85546875" style="90" hidden="1" customWidth="1"/>
    <col min="4" max="4" width="14.5703125" style="90" hidden="1" customWidth="1"/>
    <col min="5" max="5" width="8.140625" style="61" hidden="1" customWidth="1"/>
    <col min="6" max="6" width="18.5703125" style="90" customWidth="1"/>
    <col min="7" max="7" width="21.28515625" style="90" bestFit="1" customWidth="1"/>
    <col min="8" max="8" width="9" style="61" bestFit="1" customWidth="1"/>
    <col min="9" max="9" width="17" style="62" customWidth="1"/>
    <col min="10" max="10" width="11.42578125" style="59"/>
    <col min="11" max="11" width="20.28515625" style="59" bestFit="1" customWidth="1"/>
    <col min="12" max="12" width="17.28515625" style="62" customWidth="1"/>
    <col min="13" max="16384" width="11.42578125" style="59"/>
  </cols>
  <sheetData>
    <row r="1" spans="1:12" s="63" customFormat="1" ht="26.25" customHeight="1">
      <c r="A1" s="196" t="s">
        <v>0</v>
      </c>
      <c r="B1" s="196" t="s">
        <v>1</v>
      </c>
      <c r="C1" s="196" t="s">
        <v>426</v>
      </c>
      <c r="D1" s="196" t="s">
        <v>430</v>
      </c>
      <c r="E1" s="196"/>
      <c r="F1" s="195" t="s">
        <v>431</v>
      </c>
      <c r="G1" s="197" t="s">
        <v>430</v>
      </c>
      <c r="H1" s="197"/>
      <c r="I1" s="195" t="s">
        <v>435</v>
      </c>
      <c r="L1" s="195"/>
    </row>
    <row r="2" spans="1:12" s="63" customFormat="1" ht="26.25" customHeight="1">
      <c r="A2" s="196"/>
      <c r="B2" s="196"/>
      <c r="C2" s="196"/>
      <c r="D2" s="91" t="s">
        <v>423</v>
      </c>
      <c r="E2" s="93" t="s">
        <v>424</v>
      </c>
      <c r="F2" s="195"/>
      <c r="G2" s="96" t="s">
        <v>423</v>
      </c>
      <c r="H2" s="96" t="s">
        <v>424</v>
      </c>
      <c r="I2" s="195"/>
      <c r="L2" s="195"/>
    </row>
    <row r="3" spans="1:12" ht="26.25" customHeight="1">
      <c r="A3" s="53">
        <v>1000</v>
      </c>
      <c r="B3" s="50" t="s">
        <v>2</v>
      </c>
      <c r="C3" s="88">
        <v>1252088108</v>
      </c>
      <c r="D3" s="88">
        <f>+F3-C3</f>
        <v>118316264.91999984</v>
      </c>
      <c r="E3" s="55">
        <f t="shared" ref="E3:E11" si="0">F3/C3-1</f>
        <v>9.4495159057927713E-2</v>
      </c>
      <c r="F3" s="88">
        <f>'Capitulo 1000'!C3</f>
        <v>1370404372.9199998</v>
      </c>
      <c r="G3" s="88">
        <f>'Capitulo 1000'!D3</f>
        <v>30571207.080000162</v>
      </c>
      <c r="H3" s="55">
        <f t="shared" ref="H3:H13" si="1">I3/F3-1</f>
        <v>2.2308165154829585E-2</v>
      </c>
      <c r="I3" s="54">
        <f>'Capitulo 1000'!F3</f>
        <v>1400975580</v>
      </c>
      <c r="J3" s="142"/>
      <c r="L3" s="54"/>
    </row>
    <row r="4" spans="1:12" ht="26.25" customHeight="1">
      <c r="A4" s="53">
        <v>2000</v>
      </c>
      <c r="B4" s="50" t="s">
        <v>42</v>
      </c>
      <c r="C4" s="88">
        <v>142732000</v>
      </c>
      <c r="D4" s="88">
        <f t="shared" ref="D4:D13" si="2">+F4-C4</f>
        <v>-10768000</v>
      </c>
      <c r="E4" s="55">
        <f t="shared" si="0"/>
        <v>-7.5442087268447144E-2</v>
      </c>
      <c r="F4" s="88">
        <f>'Capitulo 2000'!C3</f>
        <v>131964000</v>
      </c>
      <c r="G4" s="88">
        <f>'Capitulo 2000'!D3</f>
        <v>-19105000</v>
      </c>
      <c r="H4" s="55">
        <f t="shared" si="1"/>
        <v>-0.14477433239368309</v>
      </c>
      <c r="I4" s="54">
        <f>'Capitulo 2000'!F3</f>
        <v>112859000</v>
      </c>
      <c r="J4" s="142"/>
      <c r="L4" s="54"/>
    </row>
    <row r="5" spans="1:12" ht="26.25" customHeight="1">
      <c r="A5" s="53">
        <v>3000</v>
      </c>
      <c r="B5" s="50" t="s">
        <v>107</v>
      </c>
      <c r="C5" s="88">
        <v>854129800</v>
      </c>
      <c r="D5" s="88">
        <f t="shared" si="2"/>
        <v>-244158211.01999998</v>
      </c>
      <c r="E5" s="55">
        <f t="shared" si="0"/>
        <v>-0.28585609707096038</v>
      </c>
      <c r="F5" s="88">
        <f>'Capitulo 3000'!D3</f>
        <v>609971588.98000002</v>
      </c>
      <c r="G5" s="88">
        <f>'Capitulo 3000'!E3</f>
        <v>-3267397.9799900055</v>
      </c>
      <c r="H5" s="55">
        <f t="shared" si="1"/>
        <v>-5.3566396189923537E-3</v>
      </c>
      <c r="I5" s="54">
        <f>'Capitulo 3000'!G3</f>
        <v>606704191.00001001</v>
      </c>
      <c r="J5" s="142"/>
      <c r="L5" s="54"/>
    </row>
    <row r="6" spans="1:12" ht="26.25" customHeight="1">
      <c r="A6" s="53">
        <v>4000</v>
      </c>
      <c r="B6" s="50" t="s">
        <v>190</v>
      </c>
      <c r="C6" s="88">
        <v>676663439</v>
      </c>
      <c r="D6" s="88">
        <f t="shared" si="2"/>
        <v>125848561</v>
      </c>
      <c r="E6" s="55">
        <f t="shared" si="0"/>
        <v>0.18598398220832491</v>
      </c>
      <c r="F6" s="88">
        <f>'Capitulo 4000'!D3</f>
        <v>802512000</v>
      </c>
      <c r="G6" s="88">
        <f>'Capitulo 4000'!E3</f>
        <v>63173997</v>
      </c>
      <c r="H6" s="55">
        <f t="shared" si="1"/>
        <v>7.8720314462587426E-2</v>
      </c>
      <c r="I6" s="54">
        <f>'Capitulo 4000'!G3</f>
        <v>865685997</v>
      </c>
      <c r="J6" s="142"/>
      <c r="L6" s="54"/>
    </row>
    <row r="7" spans="1:12" ht="26.25" customHeight="1">
      <c r="A7" s="53">
        <v>5000</v>
      </c>
      <c r="B7" s="50" t="s">
        <v>242</v>
      </c>
      <c r="C7" s="88">
        <v>148000000</v>
      </c>
      <c r="D7" s="88">
        <f t="shared" si="2"/>
        <v>48236337.439999998</v>
      </c>
      <c r="E7" s="55">
        <f t="shared" si="0"/>
        <v>0.3259211989189188</v>
      </c>
      <c r="F7" s="88">
        <f>'Capitulo 5000'!D3</f>
        <v>196236337.44</v>
      </c>
      <c r="G7" s="88">
        <f>'Capitulo 5000'!E3</f>
        <v>18293932.560000002</v>
      </c>
      <c r="H7" s="55">
        <f t="shared" si="1"/>
        <v>9.3223980831753206E-2</v>
      </c>
      <c r="I7" s="54">
        <f>'Capitulo 5000'!G3</f>
        <v>214530270</v>
      </c>
      <c r="J7" s="142"/>
      <c r="L7" s="54"/>
    </row>
    <row r="8" spans="1:12" ht="26.25" customHeight="1">
      <c r="A8" s="53">
        <v>6000</v>
      </c>
      <c r="B8" s="50" t="s">
        <v>302</v>
      </c>
      <c r="C8" s="88">
        <v>1305581795</v>
      </c>
      <c r="D8" s="88">
        <f t="shared" si="2"/>
        <v>369174194.40999985</v>
      </c>
      <c r="E8" s="55">
        <f t="shared" si="0"/>
        <v>0.28276604026176688</v>
      </c>
      <c r="F8" s="88">
        <f>'Capitulo 6000'!D3</f>
        <v>1674755989.4099998</v>
      </c>
      <c r="G8" s="88">
        <f>'Capitulo 6000'!E3</f>
        <v>-814629163.93999982</v>
      </c>
      <c r="H8" s="55">
        <f t="shared" si="1"/>
        <v>-0.48641662970077548</v>
      </c>
      <c r="I8" s="54">
        <f>'Capitulo 6000'!G3</f>
        <v>860126825.47000003</v>
      </c>
      <c r="J8" s="142"/>
      <c r="L8" s="54"/>
    </row>
    <row r="9" spans="1:12" ht="26.25" customHeight="1">
      <c r="A9" s="53">
        <v>7000</v>
      </c>
      <c r="B9" s="50" t="s">
        <v>319</v>
      </c>
      <c r="C9" s="88">
        <v>10000000</v>
      </c>
      <c r="D9" s="88">
        <f t="shared" si="2"/>
        <v>0</v>
      </c>
      <c r="E9" s="55">
        <f t="shared" si="0"/>
        <v>0</v>
      </c>
      <c r="F9" s="88">
        <f>'Capitulo 7000'!D3</f>
        <v>10000000</v>
      </c>
      <c r="G9" s="88">
        <f>'Capitulo 7000'!E3</f>
        <v>0</v>
      </c>
      <c r="H9" s="55">
        <f t="shared" si="1"/>
        <v>0</v>
      </c>
      <c r="I9" s="54">
        <f>'Capitulo 7000'!G3</f>
        <v>10000000</v>
      </c>
      <c r="J9" s="142"/>
      <c r="L9" s="54"/>
    </row>
    <row r="10" spans="1:12" ht="26.25" customHeight="1">
      <c r="A10" s="53">
        <v>9000</v>
      </c>
      <c r="B10" s="50" t="s">
        <v>367</v>
      </c>
      <c r="C10" s="88">
        <v>192941086</v>
      </c>
      <c r="D10" s="88">
        <f t="shared" si="2"/>
        <v>-36592932</v>
      </c>
      <c r="E10" s="55">
        <f t="shared" si="0"/>
        <v>-0.18965857795576002</v>
      </c>
      <c r="F10" s="88">
        <f>'Capitulo 9000'!D3</f>
        <v>156348154</v>
      </c>
      <c r="G10" s="88">
        <f>'Capitulo 9000'!E3</f>
        <v>147015890.48000002</v>
      </c>
      <c r="H10" s="55">
        <f t="shared" si="1"/>
        <v>0.94031100923647637</v>
      </c>
      <c r="I10" s="54">
        <f>'Capitulo 9000'!G3</f>
        <v>303364044.48000002</v>
      </c>
      <c r="J10" s="142"/>
      <c r="K10" s="141"/>
      <c r="L10" s="54"/>
    </row>
    <row r="11" spans="1:12" ht="26.25" customHeight="1">
      <c r="A11" s="53"/>
      <c r="B11" s="50" t="s">
        <v>429</v>
      </c>
      <c r="C11" s="88">
        <v>533606916</v>
      </c>
      <c r="D11" s="88">
        <f t="shared" si="2"/>
        <v>135718043.95000005</v>
      </c>
      <c r="E11" s="55">
        <f t="shared" si="0"/>
        <v>0.25434086380919396</v>
      </c>
      <c r="F11" s="88">
        <f>'E-Fondo de Forta '!E3</f>
        <v>669324959.95000005</v>
      </c>
      <c r="G11" s="88">
        <f>'E-Fondo de Forta '!F3</f>
        <v>12831526.359999895</v>
      </c>
      <c r="H11" s="55">
        <f>I11/F11-1</f>
        <v>1.9170846939517094E-2</v>
      </c>
      <c r="I11" s="54">
        <f>'E-Fondo de Forta '!H3</f>
        <v>682156486.30999994</v>
      </c>
      <c r="J11" s="142"/>
      <c r="L11" s="54"/>
    </row>
    <row r="12" spans="1:12" ht="26.25" customHeight="1">
      <c r="A12" s="53"/>
      <c r="B12" s="50" t="s">
        <v>415</v>
      </c>
      <c r="C12" s="88">
        <v>0</v>
      </c>
      <c r="D12" s="88">
        <f t="shared" si="2"/>
        <v>209737251</v>
      </c>
      <c r="E12" s="55">
        <v>0</v>
      </c>
      <c r="F12" s="88">
        <f>Infra!E3</f>
        <v>209737251</v>
      </c>
      <c r="G12" s="88">
        <f>Infra!F3</f>
        <v>-44296541.950000018</v>
      </c>
      <c r="H12" s="55">
        <f t="shared" si="1"/>
        <v>-0.21120016467651714</v>
      </c>
      <c r="I12" s="54">
        <f>Infra!H3</f>
        <v>165440709.04999998</v>
      </c>
      <c r="J12" s="142"/>
      <c r="L12" s="54"/>
    </row>
    <row r="13" spans="1:12" ht="26.25" customHeight="1">
      <c r="A13" s="53"/>
      <c r="B13" s="50" t="s">
        <v>401</v>
      </c>
      <c r="C13" s="88">
        <v>0</v>
      </c>
      <c r="D13" s="88">
        <f t="shared" si="2"/>
        <v>150155833.30000001</v>
      </c>
      <c r="E13" s="55">
        <v>0</v>
      </c>
      <c r="F13" s="88">
        <f>Subsemun!E3</f>
        <v>150155833.30000001</v>
      </c>
      <c r="G13" s="88">
        <f>Subsemun!F3</f>
        <v>-28688967.000000015</v>
      </c>
      <c r="H13" s="55">
        <f t="shared" si="1"/>
        <v>-0.19106128859264249</v>
      </c>
      <c r="I13" s="54">
        <f>Subsemun!H3</f>
        <v>121466866.3</v>
      </c>
      <c r="J13" s="142"/>
      <c r="L13" s="54"/>
    </row>
    <row r="14" spans="1:12" ht="26.25" customHeight="1">
      <c r="A14" s="49"/>
      <c r="B14" s="50"/>
      <c r="C14" s="89"/>
      <c r="D14" s="89"/>
      <c r="E14" s="51"/>
      <c r="F14" s="89"/>
      <c r="G14" s="89"/>
      <c r="H14" s="51"/>
      <c r="I14" s="52"/>
      <c r="L14" s="52"/>
    </row>
    <row r="15" spans="1:12" ht="26.25" customHeight="1">
      <c r="A15" s="56"/>
      <c r="B15" s="57" t="s">
        <v>425</v>
      </c>
      <c r="C15" s="92">
        <f>SUM(C3:C13)</f>
        <v>5115743144</v>
      </c>
      <c r="D15" s="92">
        <f>F15-C15</f>
        <v>865667343</v>
      </c>
      <c r="E15" s="58">
        <f>F15/C15-1</f>
        <v>0.16921634230508587</v>
      </c>
      <c r="F15" s="92">
        <f>SUM(F3:F13)</f>
        <v>5981410487</v>
      </c>
      <c r="G15" s="92">
        <f>I15-F15</f>
        <v>-638100518.38998985</v>
      </c>
      <c r="H15" s="58">
        <f>I15/F15-1</f>
        <v>-0.10668060982887528</v>
      </c>
      <c r="I15" s="92">
        <f>SUM(I3:I13)-1</f>
        <v>5343309968.6100101</v>
      </c>
      <c r="L15" s="92"/>
    </row>
    <row r="16" spans="1:12" ht="26.25" customHeight="1">
      <c r="A16" s="98"/>
      <c r="B16" s="99"/>
      <c r="C16" s="100"/>
      <c r="D16" s="100"/>
      <c r="E16" s="101"/>
      <c r="F16" s="100"/>
      <c r="G16" s="100"/>
      <c r="H16" s="101"/>
      <c r="I16" s="92"/>
      <c r="L16" s="100"/>
    </row>
    <row r="17" spans="1:12" ht="26.25" customHeight="1">
      <c r="A17" s="98"/>
      <c r="B17" s="99"/>
      <c r="C17" s="100"/>
      <c r="D17" s="100"/>
      <c r="E17" s="101"/>
      <c r="F17" s="100"/>
      <c r="G17" s="100"/>
      <c r="H17" s="101"/>
      <c r="I17" s="100"/>
      <c r="L17" s="100"/>
    </row>
    <row r="18" spans="1:12" ht="26.25" customHeight="1">
      <c r="I18" s="92"/>
      <c r="L18" s="100"/>
    </row>
    <row r="19" spans="1:12" ht="26.25" customHeight="1">
      <c r="L19" s="100"/>
    </row>
    <row r="20" spans="1:12" ht="26.25" customHeight="1">
      <c r="K20" s="103"/>
      <c r="L20" s="100"/>
    </row>
    <row r="21" spans="1:12" ht="26.25" customHeight="1">
      <c r="A21" s="134"/>
      <c r="B21" s="135"/>
      <c r="C21" s="136"/>
      <c r="D21" s="136"/>
      <c r="E21" s="137"/>
      <c r="F21" s="136"/>
      <c r="G21" s="136"/>
      <c r="H21" s="137"/>
      <c r="I21" s="138"/>
      <c r="L21" s="100"/>
    </row>
    <row r="22" spans="1:12" ht="26.25" customHeight="1">
      <c r="A22" s="134"/>
      <c r="B22" s="135"/>
      <c r="C22" s="136"/>
      <c r="D22" s="136"/>
      <c r="E22" s="137"/>
      <c r="F22" s="136"/>
      <c r="G22" s="136"/>
      <c r="H22" s="137"/>
      <c r="I22" s="138"/>
      <c r="L22" s="100"/>
    </row>
    <row r="23" spans="1:12" ht="26.25" customHeight="1">
      <c r="A23" s="134"/>
      <c r="B23" s="135"/>
      <c r="C23" s="136"/>
      <c r="D23" s="136"/>
      <c r="E23" s="137"/>
      <c r="F23" s="136"/>
      <c r="G23" s="139"/>
      <c r="H23" s="137"/>
      <c r="I23" s="138"/>
      <c r="L23" s="100"/>
    </row>
    <row r="24" spans="1:12" ht="26.25" customHeight="1">
      <c r="A24" s="134"/>
      <c r="B24" s="135"/>
      <c r="C24" s="136"/>
      <c r="D24" s="136"/>
      <c r="E24" s="137"/>
      <c r="F24" s="136"/>
      <c r="G24" s="136"/>
      <c r="H24" s="137"/>
      <c r="I24" s="138"/>
      <c r="K24" s="143"/>
    </row>
  </sheetData>
  <mergeCells count="8">
    <mergeCell ref="L1:L2"/>
    <mergeCell ref="A1:A2"/>
    <mergeCell ref="B1:B2"/>
    <mergeCell ref="F1:F2"/>
    <mergeCell ref="G1:H1"/>
    <mergeCell ref="I1:I2"/>
    <mergeCell ref="C1:C2"/>
    <mergeCell ref="D1:E1"/>
  </mergeCells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D1 I1 F1:G1">
      <formula1>0</formula1>
    </dataValidation>
  </dataValidations>
  <printOptions horizontalCentered="1" verticalCentered="1"/>
  <pageMargins left="0.35433070866141736" right="0.35433070866141736" top="1.3385826771653544" bottom="0.59055118110236227" header="0.43307086614173229" footer="0.31496062992125984"/>
  <pageSetup scale="94" orientation="landscape" r:id="rId1"/>
  <headerFooter>
    <oddHeader>&amp;L&amp;G&amp;C&amp;16MUNICIPIO DE ZAPOPAN, JALISCO.&amp;11&amp;14TESORERÍA MUNICIPAL.Presupuesto para el  Ejercicio 2013.</oddHeader>
    <oddFooter>&amp;R&amp;P de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24"/>
  <sheetViews>
    <sheetView workbookViewId="0">
      <pane xSplit="1" ySplit="3" topLeftCell="B4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H3" sqref="H3"/>
    </sheetView>
  </sheetViews>
  <sheetFormatPr baseColWidth="10" defaultColWidth="31.28515625" defaultRowHeight="15"/>
  <cols>
    <col min="1" max="1" width="12" customWidth="1"/>
    <col min="2" max="2" width="86.7109375" customWidth="1"/>
    <col min="3" max="3" width="6.85546875" hidden="1" customWidth="1"/>
    <col min="4" max="4" width="10.28515625" hidden="1" customWidth="1"/>
    <col min="5" max="5" width="18.7109375" customWidth="1"/>
    <col min="6" max="6" width="15.7109375" customWidth="1"/>
    <col min="7" max="7" width="9.42578125" customWidth="1"/>
    <col min="8" max="8" width="18.7109375" customWidth="1"/>
    <col min="9" max="9" width="13.85546875" customWidth="1"/>
  </cols>
  <sheetData>
    <row r="1" spans="1:10" s="12" customFormat="1" ht="24.75" customHeight="1" thickBot="1">
      <c r="A1" s="198" t="s">
        <v>0</v>
      </c>
      <c r="B1" s="200" t="s">
        <v>1</v>
      </c>
      <c r="C1" s="213" t="s">
        <v>422</v>
      </c>
      <c r="D1" s="208"/>
      <c r="E1" s="202" t="s">
        <v>433</v>
      </c>
      <c r="F1" s="204" t="s">
        <v>400</v>
      </c>
      <c r="G1" s="205"/>
      <c r="H1" s="202" t="str">
        <f>'Resumen Presupuestal'!I1:I2</f>
        <v xml:space="preserve"> Presupuesto 2013</v>
      </c>
      <c r="I1"/>
    </row>
    <row r="2" spans="1:10" s="12" customFormat="1" ht="33" customHeight="1" thickBot="1">
      <c r="A2" s="199"/>
      <c r="B2" s="201"/>
      <c r="C2" s="214"/>
      <c r="D2" s="209"/>
      <c r="E2" s="203"/>
      <c r="F2" s="72" t="s">
        <v>423</v>
      </c>
      <c r="G2" s="71" t="s">
        <v>424</v>
      </c>
      <c r="H2" s="203"/>
      <c r="I2"/>
    </row>
    <row r="3" spans="1:10" s="41" customFormat="1" ht="24.95" customHeight="1">
      <c r="A3" s="83">
        <v>8100</v>
      </c>
      <c r="B3" s="84" t="s">
        <v>428</v>
      </c>
      <c r="C3" s="85"/>
      <c r="D3" s="86"/>
      <c r="E3" s="178">
        <v>669324959.95000005</v>
      </c>
      <c r="F3" s="178">
        <f>H3-E3</f>
        <v>12831526.359999895</v>
      </c>
      <c r="G3" s="87">
        <f>H3/E3-1</f>
        <v>1.9170846939517094E-2</v>
      </c>
      <c r="H3" s="178">
        <f>H4</f>
        <v>682156486.30999994</v>
      </c>
    </row>
    <row r="4" spans="1:10" s="41" customFormat="1" ht="24.95" customHeight="1">
      <c r="A4" s="64">
        <v>1000</v>
      </c>
      <c r="B4" s="65" t="s">
        <v>2</v>
      </c>
      <c r="C4" s="66"/>
      <c r="D4" s="67"/>
      <c r="E4" s="154">
        <v>669324959.95000005</v>
      </c>
      <c r="F4" s="154">
        <f t="shared" ref="F4:F17" si="0">H4-E4</f>
        <v>12831526.359999895</v>
      </c>
      <c r="G4" s="68">
        <f>H4/E4-1</f>
        <v>1.9170846939517094E-2</v>
      </c>
      <c r="H4" s="154">
        <f>H5+H7+H9+H12+H16</f>
        <v>682156486.30999994</v>
      </c>
    </row>
    <row r="5" spans="1:10" s="42" customFormat="1" ht="21.95" customHeight="1">
      <c r="A5" s="22">
        <v>1100</v>
      </c>
      <c r="B5" s="23" t="s">
        <v>3</v>
      </c>
      <c r="C5" s="24"/>
      <c r="D5" s="25"/>
      <c r="E5" s="151">
        <v>440130569.02999997</v>
      </c>
      <c r="F5" s="151">
        <f t="shared" si="0"/>
        <v>-2.9999971389770508E-2</v>
      </c>
      <c r="G5" s="26">
        <f>H5/E5-1</f>
        <v>-6.8161476463046711E-11</v>
      </c>
      <c r="H5" s="151">
        <f>H6</f>
        <v>440130569</v>
      </c>
      <c r="J5" s="102"/>
    </row>
    <row r="6" spans="1:10" s="43" customFormat="1" ht="18.75" customHeight="1">
      <c r="A6" s="27">
        <v>113</v>
      </c>
      <c r="B6" s="28" t="s">
        <v>6</v>
      </c>
      <c r="C6" s="29"/>
      <c r="D6" s="30"/>
      <c r="E6" s="155">
        <v>440130569.02999997</v>
      </c>
      <c r="F6" s="155">
        <f t="shared" si="0"/>
        <v>-2.9999971389770508E-2</v>
      </c>
      <c r="G6" s="36">
        <f>H6/E6-1</f>
        <v>-6.8161476463046711E-11</v>
      </c>
      <c r="H6" s="155">
        <v>440130569</v>
      </c>
      <c r="I6" s="131"/>
    </row>
    <row r="7" spans="1:10" s="42" customFormat="1" ht="21.95" customHeight="1">
      <c r="A7" s="22">
        <v>1200</v>
      </c>
      <c r="B7" s="23" t="s">
        <v>8</v>
      </c>
      <c r="C7" s="24"/>
      <c r="D7" s="25"/>
      <c r="E7" s="151">
        <v>3535853</v>
      </c>
      <c r="F7" s="151">
        <f t="shared" si="0"/>
        <v>2294147</v>
      </c>
      <c r="G7" s="26">
        <f>H7/E7-1</f>
        <v>0.64882420168485511</v>
      </c>
      <c r="H7" s="151">
        <f>H8</f>
        <v>5830000</v>
      </c>
      <c r="I7" s="130"/>
    </row>
    <row r="8" spans="1:10" s="43" customFormat="1" ht="18.75" customHeight="1">
      <c r="A8" s="27">
        <v>122</v>
      </c>
      <c r="B8" s="28" t="s">
        <v>10</v>
      </c>
      <c r="C8" s="29"/>
      <c r="D8" s="30"/>
      <c r="E8" s="155">
        <v>3535853</v>
      </c>
      <c r="F8" s="155">
        <f t="shared" si="0"/>
        <v>2294147</v>
      </c>
      <c r="G8" s="36">
        <f t="shared" ref="G8:G17" si="1">H8/E8-1</f>
        <v>0.64882420168485511</v>
      </c>
      <c r="H8" s="155">
        <v>5830000</v>
      </c>
      <c r="I8" s="131"/>
    </row>
    <row r="9" spans="1:10" s="42" customFormat="1" ht="21.95" customHeight="1">
      <c r="A9" s="22">
        <v>1300</v>
      </c>
      <c r="B9" s="23" t="s">
        <v>13</v>
      </c>
      <c r="C9" s="24"/>
      <c r="D9" s="25"/>
      <c r="E9" s="151">
        <v>86230391.239999995</v>
      </c>
      <c r="F9" s="151">
        <f t="shared" si="0"/>
        <v>-1598252.4299999923</v>
      </c>
      <c r="G9" s="26">
        <f>H9/E9-1</f>
        <v>-1.8534676777143155E-2</v>
      </c>
      <c r="H9" s="151">
        <f>SUM(H10:H11)</f>
        <v>84632138.810000002</v>
      </c>
    </row>
    <row r="10" spans="1:10" s="43" customFormat="1" ht="18.75" customHeight="1">
      <c r="A10" s="27">
        <v>132</v>
      </c>
      <c r="B10" s="28" t="s">
        <v>15</v>
      </c>
      <c r="C10" s="29"/>
      <c r="D10" s="30"/>
      <c r="E10" s="155">
        <v>83067891.239999995</v>
      </c>
      <c r="F10" s="155">
        <f t="shared" si="0"/>
        <v>-1598252.4299999923</v>
      </c>
      <c r="G10" s="36">
        <f t="shared" si="1"/>
        <v>-1.9240315435266275E-2</v>
      </c>
      <c r="H10" s="155">
        <v>81469638.810000002</v>
      </c>
      <c r="I10" s="131"/>
    </row>
    <row r="11" spans="1:10" s="43" customFormat="1" ht="18.75" customHeight="1">
      <c r="A11" s="27">
        <v>133</v>
      </c>
      <c r="B11" s="28" t="s">
        <v>16</v>
      </c>
      <c r="C11" s="29"/>
      <c r="D11" s="30"/>
      <c r="E11" s="155">
        <v>3162500</v>
      </c>
      <c r="F11" s="155">
        <f t="shared" si="0"/>
        <v>0</v>
      </c>
      <c r="G11" s="36">
        <f t="shared" si="1"/>
        <v>0</v>
      </c>
      <c r="H11" s="155">
        <v>3162500</v>
      </c>
    </row>
    <row r="12" spans="1:10" s="42" customFormat="1" ht="21.95" customHeight="1">
      <c r="A12" s="22">
        <v>1500</v>
      </c>
      <c r="B12" s="23" t="s">
        <v>27</v>
      </c>
      <c r="C12" s="24"/>
      <c r="D12" s="25"/>
      <c r="E12" s="151">
        <v>111275378.68000001</v>
      </c>
      <c r="F12" s="151">
        <f t="shared" si="0"/>
        <v>10446465.819999993</v>
      </c>
      <c r="G12" s="26">
        <f>H12/E12-1</f>
        <v>9.3879400312277594E-2</v>
      </c>
      <c r="H12" s="151">
        <f>H13+H14+H15</f>
        <v>121721844.5</v>
      </c>
    </row>
    <row r="13" spans="1:10" s="43" customFormat="1" ht="18.75" customHeight="1">
      <c r="A13" s="27">
        <v>152</v>
      </c>
      <c r="B13" s="28" t="s">
        <v>29</v>
      </c>
      <c r="C13" s="29"/>
      <c r="D13" s="30"/>
      <c r="E13" s="155">
        <v>13200000</v>
      </c>
      <c r="F13" s="155">
        <f t="shared" si="0"/>
        <v>792000</v>
      </c>
      <c r="G13" s="36">
        <f t="shared" si="1"/>
        <v>6.0000000000000053E-2</v>
      </c>
      <c r="H13" s="155">
        <v>13992000</v>
      </c>
    </row>
    <row r="14" spans="1:10" s="43" customFormat="1" ht="18.75" customHeight="1">
      <c r="A14" s="27">
        <v>153</v>
      </c>
      <c r="B14" s="28" t="s">
        <v>30</v>
      </c>
      <c r="C14" s="29"/>
      <c r="D14" s="30"/>
      <c r="E14" s="155">
        <v>0</v>
      </c>
      <c r="F14" s="155">
        <f t="shared" si="0"/>
        <v>0</v>
      </c>
      <c r="G14" s="36" t="s">
        <v>432</v>
      </c>
      <c r="H14" s="155">
        <v>0</v>
      </c>
    </row>
    <row r="15" spans="1:10" s="43" customFormat="1" ht="18.75" customHeight="1">
      <c r="A15" s="27">
        <v>154</v>
      </c>
      <c r="B15" s="28" t="s">
        <v>31</v>
      </c>
      <c r="C15" s="29"/>
      <c r="D15" s="30"/>
      <c r="E15" s="155">
        <v>98075378.680000007</v>
      </c>
      <c r="F15" s="155">
        <f t="shared" si="0"/>
        <v>9654465.8199999928</v>
      </c>
      <c r="G15" s="36">
        <f t="shared" si="1"/>
        <v>9.8439240815990647E-2</v>
      </c>
      <c r="H15" s="155">
        <f>98075379+9654465.5</f>
        <v>107729844.5</v>
      </c>
      <c r="I15" s="194"/>
    </row>
    <row r="16" spans="1:10" s="42" customFormat="1" ht="32.25" customHeight="1">
      <c r="A16" s="22">
        <v>1700</v>
      </c>
      <c r="B16" s="23" t="s">
        <v>36</v>
      </c>
      <c r="C16" s="24"/>
      <c r="D16" s="25"/>
      <c r="E16" s="151">
        <v>28152768</v>
      </c>
      <c r="F16" s="151">
        <f t="shared" si="0"/>
        <v>1689166</v>
      </c>
      <c r="G16" s="26">
        <f>H16/E16-1</f>
        <v>5.9999997158361129E-2</v>
      </c>
      <c r="H16" s="151">
        <f>H17</f>
        <v>29841934</v>
      </c>
    </row>
    <row r="17" spans="1:8" s="43" customFormat="1" ht="18.75" customHeight="1">
      <c r="A17" s="27">
        <v>171</v>
      </c>
      <c r="B17" s="28" t="s">
        <v>37</v>
      </c>
      <c r="C17" s="29"/>
      <c r="D17" s="30"/>
      <c r="E17" s="155">
        <v>28152768</v>
      </c>
      <c r="F17" s="155">
        <f t="shared" si="0"/>
        <v>1689166</v>
      </c>
      <c r="G17" s="36">
        <f t="shared" si="1"/>
        <v>5.9999997158361129E-2</v>
      </c>
      <c r="H17" s="155">
        <v>29841934</v>
      </c>
    </row>
    <row r="18" spans="1:8">
      <c r="F18" s="108"/>
    </row>
    <row r="19" spans="1:8">
      <c r="F19" s="108"/>
    </row>
    <row r="20" spans="1:8">
      <c r="F20" s="108"/>
    </row>
    <row r="22" spans="1:8">
      <c r="F22" s="115"/>
    </row>
    <row r="24" spans="1:8">
      <c r="F24" s="115"/>
    </row>
  </sheetData>
  <mergeCells count="6">
    <mergeCell ref="H1:H2"/>
    <mergeCell ref="A1:A2"/>
    <mergeCell ref="B1:B2"/>
    <mergeCell ref="C1:D2"/>
    <mergeCell ref="E1:E2"/>
    <mergeCell ref="F1:G1"/>
  </mergeCells>
  <phoneticPr fontId="5" type="noConversion"/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C1 H1 E1:F1">
      <formula1>0</formula1>
    </dataValidation>
  </dataValidations>
  <printOptions horizontalCentered="1" verticalCentered="1"/>
  <pageMargins left="0" right="0" top="0.19685039370078741" bottom="0" header="0" footer="0"/>
  <pageSetup scale="8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workbookViewId="0">
      <pane xSplit="1" ySplit="3" topLeftCell="B4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H3" sqref="H3"/>
    </sheetView>
  </sheetViews>
  <sheetFormatPr baseColWidth="10" defaultColWidth="11.42578125" defaultRowHeight="15"/>
  <cols>
    <col min="1" max="1" width="11.5703125" bestFit="1" customWidth="1"/>
    <col min="2" max="2" width="86.7109375" customWidth="1"/>
    <col min="3" max="3" width="21.140625" hidden="1" customWidth="1"/>
    <col min="4" max="4" width="5.42578125" hidden="1" customWidth="1"/>
    <col min="5" max="5" width="18.7109375" customWidth="1"/>
    <col min="6" max="6" width="15.7109375" customWidth="1"/>
    <col min="7" max="7" width="9.140625" bestFit="1" customWidth="1"/>
    <col min="8" max="8" width="18.7109375" customWidth="1"/>
    <col min="9" max="9" width="15.140625" bestFit="1" customWidth="1"/>
    <col min="10" max="10" width="11.7109375" bestFit="1" customWidth="1"/>
  </cols>
  <sheetData>
    <row r="1" spans="1:9" s="12" customFormat="1" ht="30" customHeight="1" thickBot="1">
      <c r="A1" s="198" t="s">
        <v>0</v>
      </c>
      <c r="B1" s="200" t="s">
        <v>1</v>
      </c>
      <c r="C1" s="213" t="s">
        <v>422</v>
      </c>
      <c r="D1" s="208"/>
      <c r="E1" s="202" t="s">
        <v>433</v>
      </c>
      <c r="F1" s="204" t="s">
        <v>400</v>
      </c>
      <c r="G1" s="205"/>
      <c r="H1" s="211" t="str">
        <f>'Resumen Presupuestal'!I1:I2</f>
        <v xml:space="preserve"> Presupuesto 2013</v>
      </c>
      <c r="I1"/>
    </row>
    <row r="2" spans="1:9" s="12" customFormat="1" ht="15" customHeight="1" thickBot="1">
      <c r="A2" s="199"/>
      <c r="B2" s="201"/>
      <c r="C2" s="214"/>
      <c r="D2" s="209"/>
      <c r="E2" s="203"/>
      <c r="F2" s="72" t="s">
        <v>423</v>
      </c>
      <c r="G2" s="71" t="s">
        <v>424</v>
      </c>
      <c r="H2" s="212"/>
      <c r="I2"/>
    </row>
    <row r="3" spans="1:9" s="41" customFormat="1" ht="24.95" customHeight="1">
      <c r="A3" s="83">
        <v>8300</v>
      </c>
      <c r="B3" s="84" t="s">
        <v>427</v>
      </c>
      <c r="C3" s="85"/>
      <c r="D3" s="86"/>
      <c r="E3" s="178">
        <v>209737251</v>
      </c>
      <c r="F3" s="178">
        <f>H3-E3</f>
        <v>-44296541.950000018</v>
      </c>
      <c r="G3" s="87">
        <f>H3/E3-1</f>
        <v>-0.21120016467651714</v>
      </c>
      <c r="H3" s="178">
        <f>H4+H9+H16</f>
        <v>165440709.04999998</v>
      </c>
    </row>
    <row r="4" spans="1:9" s="41" customFormat="1" ht="24.95" customHeight="1">
      <c r="A4" s="64">
        <v>3000</v>
      </c>
      <c r="B4" s="65" t="s">
        <v>107</v>
      </c>
      <c r="C4" s="66"/>
      <c r="D4" s="67"/>
      <c r="E4" s="154">
        <v>2493259</v>
      </c>
      <c r="F4" s="154">
        <f t="shared" ref="F4:F19" si="0">H4-E4</f>
        <v>124663.81999999983</v>
      </c>
      <c r="G4" s="68">
        <f>H4/E4-1</f>
        <v>5.0000348940884232E-2</v>
      </c>
      <c r="H4" s="154">
        <f>H5+H7</f>
        <v>2617922.8199999998</v>
      </c>
    </row>
    <row r="5" spans="1:9" s="42" customFormat="1" ht="21.95" customHeight="1">
      <c r="A5" s="22">
        <v>3300</v>
      </c>
      <c r="B5" s="23" t="s">
        <v>128</v>
      </c>
      <c r="C5" s="24"/>
      <c r="D5" s="25"/>
      <c r="E5" s="151">
        <v>2493259</v>
      </c>
      <c r="F5" s="151">
        <f t="shared" si="0"/>
        <v>-55336.180000000168</v>
      </c>
      <c r="G5" s="26">
        <f>H5/E5-1</f>
        <v>-2.2194316755700161E-2</v>
      </c>
      <c r="H5" s="151">
        <f>H6</f>
        <v>2437922.8199999998</v>
      </c>
    </row>
    <row r="6" spans="1:9" s="43" customFormat="1" ht="18.75" customHeight="1">
      <c r="A6" s="27">
        <v>332</v>
      </c>
      <c r="B6" s="28" t="s">
        <v>130</v>
      </c>
      <c r="C6" s="29"/>
      <c r="D6" s="30"/>
      <c r="E6" s="155">
        <v>2493259</v>
      </c>
      <c r="F6" s="155">
        <f t="shared" si="0"/>
        <v>-55336.180000000168</v>
      </c>
      <c r="G6" s="31">
        <f>H6/E6-1</f>
        <v>-2.2194316755700161E-2</v>
      </c>
      <c r="H6" s="155">
        <v>2437922.8199999998</v>
      </c>
    </row>
    <row r="7" spans="1:9" s="43" customFormat="1" ht="18.75" customHeight="1">
      <c r="A7" s="22">
        <v>3600</v>
      </c>
      <c r="B7" s="23" t="s">
        <v>158</v>
      </c>
      <c r="C7" s="24"/>
      <c r="D7" s="25"/>
      <c r="E7" s="25">
        <v>0</v>
      </c>
      <c r="F7" s="25">
        <f t="shared" si="0"/>
        <v>180000</v>
      </c>
      <c r="G7" s="26" t="s">
        <v>432</v>
      </c>
      <c r="H7" s="25">
        <f>H8</f>
        <v>180000</v>
      </c>
    </row>
    <row r="8" spans="1:9" s="43" customFormat="1" ht="18.75" customHeight="1">
      <c r="A8" s="27">
        <v>361</v>
      </c>
      <c r="B8" s="28" t="s">
        <v>159</v>
      </c>
      <c r="C8" s="29"/>
      <c r="D8" s="30"/>
      <c r="E8" s="191">
        <v>0</v>
      </c>
      <c r="F8" s="192">
        <f t="shared" si="0"/>
        <v>180000</v>
      </c>
      <c r="G8" s="31" t="s">
        <v>432</v>
      </c>
      <c r="H8" s="191">
        <v>180000</v>
      </c>
    </row>
    <row r="9" spans="1:9" s="41" customFormat="1" ht="24.95" customHeight="1">
      <c r="A9" s="64">
        <v>5000</v>
      </c>
      <c r="B9" s="65" t="s">
        <v>242</v>
      </c>
      <c r="C9" s="66"/>
      <c r="D9" s="67"/>
      <c r="E9" s="154">
        <v>1662174</v>
      </c>
      <c r="F9" s="154">
        <f t="shared" si="0"/>
        <v>83107.879999999888</v>
      </c>
      <c r="G9" s="68">
        <f>G10</f>
        <v>4.999950667018016E-2</v>
      </c>
      <c r="H9" s="154">
        <f>H10</f>
        <v>1745281.88</v>
      </c>
    </row>
    <row r="10" spans="1:9" s="42" customFormat="1" ht="21.95" customHeight="1">
      <c r="A10" s="22">
        <v>5100</v>
      </c>
      <c r="B10" s="23" t="s">
        <v>243</v>
      </c>
      <c r="C10" s="24"/>
      <c r="D10" s="25"/>
      <c r="E10" s="151">
        <v>1662174</v>
      </c>
      <c r="F10" s="151">
        <f t="shared" si="0"/>
        <v>83107.879999999888</v>
      </c>
      <c r="G10" s="26">
        <f t="shared" ref="G10:G17" si="1">H10/E10-1</f>
        <v>4.999950667018016E-2</v>
      </c>
      <c r="H10" s="151">
        <f>H11+H12</f>
        <v>1745281.88</v>
      </c>
    </row>
    <row r="11" spans="1:9" s="43" customFormat="1" ht="18.75" customHeight="1">
      <c r="A11" s="27">
        <v>511</v>
      </c>
      <c r="B11" s="28" t="s">
        <v>244</v>
      </c>
      <c r="C11" s="29"/>
      <c r="D11" s="30"/>
      <c r="E11" s="155">
        <v>72028</v>
      </c>
      <c r="F11" s="155">
        <f t="shared" si="0"/>
        <v>-72028</v>
      </c>
      <c r="G11" s="31">
        <f t="shared" si="1"/>
        <v>-1</v>
      </c>
      <c r="H11" s="155">
        <v>0</v>
      </c>
    </row>
    <row r="12" spans="1:9" s="43" customFormat="1" ht="18.75" customHeight="1">
      <c r="A12" s="27">
        <v>515</v>
      </c>
      <c r="B12" s="28" t="s">
        <v>248</v>
      </c>
      <c r="C12" s="29"/>
      <c r="D12" s="30"/>
      <c r="E12" s="155">
        <v>1590146</v>
      </c>
      <c r="F12" s="155">
        <f t="shared" si="0"/>
        <v>155135.87999999989</v>
      </c>
      <c r="G12" s="31">
        <f t="shared" si="1"/>
        <v>9.7560777438046475E-2</v>
      </c>
      <c r="H12" s="155">
        <v>1745281.88</v>
      </c>
    </row>
    <row r="13" spans="1:9" s="43" customFormat="1" ht="18.75" hidden="1" customHeight="1">
      <c r="A13" s="27">
        <v>519</v>
      </c>
      <c r="B13" s="28" t="s">
        <v>249</v>
      </c>
      <c r="C13" s="29"/>
      <c r="D13" s="30"/>
      <c r="E13" s="155">
        <v>0</v>
      </c>
      <c r="F13" s="155">
        <f t="shared" si="0"/>
        <v>0</v>
      </c>
      <c r="G13" s="31" t="e">
        <f>H13/E13-1</f>
        <v>#DIV/0!</v>
      </c>
      <c r="H13" s="155">
        <v>0</v>
      </c>
      <c r="I13" s="43" t="s">
        <v>421</v>
      </c>
    </row>
    <row r="14" spans="1:9" s="43" customFormat="1" ht="18.75" hidden="1" customHeight="1">
      <c r="A14" s="27">
        <v>523</v>
      </c>
      <c r="B14" s="28" t="s">
        <v>417</v>
      </c>
      <c r="C14" s="29"/>
      <c r="D14" s="30"/>
      <c r="E14" s="155">
        <v>0</v>
      </c>
      <c r="F14" s="155">
        <f t="shared" si="0"/>
        <v>0</v>
      </c>
      <c r="G14" s="31" t="e">
        <f>H14/E14-1</f>
        <v>#DIV/0!</v>
      </c>
      <c r="H14" s="155">
        <v>0</v>
      </c>
      <c r="I14" s="43" t="s">
        <v>420</v>
      </c>
    </row>
    <row r="15" spans="1:9" s="43" customFormat="1" ht="18.75" hidden="1" customHeight="1">
      <c r="A15" s="27">
        <v>567</v>
      </c>
      <c r="B15" s="28" t="s">
        <v>418</v>
      </c>
      <c r="C15" s="29"/>
      <c r="D15" s="30"/>
      <c r="E15" s="155">
        <v>0</v>
      </c>
      <c r="F15" s="155">
        <f t="shared" si="0"/>
        <v>0</v>
      </c>
      <c r="G15" s="31" t="e">
        <f>H15/E15-1</f>
        <v>#DIV/0!</v>
      </c>
      <c r="H15" s="155">
        <v>0</v>
      </c>
      <c r="I15" s="43" t="s">
        <v>419</v>
      </c>
    </row>
    <row r="16" spans="1:9" s="41" customFormat="1" ht="24.95" customHeight="1">
      <c r="A16" s="64">
        <v>6000</v>
      </c>
      <c r="B16" s="65" t="s">
        <v>302</v>
      </c>
      <c r="C16" s="66"/>
      <c r="D16" s="67"/>
      <c r="E16" s="154">
        <v>205581818</v>
      </c>
      <c r="F16" s="154">
        <f t="shared" si="0"/>
        <v>-44504313.650000006</v>
      </c>
      <c r="G16" s="68">
        <f t="shared" si="1"/>
        <v>-0.21647981364772251</v>
      </c>
      <c r="H16" s="154">
        <f>H17</f>
        <v>161077504.34999999</v>
      </c>
    </row>
    <row r="17" spans="1:10" s="42" customFormat="1" ht="21.95" customHeight="1">
      <c r="A17" s="22">
        <v>6100</v>
      </c>
      <c r="B17" s="23" t="s">
        <v>303</v>
      </c>
      <c r="C17" s="24"/>
      <c r="D17" s="25"/>
      <c r="E17" s="151">
        <v>205581818</v>
      </c>
      <c r="F17" s="151">
        <f t="shared" si="0"/>
        <v>-44504313.650000006</v>
      </c>
      <c r="G17" s="26">
        <f t="shared" si="1"/>
        <v>-0.21647981364772251</v>
      </c>
      <c r="H17" s="151">
        <f>H18+H19</f>
        <v>161077504.34999999</v>
      </c>
    </row>
    <row r="18" spans="1:10" s="43" customFormat="1" ht="18.75" customHeight="1">
      <c r="A18" s="27">
        <v>613</v>
      </c>
      <c r="B18" s="28" t="s">
        <v>306</v>
      </c>
      <c r="C18" s="29"/>
      <c r="D18" s="30"/>
      <c r="E18" s="155">
        <v>0</v>
      </c>
      <c r="F18" s="155">
        <f t="shared" si="0"/>
        <v>61077504.349999994</v>
      </c>
      <c r="G18" s="31" t="s">
        <v>432</v>
      </c>
      <c r="H18" s="155">
        <v>61077504.349999994</v>
      </c>
    </row>
    <row r="19" spans="1:10" s="43" customFormat="1" ht="12.75">
      <c r="A19" s="27">
        <v>615</v>
      </c>
      <c r="B19" s="28" t="s">
        <v>308</v>
      </c>
      <c r="C19" s="29"/>
      <c r="D19" s="193"/>
      <c r="E19" s="192">
        <v>0</v>
      </c>
      <c r="F19" s="30">
        <f t="shared" si="0"/>
        <v>100000000</v>
      </c>
      <c r="G19" s="31" t="s">
        <v>432</v>
      </c>
      <c r="H19" s="155">
        <v>100000000</v>
      </c>
      <c r="J19" s="95"/>
    </row>
    <row r="20" spans="1:10" s="43" customFormat="1" ht="12.75" hidden="1">
      <c r="A20" s="27"/>
      <c r="B20" s="28"/>
      <c r="C20" s="29" t="s">
        <v>404</v>
      </c>
      <c r="D20" s="30"/>
      <c r="E20" s="30"/>
      <c r="F20" s="30"/>
      <c r="G20" s="31" t="e">
        <f>H20/E20-1</f>
        <v>#DIV/0!</v>
      </c>
      <c r="H20" s="155">
        <v>100000000</v>
      </c>
    </row>
    <row r="21" spans="1:10" s="43" customFormat="1" ht="12.75" hidden="1">
      <c r="A21" s="27"/>
      <c r="B21" s="28"/>
      <c r="C21" s="29" t="s">
        <v>405</v>
      </c>
      <c r="D21" s="30"/>
      <c r="E21" s="30"/>
      <c r="F21" s="30"/>
      <c r="G21" s="31" t="e">
        <f>H21/E21-1</f>
        <v>#DIV/0!</v>
      </c>
      <c r="H21" s="155">
        <f>+E21+F21</f>
        <v>0</v>
      </c>
    </row>
    <row r="22" spans="1:10" s="43" customFormat="1" ht="12.75" hidden="1">
      <c r="A22" s="27"/>
      <c r="B22" s="28"/>
      <c r="C22" s="29" t="s">
        <v>406</v>
      </c>
      <c r="D22" s="30"/>
      <c r="E22" s="30"/>
      <c r="F22" s="30"/>
      <c r="G22" s="31" t="e">
        <f>H22/E22-1</f>
        <v>#DIV/0!</v>
      </c>
      <c r="H22" s="155">
        <f>+E22+F22</f>
        <v>0</v>
      </c>
    </row>
    <row r="23" spans="1:10" s="43" customFormat="1" ht="12.75" hidden="1">
      <c r="A23" s="27"/>
      <c r="B23" s="28"/>
      <c r="C23" s="29" t="s">
        <v>407</v>
      </c>
      <c r="D23" s="30"/>
      <c r="E23" s="30"/>
      <c r="F23" s="30"/>
      <c r="G23" s="31" t="e">
        <f>H23/E23-1</f>
        <v>#DIV/0!</v>
      </c>
      <c r="H23" s="155">
        <f>+E23+F23</f>
        <v>0</v>
      </c>
    </row>
    <row r="24" spans="1:10" s="43" customFormat="1" ht="12.75" hidden="1">
      <c r="A24" s="27"/>
      <c r="B24" s="28"/>
      <c r="C24" s="29" t="s">
        <v>408</v>
      </c>
      <c r="D24" s="30"/>
      <c r="E24" s="30"/>
      <c r="F24" s="30"/>
      <c r="G24" s="31" t="e">
        <f>H24/E24-1</f>
        <v>#DIV/0!</v>
      </c>
      <c r="H24" s="155">
        <f>+E24+F24</f>
        <v>0</v>
      </c>
    </row>
    <row r="25" spans="1:10">
      <c r="H25" s="187"/>
    </row>
    <row r="26" spans="1:10">
      <c r="F26" s="112"/>
      <c r="H26" s="108"/>
    </row>
    <row r="27" spans="1:10">
      <c r="H27" s="108"/>
    </row>
    <row r="28" spans="1:10">
      <c r="F28" s="11"/>
      <c r="H28" s="108"/>
    </row>
    <row r="29" spans="1:10">
      <c r="H29" s="108"/>
    </row>
    <row r="30" spans="1:10">
      <c r="F30" s="113"/>
      <c r="G30" s="114"/>
      <c r="H30" s="112"/>
    </row>
    <row r="32" spans="1:10">
      <c r="F32" s="111"/>
      <c r="H32" s="110"/>
    </row>
    <row r="33" spans="5:9">
      <c r="H33" s="110"/>
    </row>
    <row r="34" spans="5:9">
      <c r="E34" s="110"/>
      <c r="H34" s="110"/>
      <c r="I34" s="110"/>
    </row>
    <row r="35" spans="5:9">
      <c r="H35" s="115"/>
    </row>
    <row r="36" spans="5:9">
      <c r="H36" s="110"/>
    </row>
    <row r="37" spans="5:9">
      <c r="H37" s="110"/>
    </row>
  </sheetData>
  <sheetProtection selectLockedCells="1" selectUnlockedCells="1"/>
  <mergeCells count="6">
    <mergeCell ref="H1:H2"/>
    <mergeCell ref="A1:A2"/>
    <mergeCell ref="B1:B2"/>
    <mergeCell ref="C1:D2"/>
    <mergeCell ref="E1:E2"/>
    <mergeCell ref="F1:G1"/>
  </mergeCells>
  <phoneticPr fontId="5" type="noConversion"/>
  <conditionalFormatting sqref="E8 H8">
    <cfRule type="containsBlanks" dxfId="0" priority="1">
      <formula>LEN(TRIM(E8))=0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C1 H1 E1:F1">
      <formula1>0</formula1>
    </dataValidation>
  </dataValidations>
  <printOptions horizontalCentered="1"/>
  <pageMargins left="0" right="0" top="0" bottom="0" header="0" footer="0"/>
  <pageSetup scale="8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52"/>
  <sheetViews>
    <sheetView showGridLines="0" workbookViewId="0">
      <pane xSplit="1" ySplit="4" topLeftCell="B5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I3" sqref="I3"/>
    </sheetView>
  </sheetViews>
  <sheetFormatPr baseColWidth="10" defaultColWidth="11.42578125" defaultRowHeight="15"/>
  <cols>
    <col min="2" max="2" width="70.28515625" customWidth="1"/>
    <col min="3" max="3" width="9.28515625" hidden="1" customWidth="1"/>
    <col min="4" max="4" width="9.5703125" hidden="1" customWidth="1"/>
    <col min="5" max="5" width="18.7109375" customWidth="1"/>
    <col min="6" max="6" width="15.7109375" customWidth="1"/>
    <col min="7" max="7" width="16.28515625" bestFit="1" customWidth="1"/>
    <col min="8" max="8" width="18.7109375" customWidth="1"/>
    <col min="9" max="9" width="16.28515625" bestFit="1" customWidth="1"/>
    <col min="10" max="10" width="18.42578125" bestFit="1" customWidth="1"/>
  </cols>
  <sheetData>
    <row r="1" spans="1:10" s="12" customFormat="1" ht="30" customHeight="1" thickBot="1">
      <c r="A1" s="198" t="s">
        <v>0</v>
      </c>
      <c r="B1" s="200" t="s">
        <v>1</v>
      </c>
      <c r="C1" s="213" t="s">
        <v>422</v>
      </c>
      <c r="D1" s="208"/>
      <c r="E1" s="202" t="s">
        <v>433</v>
      </c>
      <c r="F1" s="204" t="s">
        <v>400</v>
      </c>
      <c r="G1" s="205"/>
      <c r="H1" s="202" t="str">
        <f>'Resumen Presupuestal'!I1:I2</f>
        <v xml:space="preserve"> Presupuesto 2013</v>
      </c>
      <c r="I1"/>
    </row>
    <row r="2" spans="1:10" s="12" customFormat="1" ht="15" customHeight="1" thickBot="1">
      <c r="A2" s="199"/>
      <c r="B2" s="201"/>
      <c r="C2" s="214"/>
      <c r="D2" s="209"/>
      <c r="E2" s="203"/>
      <c r="F2" s="72" t="s">
        <v>423</v>
      </c>
      <c r="G2" s="71" t="s">
        <v>424</v>
      </c>
      <c r="H2" s="203"/>
      <c r="I2"/>
    </row>
    <row r="3" spans="1:10" s="41" customFormat="1" ht="24.95" customHeight="1">
      <c r="A3" s="83">
        <v>8400</v>
      </c>
      <c r="B3" s="84" t="s">
        <v>401</v>
      </c>
      <c r="C3" s="85"/>
      <c r="D3" s="86"/>
      <c r="E3" s="178">
        <f>E4+E9+E16+E25+E38+E41</f>
        <v>150155833.30000001</v>
      </c>
      <c r="F3" s="178">
        <f>H3-E3</f>
        <v>-28688967.000000015</v>
      </c>
      <c r="G3" s="87">
        <f>H3/E3-1</f>
        <v>-0.19106128859264249</v>
      </c>
      <c r="H3" s="178">
        <f>H4+H16+H25+H38+H41</f>
        <v>121466866.3</v>
      </c>
      <c r="I3" s="117"/>
    </row>
    <row r="4" spans="1:10" s="41" customFormat="1" ht="24.95" customHeight="1">
      <c r="A4" s="64">
        <v>1000</v>
      </c>
      <c r="B4" s="65" t="s">
        <v>2</v>
      </c>
      <c r="C4" s="66"/>
      <c r="D4" s="67"/>
      <c r="E4" s="154">
        <f>E5+E7</f>
        <v>26064400.369999997</v>
      </c>
      <c r="F4" s="154">
        <f t="shared" ref="F4:F43" si="0">H4-E4</f>
        <v>0</v>
      </c>
      <c r="G4" s="68">
        <f>H4/E4-1</f>
        <v>0</v>
      </c>
      <c r="H4" s="154">
        <f>H5</f>
        <v>26064400.369999997</v>
      </c>
    </row>
    <row r="5" spans="1:10" s="42" customFormat="1" ht="21.95" customHeight="1">
      <c r="A5" s="22">
        <v>1100</v>
      </c>
      <c r="B5" s="23" t="s">
        <v>3</v>
      </c>
      <c r="C5" s="24"/>
      <c r="D5" s="25"/>
      <c r="E5" s="151">
        <f>E6</f>
        <v>26064400.369999997</v>
      </c>
      <c r="F5" s="151">
        <f t="shared" si="0"/>
        <v>0</v>
      </c>
      <c r="G5" s="26">
        <f t="shared" ref="G5:G13" si="1">H5/E5-1</f>
        <v>0</v>
      </c>
      <c r="H5" s="151">
        <f>H6</f>
        <v>26064400.369999997</v>
      </c>
    </row>
    <row r="6" spans="1:10" s="43" customFormat="1" ht="18.75" customHeight="1">
      <c r="A6" s="27">
        <v>113</v>
      </c>
      <c r="B6" s="28" t="s">
        <v>6</v>
      </c>
      <c r="C6" s="29"/>
      <c r="D6" s="30"/>
      <c r="E6" s="155">
        <v>26064400.369999997</v>
      </c>
      <c r="F6" s="155">
        <f t="shared" si="0"/>
        <v>0</v>
      </c>
      <c r="G6" s="31">
        <f t="shared" si="1"/>
        <v>0</v>
      </c>
      <c r="H6" s="155">
        <v>26064400.369999997</v>
      </c>
      <c r="J6" s="95"/>
    </row>
    <row r="7" spans="1:10" s="42" customFormat="1" ht="21.95" hidden="1" customHeight="1">
      <c r="A7" s="22">
        <v>1200</v>
      </c>
      <c r="B7" s="23" t="s">
        <v>8</v>
      </c>
      <c r="C7" s="24"/>
      <c r="D7" s="25"/>
      <c r="E7" s="151">
        <v>0</v>
      </c>
      <c r="F7" s="151">
        <f t="shared" si="0"/>
        <v>0</v>
      </c>
      <c r="G7" s="26" t="e">
        <f>H7/E7-1</f>
        <v>#DIV/0!</v>
      </c>
      <c r="H7" s="151">
        <v>0</v>
      </c>
    </row>
    <row r="8" spans="1:10" s="43" customFormat="1" ht="18.75" hidden="1" customHeight="1">
      <c r="A8" s="27">
        <v>122</v>
      </c>
      <c r="B8" s="28" t="s">
        <v>10</v>
      </c>
      <c r="C8" s="29"/>
      <c r="D8" s="30"/>
      <c r="E8" s="155">
        <v>0</v>
      </c>
      <c r="F8" s="155">
        <f t="shared" si="0"/>
        <v>0</v>
      </c>
      <c r="G8" s="31" t="e">
        <f t="shared" si="1"/>
        <v>#DIV/0!</v>
      </c>
      <c r="H8" s="155">
        <v>0</v>
      </c>
    </row>
    <row r="9" spans="1:10" s="41" customFormat="1" ht="24.95" hidden="1" customHeight="1">
      <c r="A9" s="64">
        <v>2000</v>
      </c>
      <c r="B9" s="65" t="s">
        <v>42</v>
      </c>
      <c r="C9" s="66"/>
      <c r="D9" s="67"/>
      <c r="E9" s="154">
        <v>0</v>
      </c>
      <c r="F9" s="154">
        <f t="shared" si="0"/>
        <v>0</v>
      </c>
      <c r="G9" s="68" t="e">
        <f t="shared" si="1"/>
        <v>#DIV/0!</v>
      </c>
      <c r="H9" s="154">
        <v>0</v>
      </c>
    </row>
    <row r="10" spans="1:10" s="42" customFormat="1" ht="21.95" hidden="1" customHeight="1">
      <c r="A10" s="22">
        <v>2700</v>
      </c>
      <c r="B10" s="23" t="s">
        <v>87</v>
      </c>
      <c r="C10" s="24"/>
      <c r="D10" s="25"/>
      <c r="E10" s="151">
        <v>0</v>
      </c>
      <c r="F10" s="151">
        <f t="shared" si="0"/>
        <v>0</v>
      </c>
      <c r="G10" s="26" t="e">
        <f t="shared" si="1"/>
        <v>#DIV/0!</v>
      </c>
      <c r="H10" s="151">
        <v>0</v>
      </c>
    </row>
    <row r="11" spans="1:10" s="43" customFormat="1" ht="18.75" hidden="1" customHeight="1">
      <c r="A11" s="27">
        <v>271</v>
      </c>
      <c r="B11" s="28" t="s">
        <v>88</v>
      </c>
      <c r="C11" s="29"/>
      <c r="D11" s="30"/>
      <c r="E11" s="155">
        <v>0</v>
      </c>
      <c r="F11" s="155">
        <f t="shared" si="0"/>
        <v>0</v>
      </c>
      <c r="G11" s="31" t="e">
        <f t="shared" si="1"/>
        <v>#DIV/0!</v>
      </c>
      <c r="H11" s="155">
        <v>0</v>
      </c>
    </row>
    <row r="12" spans="1:10" s="43" customFormat="1" ht="18.75" hidden="1" customHeight="1">
      <c r="A12" s="27">
        <v>272</v>
      </c>
      <c r="B12" s="28" t="s">
        <v>89</v>
      </c>
      <c r="C12" s="29"/>
      <c r="D12" s="30"/>
      <c r="E12" s="155">
        <v>0</v>
      </c>
      <c r="F12" s="155">
        <f t="shared" si="0"/>
        <v>0</v>
      </c>
      <c r="G12" s="31" t="e">
        <f t="shared" si="1"/>
        <v>#DIV/0!</v>
      </c>
      <c r="H12" s="155">
        <v>0</v>
      </c>
    </row>
    <row r="13" spans="1:10" s="42" customFormat="1" ht="21" hidden="1" customHeight="1">
      <c r="A13" s="22">
        <v>2800</v>
      </c>
      <c r="B13" s="23" t="s">
        <v>93</v>
      </c>
      <c r="C13" s="24"/>
      <c r="D13" s="25"/>
      <c r="E13" s="151">
        <v>0</v>
      </c>
      <c r="F13" s="151">
        <f t="shared" si="0"/>
        <v>0</v>
      </c>
      <c r="G13" s="26" t="e">
        <f t="shared" si="1"/>
        <v>#DIV/0!</v>
      </c>
      <c r="H13" s="151">
        <v>0</v>
      </c>
    </row>
    <row r="14" spans="1:10" s="43" customFormat="1" ht="18.75" hidden="1" customHeight="1">
      <c r="A14" s="27">
        <v>282</v>
      </c>
      <c r="B14" s="28" t="s">
        <v>95</v>
      </c>
      <c r="C14" s="29"/>
      <c r="D14" s="30"/>
      <c r="E14" s="155">
        <v>0</v>
      </c>
      <c r="F14" s="155">
        <f t="shared" si="0"/>
        <v>0</v>
      </c>
      <c r="G14" s="31"/>
      <c r="H14" s="155">
        <v>0</v>
      </c>
    </row>
    <row r="15" spans="1:10" s="43" customFormat="1" ht="18.75" hidden="1" customHeight="1">
      <c r="A15" s="27">
        <v>283</v>
      </c>
      <c r="B15" s="28" t="s">
        <v>96</v>
      </c>
      <c r="C15" s="29"/>
      <c r="D15" s="30"/>
      <c r="E15" s="155">
        <v>0</v>
      </c>
      <c r="F15" s="155">
        <f t="shared" si="0"/>
        <v>0</v>
      </c>
      <c r="G15" s="31"/>
      <c r="H15" s="155">
        <v>0</v>
      </c>
    </row>
    <row r="16" spans="1:10" s="41" customFormat="1" ht="24.95" customHeight="1">
      <c r="A16" s="64">
        <v>3000</v>
      </c>
      <c r="B16" s="65" t="s">
        <v>107</v>
      </c>
      <c r="C16" s="66"/>
      <c r="D16" s="67"/>
      <c r="E16" s="154">
        <f>E17+E22</f>
        <v>19376266</v>
      </c>
      <c r="F16" s="154">
        <f t="shared" si="0"/>
        <v>0</v>
      </c>
      <c r="G16" s="68">
        <f>H16/E16-1</f>
        <v>0</v>
      </c>
      <c r="H16" s="154">
        <f>H17+H22</f>
        <v>19376266</v>
      </c>
      <c r="I16" s="117"/>
      <c r="J16" s="118"/>
    </row>
    <row r="17" spans="1:8" s="42" customFormat="1" ht="21.95" customHeight="1">
      <c r="A17" s="22">
        <v>3300</v>
      </c>
      <c r="B17" s="23" t="s">
        <v>128</v>
      </c>
      <c r="C17" s="24"/>
      <c r="D17" s="25"/>
      <c r="E17" s="151">
        <f>SUM(E18:E21)</f>
        <v>19376266</v>
      </c>
      <c r="F17" s="151">
        <f t="shared" si="0"/>
        <v>0</v>
      </c>
      <c r="G17" s="26">
        <f>H17/E17-1</f>
        <v>0</v>
      </c>
      <c r="H17" s="151">
        <f>SUM(H18:H20)</f>
        <v>19376266</v>
      </c>
    </row>
    <row r="18" spans="1:8" s="43" customFormat="1" ht="18.75" customHeight="1">
      <c r="A18" s="27">
        <v>334</v>
      </c>
      <c r="B18" s="28" t="s">
        <v>132</v>
      </c>
      <c r="C18" s="29"/>
      <c r="D18" s="30"/>
      <c r="E18" s="155">
        <v>4600000</v>
      </c>
      <c r="F18" s="155">
        <f t="shared" si="0"/>
        <v>0</v>
      </c>
      <c r="G18" s="31">
        <f>H18/E18-1</f>
        <v>0</v>
      </c>
      <c r="H18" s="155">
        <v>4600000</v>
      </c>
    </row>
    <row r="19" spans="1:8" s="43" customFormat="1" ht="18.75" customHeight="1">
      <c r="A19" s="27">
        <v>336</v>
      </c>
      <c r="B19" s="28" t="s">
        <v>134</v>
      </c>
      <c r="C19" s="29"/>
      <c r="D19" s="30"/>
      <c r="E19" s="155">
        <v>0</v>
      </c>
      <c r="F19" s="155">
        <f t="shared" si="0"/>
        <v>0</v>
      </c>
      <c r="G19" s="31" t="s">
        <v>432</v>
      </c>
      <c r="H19" s="155">
        <v>0</v>
      </c>
    </row>
    <row r="20" spans="1:8" s="43" customFormat="1" ht="18.75" customHeight="1">
      <c r="A20" s="27">
        <v>337</v>
      </c>
      <c r="B20" s="28" t="s">
        <v>135</v>
      </c>
      <c r="C20" s="29"/>
      <c r="D20" s="30"/>
      <c r="E20" s="155">
        <v>14776266</v>
      </c>
      <c r="F20" s="155">
        <f t="shared" si="0"/>
        <v>0</v>
      </c>
      <c r="G20" s="31">
        <f>H20/E20-1</f>
        <v>0</v>
      </c>
      <c r="H20" s="155">
        <v>14776266</v>
      </c>
    </row>
    <row r="21" spans="1:8" s="43" customFormat="1" ht="18.75" hidden="1" customHeight="1">
      <c r="A21" s="27">
        <v>339</v>
      </c>
      <c r="B21" s="28" t="s">
        <v>137</v>
      </c>
      <c r="C21" s="29"/>
      <c r="D21" s="30"/>
      <c r="E21" s="155">
        <v>0</v>
      </c>
      <c r="F21" s="155">
        <f t="shared" si="0"/>
        <v>0</v>
      </c>
      <c r="G21" s="31"/>
      <c r="H21" s="155">
        <v>0</v>
      </c>
    </row>
    <row r="22" spans="1:8" s="42" customFormat="1" ht="21.95" customHeight="1">
      <c r="A22" s="22">
        <v>3500</v>
      </c>
      <c r="B22" s="23" t="s">
        <v>148</v>
      </c>
      <c r="C22" s="24"/>
      <c r="D22" s="25"/>
      <c r="E22" s="151">
        <f>SUM(E24:E24)</f>
        <v>0</v>
      </c>
      <c r="F22" s="151">
        <f t="shared" si="0"/>
        <v>0</v>
      </c>
      <c r="G22" s="26" t="s">
        <v>432</v>
      </c>
      <c r="H22" s="151">
        <f>H24</f>
        <v>0</v>
      </c>
    </row>
    <row r="23" spans="1:8" s="43" customFormat="1" ht="18.75" hidden="1" customHeight="1">
      <c r="A23" s="27">
        <v>351</v>
      </c>
      <c r="B23" s="28" t="s">
        <v>149</v>
      </c>
      <c r="C23" s="29"/>
      <c r="D23" s="30"/>
      <c r="E23" s="155">
        <v>0</v>
      </c>
      <c r="F23" s="155">
        <f t="shared" si="0"/>
        <v>0</v>
      </c>
      <c r="G23" s="31" t="e">
        <f>H23/E23-1</f>
        <v>#DIV/0!</v>
      </c>
      <c r="H23" s="155">
        <v>0</v>
      </c>
    </row>
    <row r="24" spans="1:8" s="43" customFormat="1" ht="18.75" customHeight="1">
      <c r="A24" s="27">
        <v>353</v>
      </c>
      <c r="B24" s="28" t="s">
        <v>151</v>
      </c>
      <c r="C24" s="29"/>
      <c r="D24" s="30"/>
      <c r="E24" s="155">
        <v>0</v>
      </c>
      <c r="F24" s="155">
        <f t="shared" si="0"/>
        <v>0</v>
      </c>
      <c r="G24" s="31" t="s">
        <v>432</v>
      </c>
      <c r="H24" s="155">
        <v>0</v>
      </c>
    </row>
    <row r="25" spans="1:8" s="41" customFormat="1" ht="24.95" customHeight="1">
      <c r="A25" s="64">
        <v>5000</v>
      </c>
      <c r="B25" s="65" t="s">
        <v>242</v>
      </c>
      <c r="C25" s="66"/>
      <c r="D25" s="67"/>
      <c r="E25" s="154">
        <f>E26+E29+E31+E33+E36</f>
        <v>14102896.93</v>
      </c>
      <c r="F25" s="154">
        <f t="shared" si="0"/>
        <v>0</v>
      </c>
      <c r="G25" s="68" t="s">
        <v>432</v>
      </c>
      <c r="H25" s="154">
        <f>H31</f>
        <v>14102896.93</v>
      </c>
    </row>
    <row r="26" spans="1:8" s="42" customFormat="1" ht="21" hidden="1" customHeight="1">
      <c r="A26" s="22">
        <v>5100</v>
      </c>
      <c r="B26" s="23" t="s">
        <v>243</v>
      </c>
      <c r="C26" s="24"/>
      <c r="D26" s="25"/>
      <c r="E26" s="151">
        <f>SUM(E27)</f>
        <v>0</v>
      </c>
      <c r="F26" s="151">
        <f t="shared" si="0"/>
        <v>0</v>
      </c>
      <c r="G26" s="26" t="s">
        <v>432</v>
      </c>
      <c r="H26" s="151">
        <v>0</v>
      </c>
    </row>
    <row r="27" spans="1:8" s="43" customFormat="1" ht="18.75" hidden="1" customHeight="1">
      <c r="A27" s="27">
        <v>511</v>
      </c>
      <c r="B27" s="28" t="s">
        <v>244</v>
      </c>
      <c r="C27" s="29"/>
      <c r="D27" s="30"/>
      <c r="E27" s="155">
        <v>0</v>
      </c>
      <c r="F27" s="155">
        <f t="shared" si="0"/>
        <v>0</v>
      </c>
      <c r="G27" s="31" t="s">
        <v>432</v>
      </c>
      <c r="H27" s="155">
        <v>0</v>
      </c>
    </row>
    <row r="28" spans="1:8" s="43" customFormat="1" ht="18.75" hidden="1" customHeight="1">
      <c r="A28" s="27">
        <v>515</v>
      </c>
      <c r="B28" s="28" t="s">
        <v>248</v>
      </c>
      <c r="C28" s="29"/>
      <c r="D28" s="30"/>
      <c r="E28" s="155">
        <v>0</v>
      </c>
      <c r="F28" s="155">
        <f t="shared" si="0"/>
        <v>0</v>
      </c>
      <c r="G28" s="31" t="s">
        <v>432</v>
      </c>
      <c r="H28" s="155">
        <v>0</v>
      </c>
    </row>
    <row r="29" spans="1:8" s="42" customFormat="1" ht="21" hidden="1" customHeight="1">
      <c r="A29" s="22">
        <v>5200</v>
      </c>
      <c r="B29" s="23" t="s">
        <v>250</v>
      </c>
      <c r="C29" s="24"/>
      <c r="D29" s="25"/>
      <c r="E29" s="151">
        <f>SUM(E30)</f>
        <v>0</v>
      </c>
      <c r="F29" s="151">
        <f t="shared" si="0"/>
        <v>0</v>
      </c>
      <c r="G29" s="26" t="s">
        <v>432</v>
      </c>
      <c r="H29" s="151">
        <v>0</v>
      </c>
    </row>
    <row r="30" spans="1:8" s="43" customFormat="1" ht="18.75" hidden="1" customHeight="1">
      <c r="A30" s="27">
        <v>523</v>
      </c>
      <c r="B30" s="28" t="s">
        <v>253</v>
      </c>
      <c r="C30" s="29"/>
      <c r="D30" s="30"/>
      <c r="E30" s="155">
        <v>0</v>
      </c>
      <c r="F30" s="155">
        <f t="shared" si="0"/>
        <v>0</v>
      </c>
      <c r="G30" s="31" t="s">
        <v>432</v>
      </c>
      <c r="H30" s="155">
        <v>0</v>
      </c>
    </row>
    <row r="31" spans="1:8" s="42" customFormat="1" ht="21" customHeight="1">
      <c r="A31" s="22">
        <v>5500</v>
      </c>
      <c r="B31" s="23" t="s">
        <v>266</v>
      </c>
      <c r="C31" s="24"/>
      <c r="D31" s="25"/>
      <c r="E31" s="151">
        <f>SUM(E32)</f>
        <v>14102896.93</v>
      </c>
      <c r="F31" s="151">
        <f t="shared" si="0"/>
        <v>0</v>
      </c>
      <c r="G31" s="26">
        <f>H31/E31-1</f>
        <v>0</v>
      </c>
      <c r="H31" s="151">
        <f>H32</f>
        <v>14102896.93</v>
      </c>
    </row>
    <row r="32" spans="1:8" s="43" customFormat="1" ht="18.75" customHeight="1">
      <c r="A32" s="27">
        <v>551</v>
      </c>
      <c r="B32" s="28" t="s">
        <v>267</v>
      </c>
      <c r="C32" s="29"/>
      <c r="D32" s="30"/>
      <c r="E32" s="155">
        <v>14102896.93</v>
      </c>
      <c r="F32" s="155">
        <f t="shared" si="0"/>
        <v>0</v>
      </c>
      <c r="G32" s="31">
        <f>H32/E32-1</f>
        <v>0</v>
      </c>
      <c r="H32" s="155">
        <v>14102896.93</v>
      </c>
    </row>
    <row r="33" spans="1:8" s="42" customFormat="1" ht="21.95" hidden="1" customHeight="1">
      <c r="A33" s="22">
        <v>5600</v>
      </c>
      <c r="B33" s="23" t="s">
        <v>268</v>
      </c>
      <c r="C33" s="24"/>
      <c r="D33" s="25"/>
      <c r="E33" s="151">
        <f>SUM(E35)</f>
        <v>0</v>
      </c>
      <c r="F33" s="151">
        <f t="shared" si="0"/>
        <v>14102896.93</v>
      </c>
      <c r="G33" s="26" t="s">
        <v>432</v>
      </c>
      <c r="H33" s="151">
        <v>14102896.93</v>
      </c>
    </row>
    <row r="34" spans="1:8" s="43" customFormat="1" ht="18.75" hidden="1" customHeight="1">
      <c r="A34" s="27">
        <v>564</v>
      </c>
      <c r="B34" s="32" t="s">
        <v>272</v>
      </c>
      <c r="C34" s="29"/>
      <c r="D34" s="30"/>
      <c r="E34" s="155">
        <v>0</v>
      </c>
      <c r="F34" s="155">
        <f t="shared" si="0"/>
        <v>14102896.93</v>
      </c>
      <c r="G34" s="31" t="s">
        <v>432</v>
      </c>
      <c r="H34" s="155">
        <v>14102896.93</v>
      </c>
    </row>
    <row r="35" spans="1:8" s="43" customFormat="1" ht="18.75" hidden="1" customHeight="1">
      <c r="A35" s="27">
        <v>566</v>
      </c>
      <c r="B35" s="32" t="s">
        <v>274</v>
      </c>
      <c r="C35" s="29"/>
      <c r="D35" s="30"/>
      <c r="E35" s="155">
        <v>0</v>
      </c>
      <c r="F35" s="155">
        <f t="shared" si="0"/>
        <v>0</v>
      </c>
      <c r="G35" s="31" t="s">
        <v>432</v>
      </c>
      <c r="H35" s="155">
        <v>0</v>
      </c>
    </row>
    <row r="36" spans="1:8" s="42" customFormat="1" ht="21.95" hidden="1" customHeight="1">
      <c r="A36" s="22">
        <v>5900</v>
      </c>
      <c r="B36" s="23" t="s">
        <v>292</v>
      </c>
      <c r="C36" s="24"/>
      <c r="D36" s="25"/>
      <c r="E36" s="151">
        <f>SUM(E37)</f>
        <v>0</v>
      </c>
      <c r="F36" s="151">
        <f t="shared" si="0"/>
        <v>0</v>
      </c>
      <c r="G36" s="26" t="s">
        <v>432</v>
      </c>
      <c r="H36" s="151">
        <v>0</v>
      </c>
    </row>
    <row r="37" spans="1:8" s="43" customFormat="1" ht="18.75" hidden="1" customHeight="1">
      <c r="A37" s="27">
        <v>591</v>
      </c>
      <c r="B37" s="28" t="s">
        <v>293</v>
      </c>
      <c r="C37" s="29"/>
      <c r="D37" s="30"/>
      <c r="E37" s="155">
        <v>0</v>
      </c>
      <c r="F37" s="155">
        <f t="shared" si="0"/>
        <v>0</v>
      </c>
      <c r="G37" s="31" t="s">
        <v>432</v>
      </c>
      <c r="H37" s="155">
        <v>0</v>
      </c>
    </row>
    <row r="38" spans="1:8" s="41" customFormat="1" ht="24.95" customHeight="1">
      <c r="A38" s="64">
        <v>6000</v>
      </c>
      <c r="B38" s="65" t="s">
        <v>302</v>
      </c>
      <c r="C38" s="66"/>
      <c r="D38" s="67"/>
      <c r="E38" s="154">
        <f>E39</f>
        <v>90112270</v>
      </c>
      <c r="F38" s="154">
        <f t="shared" si="0"/>
        <v>-28688967</v>
      </c>
      <c r="G38" s="68">
        <f t="shared" ref="G38:G43" si="2">H38/E38-1</f>
        <v>-0.31836915216984329</v>
      </c>
      <c r="H38" s="154">
        <f>H39</f>
        <v>61423303</v>
      </c>
    </row>
    <row r="39" spans="1:8" s="42" customFormat="1" ht="33" customHeight="1">
      <c r="A39" s="22">
        <v>6200</v>
      </c>
      <c r="B39" s="23" t="s">
        <v>312</v>
      </c>
      <c r="C39" s="24"/>
      <c r="D39" s="25"/>
      <c r="E39" s="151">
        <f>SUM(E40)</f>
        <v>90112270</v>
      </c>
      <c r="F39" s="151">
        <f t="shared" si="0"/>
        <v>-28688967</v>
      </c>
      <c r="G39" s="26">
        <f t="shared" si="2"/>
        <v>-0.31836915216984329</v>
      </c>
      <c r="H39" s="151">
        <f>H40</f>
        <v>61423303</v>
      </c>
    </row>
    <row r="40" spans="1:8" s="43" customFormat="1" ht="18.75" customHeight="1">
      <c r="A40" s="27">
        <v>622</v>
      </c>
      <c r="B40" s="28" t="s">
        <v>313</v>
      </c>
      <c r="C40" s="29"/>
      <c r="D40" s="30"/>
      <c r="E40" s="155">
        <v>90112270</v>
      </c>
      <c r="F40" s="155">
        <f t="shared" si="0"/>
        <v>-28688967</v>
      </c>
      <c r="G40" s="31">
        <f t="shared" si="2"/>
        <v>-0.31836915216984329</v>
      </c>
      <c r="H40" s="155">
        <v>61423303</v>
      </c>
    </row>
    <row r="41" spans="1:8" s="41" customFormat="1" ht="24.95" customHeight="1">
      <c r="A41" s="64">
        <v>9000</v>
      </c>
      <c r="B41" s="65" t="s">
        <v>367</v>
      </c>
      <c r="C41" s="66"/>
      <c r="D41" s="67"/>
      <c r="E41" s="154">
        <f>E42</f>
        <v>500000</v>
      </c>
      <c r="F41" s="154">
        <f t="shared" si="0"/>
        <v>0</v>
      </c>
      <c r="G41" s="68">
        <f t="shared" si="2"/>
        <v>0</v>
      </c>
      <c r="H41" s="154">
        <f>H42</f>
        <v>500000</v>
      </c>
    </row>
    <row r="42" spans="1:8" s="42" customFormat="1" ht="21" customHeight="1">
      <c r="A42" s="22">
        <v>9900</v>
      </c>
      <c r="B42" s="23" t="s">
        <v>398</v>
      </c>
      <c r="C42" s="24"/>
      <c r="D42" s="25"/>
      <c r="E42" s="151">
        <f>E43</f>
        <v>500000</v>
      </c>
      <c r="F42" s="151">
        <f t="shared" si="0"/>
        <v>0</v>
      </c>
      <c r="G42" s="26">
        <f>H42/E42-1</f>
        <v>0</v>
      </c>
      <c r="H42" s="151">
        <f>H43</f>
        <v>500000</v>
      </c>
    </row>
    <row r="43" spans="1:8" s="43" customFormat="1" ht="18.75" customHeight="1">
      <c r="A43" s="27">
        <v>991</v>
      </c>
      <c r="B43" s="28" t="s">
        <v>399</v>
      </c>
      <c r="C43" s="29"/>
      <c r="D43" s="30"/>
      <c r="E43" s="155">
        <v>500000</v>
      </c>
      <c r="F43" s="155">
        <f t="shared" si="0"/>
        <v>0</v>
      </c>
      <c r="G43" s="31">
        <f t="shared" si="2"/>
        <v>0</v>
      </c>
      <c r="H43" s="155">
        <v>500000</v>
      </c>
    </row>
    <row r="44" spans="1:8">
      <c r="H44" s="157"/>
    </row>
    <row r="45" spans="1:8">
      <c r="H45" s="11"/>
    </row>
    <row r="46" spans="1:8">
      <c r="G46" s="108"/>
      <c r="H46" s="11"/>
    </row>
    <row r="47" spans="1:8">
      <c r="G47" s="108"/>
    </row>
    <row r="48" spans="1:8">
      <c r="F48" s="116"/>
      <c r="G48" s="108"/>
    </row>
    <row r="49" spans="7:7">
      <c r="G49" s="108"/>
    </row>
    <row r="51" spans="7:7">
      <c r="G51" s="115"/>
    </row>
    <row r="52" spans="7:7">
      <c r="G52" s="115"/>
    </row>
  </sheetData>
  <sheetProtection selectLockedCells="1" selectUnlockedCells="1"/>
  <mergeCells count="6">
    <mergeCell ref="H1:H2"/>
    <mergeCell ref="A1:A2"/>
    <mergeCell ref="B1:B2"/>
    <mergeCell ref="C1:D2"/>
    <mergeCell ref="E1:E2"/>
    <mergeCell ref="F1:G1"/>
  </mergeCells>
  <phoneticPr fontId="5" type="noConversion"/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C1 E1:F1 H1">
      <formula1>0</formula1>
    </dataValidation>
  </dataValidations>
  <printOptions horizontalCentered="1"/>
  <pageMargins left="0" right="0" top="0.19685039370078741" bottom="0" header="0" footer="0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43"/>
  <sheetViews>
    <sheetView showGridLines="0" view="pageBreakPreview" zoomScaleSheetLayoutView="100" workbookViewId="0">
      <selection activeCell="D5" sqref="D5"/>
    </sheetView>
  </sheetViews>
  <sheetFormatPr baseColWidth="10" defaultRowHeight="18.75" customHeight="1"/>
  <cols>
    <col min="1" max="1" width="11.42578125" style="44" customWidth="1"/>
    <col min="2" max="2" width="86.7109375" style="45" customWidth="1"/>
    <col min="3" max="3" width="18.7109375" style="46" customWidth="1"/>
    <col min="4" max="4" width="15.7109375" style="46" customWidth="1"/>
    <col min="5" max="5" width="7.85546875" style="47" bestFit="1" customWidth="1"/>
    <col min="6" max="6" width="18.7109375" style="46" customWidth="1"/>
    <col min="7" max="7" width="13.28515625" style="105" bestFit="1" customWidth="1"/>
    <col min="8" max="8" width="12.28515625" style="105" bestFit="1" customWidth="1"/>
    <col min="9" max="16384" width="11.42578125" style="48"/>
  </cols>
  <sheetData>
    <row r="1" spans="1:8" s="69" customFormat="1" ht="18.75" customHeight="1" thickBot="1">
      <c r="A1" s="198" t="s">
        <v>0</v>
      </c>
      <c r="B1" s="200" t="s">
        <v>1</v>
      </c>
      <c r="C1" s="202" t="s">
        <v>433</v>
      </c>
      <c r="D1" s="204" t="s">
        <v>400</v>
      </c>
      <c r="E1" s="205"/>
      <c r="F1" s="195" t="s">
        <v>435</v>
      </c>
      <c r="G1" s="104"/>
      <c r="H1" s="104"/>
    </row>
    <row r="2" spans="1:8" s="69" customFormat="1" ht="18.75" customHeight="1" thickBot="1">
      <c r="A2" s="199"/>
      <c r="B2" s="201"/>
      <c r="C2" s="203"/>
      <c r="D2" s="70" t="s">
        <v>423</v>
      </c>
      <c r="E2" s="71" t="s">
        <v>424</v>
      </c>
      <c r="F2" s="195"/>
      <c r="G2" s="104"/>
      <c r="H2" s="104"/>
    </row>
    <row r="3" spans="1:8" s="41" customFormat="1" ht="24.95" customHeight="1">
      <c r="A3" s="64">
        <v>1000</v>
      </c>
      <c r="B3" s="65" t="s">
        <v>2</v>
      </c>
      <c r="C3" s="150">
        <f>C4+C9+C14+C23+C28+C37</f>
        <v>1370404372.9199998</v>
      </c>
      <c r="D3" s="179">
        <f>F3-C3</f>
        <v>30571207.080000162</v>
      </c>
      <c r="E3" s="68">
        <f>F3/C3-1</f>
        <v>2.2308165154829585E-2</v>
      </c>
      <c r="F3" s="150">
        <f>F4+F9+F14+F23+F28+F37</f>
        <v>1400975580</v>
      </c>
      <c r="G3" s="102"/>
      <c r="H3" s="102"/>
    </row>
    <row r="4" spans="1:8" s="42" customFormat="1" ht="21.95" customHeight="1">
      <c r="A4" s="22">
        <v>1100</v>
      </c>
      <c r="B4" s="23" t="s">
        <v>3</v>
      </c>
      <c r="C4" s="151">
        <f>SUM(C5:C7)</f>
        <v>643940369</v>
      </c>
      <c r="D4" s="151">
        <f t="shared" ref="D4:D38" si="0">F4-C4</f>
        <v>15995579</v>
      </c>
      <c r="E4" s="26">
        <f>F4/C4-1</f>
        <v>2.484015565733233E-2</v>
      </c>
      <c r="F4" s="106">
        <f>F5+F7</f>
        <v>659935948</v>
      </c>
      <c r="G4" s="102"/>
      <c r="H4" s="102"/>
    </row>
    <row r="5" spans="1:8" s="43" customFormat="1" ht="18.75" customHeight="1">
      <c r="A5" s="27">
        <v>111</v>
      </c>
      <c r="B5" s="28" t="s">
        <v>4</v>
      </c>
      <c r="C5" s="152">
        <v>26085794</v>
      </c>
      <c r="D5" s="156">
        <f t="shared" si="0"/>
        <v>-1004421</v>
      </c>
      <c r="E5" s="31">
        <f>F5/C5-1</f>
        <v>-3.8504520889799276E-2</v>
      </c>
      <c r="F5" s="189">
        <v>25081373</v>
      </c>
      <c r="G5" s="95"/>
      <c r="H5" s="95"/>
    </row>
    <row r="6" spans="1:8" s="43" customFormat="1" ht="18.75" hidden="1" customHeight="1">
      <c r="A6" s="27">
        <v>112</v>
      </c>
      <c r="B6" s="32" t="s">
        <v>5</v>
      </c>
      <c r="C6" s="152">
        <v>0</v>
      </c>
      <c r="D6" s="180">
        <f t="shared" si="0"/>
        <v>0</v>
      </c>
      <c r="E6" s="31"/>
      <c r="F6" s="189">
        <v>0</v>
      </c>
      <c r="G6" s="95"/>
      <c r="H6" s="95"/>
    </row>
    <row r="7" spans="1:8" s="97" customFormat="1" ht="18.75" customHeight="1">
      <c r="A7" s="34">
        <v>113</v>
      </c>
      <c r="B7" s="35" t="s">
        <v>6</v>
      </c>
      <c r="C7" s="153">
        <v>617854575</v>
      </c>
      <c r="D7" s="156">
        <v>20000000</v>
      </c>
      <c r="E7" s="36">
        <f>F7/C7-1</f>
        <v>2.7514565219493692E-2</v>
      </c>
      <c r="F7" s="190">
        <v>634854575</v>
      </c>
      <c r="G7" s="95"/>
      <c r="H7" s="95"/>
    </row>
    <row r="8" spans="1:8" s="43" customFormat="1" ht="18.75" hidden="1" customHeight="1">
      <c r="A8" s="27">
        <v>114</v>
      </c>
      <c r="B8" s="32" t="s">
        <v>7</v>
      </c>
      <c r="C8" s="152">
        <v>0</v>
      </c>
      <c r="D8" s="155">
        <f t="shared" si="0"/>
        <v>0</v>
      </c>
      <c r="E8" s="31"/>
      <c r="F8" s="189">
        <v>0</v>
      </c>
      <c r="G8" s="95"/>
      <c r="H8" s="95"/>
    </row>
    <row r="9" spans="1:8" s="42" customFormat="1" ht="21.95" customHeight="1">
      <c r="A9" s="22">
        <v>1200</v>
      </c>
      <c r="B9" s="23" t="s">
        <v>8</v>
      </c>
      <c r="C9" s="151">
        <f>C11</f>
        <v>97549858.569999993</v>
      </c>
      <c r="D9" s="151">
        <f t="shared" si="0"/>
        <v>-12135303.569999993</v>
      </c>
      <c r="E9" s="26">
        <f>F9/C9-1</f>
        <v>-0.12440103704806416</v>
      </c>
      <c r="F9" s="106">
        <f>F11</f>
        <v>85414555</v>
      </c>
      <c r="G9" s="95"/>
      <c r="H9" s="95"/>
    </row>
    <row r="10" spans="1:8" s="43" customFormat="1" ht="18.75" hidden="1" customHeight="1">
      <c r="A10" s="27">
        <v>121</v>
      </c>
      <c r="B10" s="32" t="s">
        <v>9</v>
      </c>
      <c r="C10" s="155">
        <v>0</v>
      </c>
      <c r="D10" s="155">
        <f t="shared" si="0"/>
        <v>0</v>
      </c>
      <c r="E10" s="31"/>
      <c r="F10" s="189">
        <v>0</v>
      </c>
      <c r="G10" s="95"/>
      <c r="H10" s="95"/>
    </row>
    <row r="11" spans="1:8" s="43" customFormat="1" ht="18.75" customHeight="1">
      <c r="A11" s="27">
        <v>122</v>
      </c>
      <c r="B11" s="32" t="s">
        <v>10</v>
      </c>
      <c r="C11" s="155">
        <v>97549858.569999993</v>
      </c>
      <c r="D11" s="156">
        <f t="shared" si="0"/>
        <v>-12135303.569999993</v>
      </c>
      <c r="E11" s="31">
        <f>F11/C11-1</f>
        <v>-0.12440103704806416</v>
      </c>
      <c r="F11" s="189">
        <v>85414555</v>
      </c>
      <c r="G11" s="95"/>
      <c r="H11" s="95"/>
    </row>
    <row r="12" spans="1:8" s="43" customFormat="1" ht="18.75" hidden="1" customHeight="1">
      <c r="A12" s="27">
        <v>123</v>
      </c>
      <c r="B12" s="32" t="s">
        <v>11</v>
      </c>
      <c r="C12" s="155">
        <v>0</v>
      </c>
      <c r="D12" s="155">
        <f t="shared" si="0"/>
        <v>0</v>
      </c>
      <c r="E12" s="31"/>
      <c r="F12" s="189">
        <v>0</v>
      </c>
      <c r="G12" s="95"/>
      <c r="H12" s="95"/>
    </row>
    <row r="13" spans="1:8" s="43" customFormat="1" ht="18.75" hidden="1" customHeight="1">
      <c r="A13" s="27">
        <v>124</v>
      </c>
      <c r="B13" s="32" t="s">
        <v>12</v>
      </c>
      <c r="C13" s="155">
        <v>0</v>
      </c>
      <c r="D13" s="155">
        <f t="shared" si="0"/>
        <v>0</v>
      </c>
      <c r="E13" s="31"/>
      <c r="F13" s="189">
        <v>0</v>
      </c>
      <c r="G13" s="95"/>
      <c r="H13" s="95"/>
    </row>
    <row r="14" spans="1:8" s="42" customFormat="1" ht="21.95" customHeight="1">
      <c r="A14" s="22">
        <v>1300</v>
      </c>
      <c r="B14" s="23" t="s">
        <v>13</v>
      </c>
      <c r="C14" s="151">
        <f>SUM(C16:C21)</f>
        <v>154649884.51999998</v>
      </c>
      <c r="D14" s="151">
        <f t="shared" si="0"/>
        <v>-20411495.519999981</v>
      </c>
      <c r="E14" s="26">
        <f>F14/C14-1</f>
        <v>-0.13198519729486302</v>
      </c>
      <c r="F14" s="106">
        <f>F16+F17+F21</f>
        <v>134238389</v>
      </c>
      <c r="G14" s="95"/>
      <c r="H14" s="95"/>
    </row>
    <row r="15" spans="1:8" s="43" customFormat="1" ht="18.75" hidden="1" customHeight="1">
      <c r="A15" s="27">
        <v>131</v>
      </c>
      <c r="B15" s="32" t="s">
        <v>14</v>
      </c>
      <c r="C15" s="152">
        <v>0</v>
      </c>
      <c r="D15" s="155">
        <f t="shared" si="0"/>
        <v>0</v>
      </c>
      <c r="E15" s="31"/>
      <c r="F15" s="189">
        <v>0</v>
      </c>
      <c r="G15" s="95"/>
      <c r="H15" s="95"/>
    </row>
    <row r="16" spans="1:8" s="43" customFormat="1" ht="18.75" customHeight="1">
      <c r="A16" s="27">
        <v>132</v>
      </c>
      <c r="B16" s="32" t="s">
        <v>15</v>
      </c>
      <c r="C16" s="152">
        <v>131264884.52</v>
      </c>
      <c r="D16" s="156">
        <f t="shared" si="0"/>
        <v>-16926495.519999996</v>
      </c>
      <c r="E16" s="31">
        <f>F16/C16-1</f>
        <v>-0.12894915180016031</v>
      </c>
      <c r="F16" s="189">
        <v>114338389</v>
      </c>
      <c r="G16" s="95"/>
      <c r="H16" s="95"/>
    </row>
    <row r="17" spans="1:8" s="43" customFormat="1" ht="18.75" customHeight="1">
      <c r="A17" s="27">
        <v>133</v>
      </c>
      <c r="B17" s="32" t="s">
        <v>16</v>
      </c>
      <c r="C17" s="152">
        <v>15000000</v>
      </c>
      <c r="D17" s="155">
        <f t="shared" si="0"/>
        <v>900000</v>
      </c>
      <c r="E17" s="31">
        <f>F17/C17-1</f>
        <v>6.0000000000000053E-2</v>
      </c>
      <c r="F17" s="189">
        <v>15900000</v>
      </c>
      <c r="G17" s="95"/>
      <c r="H17" s="95"/>
    </row>
    <row r="18" spans="1:8" s="43" customFormat="1" ht="18.75" hidden="1" customHeight="1">
      <c r="A18" s="27">
        <v>134</v>
      </c>
      <c r="B18" s="32" t="s">
        <v>17</v>
      </c>
      <c r="C18" s="152">
        <v>0</v>
      </c>
      <c r="D18" s="155">
        <f t="shared" si="0"/>
        <v>0</v>
      </c>
      <c r="E18" s="31"/>
      <c r="F18" s="189">
        <v>0</v>
      </c>
      <c r="G18" s="95"/>
      <c r="H18" s="95"/>
    </row>
    <row r="19" spans="1:8" s="43" customFormat="1" ht="18.75" hidden="1" customHeight="1">
      <c r="A19" s="27">
        <v>135</v>
      </c>
      <c r="B19" s="32" t="s">
        <v>18</v>
      </c>
      <c r="C19" s="152">
        <v>0</v>
      </c>
      <c r="D19" s="155">
        <f t="shared" si="0"/>
        <v>0</v>
      </c>
      <c r="E19" s="31"/>
      <c r="F19" s="189">
        <v>0</v>
      </c>
      <c r="G19" s="95"/>
      <c r="H19" s="95"/>
    </row>
    <row r="20" spans="1:8" s="43" customFormat="1" ht="18.75" hidden="1" customHeight="1">
      <c r="A20" s="27">
        <v>136</v>
      </c>
      <c r="B20" s="32" t="s">
        <v>19</v>
      </c>
      <c r="C20" s="152">
        <v>0</v>
      </c>
      <c r="D20" s="155">
        <f t="shared" si="0"/>
        <v>0</v>
      </c>
      <c r="E20" s="31"/>
      <c r="F20" s="189">
        <v>0</v>
      </c>
      <c r="G20" s="95"/>
      <c r="H20" s="95"/>
    </row>
    <row r="21" spans="1:8" s="43" customFormat="1" ht="18.75" customHeight="1">
      <c r="A21" s="27">
        <v>137</v>
      </c>
      <c r="B21" s="32" t="s">
        <v>20</v>
      </c>
      <c r="C21" s="152">
        <v>8385000</v>
      </c>
      <c r="D21" s="155">
        <f t="shared" si="0"/>
        <v>-4385000</v>
      </c>
      <c r="E21" s="31">
        <f>F21/C21-1</f>
        <v>-0.52295766249254627</v>
      </c>
      <c r="F21" s="189">
        <v>4000000</v>
      </c>
      <c r="G21" s="95"/>
      <c r="H21" s="95"/>
    </row>
    <row r="22" spans="1:8" s="43" customFormat="1" ht="18.75" hidden="1" customHeight="1">
      <c r="A22" s="27">
        <v>138</v>
      </c>
      <c r="B22" s="32" t="s">
        <v>21</v>
      </c>
      <c r="C22" s="152">
        <v>0</v>
      </c>
      <c r="D22" s="155">
        <f t="shared" si="0"/>
        <v>0</v>
      </c>
      <c r="E22" s="31"/>
      <c r="F22" s="189">
        <v>0</v>
      </c>
      <c r="G22" s="95"/>
      <c r="H22" s="95"/>
    </row>
    <row r="23" spans="1:8" s="42" customFormat="1" ht="21.95" customHeight="1">
      <c r="A23" s="22">
        <v>1400</v>
      </c>
      <c r="B23" s="23" t="s">
        <v>22</v>
      </c>
      <c r="C23" s="151">
        <f>SUM(C24:C27)</f>
        <v>222775477.78999999</v>
      </c>
      <c r="D23" s="151">
        <f t="shared" si="0"/>
        <v>33532372.210000008</v>
      </c>
      <c r="E23" s="26">
        <f t="shared" ref="E23:E28" si="1">F23/C23-1</f>
        <v>0.15052093050209692</v>
      </c>
      <c r="F23" s="106">
        <f>F24+F25+F26+F27</f>
        <v>256307850</v>
      </c>
      <c r="G23" s="95"/>
      <c r="H23" s="95"/>
    </row>
    <row r="24" spans="1:8" s="43" customFormat="1" ht="18.75" customHeight="1">
      <c r="A24" s="27">
        <v>141</v>
      </c>
      <c r="B24" s="32" t="s">
        <v>23</v>
      </c>
      <c r="C24" s="152">
        <v>53151289.189999998</v>
      </c>
      <c r="D24" s="156">
        <f t="shared" si="0"/>
        <v>11820735.810000002</v>
      </c>
      <c r="E24" s="31">
        <f t="shared" si="1"/>
        <v>0.22239791339292636</v>
      </c>
      <c r="F24" s="189">
        <v>64972025</v>
      </c>
      <c r="G24" s="95"/>
      <c r="H24" s="95"/>
    </row>
    <row r="25" spans="1:8" s="43" customFormat="1" ht="18.75" customHeight="1">
      <c r="A25" s="27">
        <v>142</v>
      </c>
      <c r="B25" s="32" t="s">
        <v>24</v>
      </c>
      <c r="C25" s="152">
        <v>31660587.850000001</v>
      </c>
      <c r="D25" s="156">
        <f t="shared" si="0"/>
        <v>1080706.1499999985</v>
      </c>
      <c r="E25" s="31">
        <f t="shared" si="1"/>
        <v>3.4134115106141394E-2</v>
      </c>
      <c r="F25" s="189">
        <v>32741294</v>
      </c>
      <c r="G25" s="95"/>
      <c r="H25" s="95"/>
    </row>
    <row r="26" spans="1:8" s="43" customFormat="1" ht="18.75" customHeight="1">
      <c r="A26" s="27">
        <v>143</v>
      </c>
      <c r="B26" s="32" t="s">
        <v>25</v>
      </c>
      <c r="C26" s="152">
        <v>94963600.75</v>
      </c>
      <c r="D26" s="181">
        <f t="shared" si="0"/>
        <v>19630930.25</v>
      </c>
      <c r="E26" s="31">
        <f t="shared" si="1"/>
        <v>0.20672057604134175</v>
      </c>
      <c r="F26" s="189">
        <v>114594531</v>
      </c>
      <c r="G26" s="95"/>
      <c r="H26" s="95"/>
    </row>
    <row r="27" spans="1:8" s="43" customFormat="1" ht="18.75" customHeight="1">
      <c r="A27" s="27">
        <v>144</v>
      </c>
      <c r="B27" s="32" t="s">
        <v>26</v>
      </c>
      <c r="C27" s="152">
        <v>43000000</v>
      </c>
      <c r="D27" s="156">
        <f t="shared" si="0"/>
        <v>1000000</v>
      </c>
      <c r="E27" s="31">
        <f t="shared" si="1"/>
        <v>2.3255813953488413E-2</v>
      </c>
      <c r="F27" s="189">
        <v>44000000</v>
      </c>
      <c r="G27" s="95"/>
      <c r="H27" s="95"/>
    </row>
    <row r="28" spans="1:8" s="42" customFormat="1" ht="21.95" customHeight="1">
      <c r="A28" s="22">
        <v>1500</v>
      </c>
      <c r="B28" s="23" t="s">
        <v>27</v>
      </c>
      <c r="C28" s="151">
        <f>SUM(C30:C33)</f>
        <v>234912797.03999999</v>
      </c>
      <c r="D28" s="151">
        <f t="shared" si="0"/>
        <v>10728054.960000008</v>
      </c>
      <c r="E28" s="26">
        <f t="shared" si="1"/>
        <v>4.5668244110912637E-2</v>
      </c>
      <c r="F28" s="106">
        <f>F30+F31+F32+F33</f>
        <v>245640852</v>
      </c>
      <c r="G28" s="95"/>
      <c r="H28" s="95"/>
    </row>
    <row r="29" spans="1:8" s="43" customFormat="1" ht="18.75" hidden="1" customHeight="1">
      <c r="A29" s="27">
        <v>151</v>
      </c>
      <c r="B29" s="32" t="s">
        <v>28</v>
      </c>
      <c r="C29" s="182">
        <v>0</v>
      </c>
      <c r="D29" s="155">
        <f t="shared" si="0"/>
        <v>0</v>
      </c>
      <c r="E29" s="31"/>
      <c r="F29" s="189">
        <v>0</v>
      </c>
      <c r="G29" s="95"/>
      <c r="H29" s="95"/>
    </row>
    <row r="30" spans="1:8" s="97" customFormat="1" ht="18.75" customHeight="1">
      <c r="A30" s="34">
        <v>152</v>
      </c>
      <c r="B30" s="35" t="s">
        <v>29</v>
      </c>
      <c r="C30" s="153">
        <v>20000000</v>
      </c>
      <c r="D30" s="156">
        <f t="shared" si="0"/>
        <v>500000</v>
      </c>
      <c r="E30" s="36">
        <f>F30/C30-1</f>
        <v>2.4999999999999911E-2</v>
      </c>
      <c r="F30" s="190">
        <v>20500000</v>
      </c>
      <c r="G30" s="95"/>
      <c r="H30" s="95"/>
    </row>
    <row r="31" spans="1:8" s="97" customFormat="1" ht="18.75" customHeight="1">
      <c r="A31" s="34">
        <v>153</v>
      </c>
      <c r="B31" s="35" t="s">
        <v>30</v>
      </c>
      <c r="C31" s="153">
        <v>0</v>
      </c>
      <c r="D31" s="156">
        <f t="shared" si="0"/>
        <v>0</v>
      </c>
      <c r="E31" s="36" t="s">
        <v>432</v>
      </c>
      <c r="F31" s="190">
        <v>0</v>
      </c>
      <c r="G31" s="95"/>
      <c r="H31" s="95"/>
    </row>
    <row r="32" spans="1:8" s="97" customFormat="1" ht="18.75" customHeight="1">
      <c r="A32" s="34">
        <v>154</v>
      </c>
      <c r="B32" s="35" t="s">
        <v>31</v>
      </c>
      <c r="C32" s="153">
        <v>214912797.03999999</v>
      </c>
      <c r="D32" s="156">
        <f t="shared" si="0"/>
        <v>10228054.960000008</v>
      </c>
      <c r="E32" s="36">
        <f>F32/C32-1</f>
        <v>4.7591651594838913E-2</v>
      </c>
      <c r="F32" s="190">
        <v>225140852</v>
      </c>
      <c r="G32" s="95"/>
      <c r="H32" s="95"/>
    </row>
    <row r="33" spans="1:8" s="97" customFormat="1" ht="18.75" customHeight="1">
      <c r="A33" s="34">
        <v>155</v>
      </c>
      <c r="B33" s="35" t="s">
        <v>32</v>
      </c>
      <c r="C33" s="153">
        <v>0</v>
      </c>
      <c r="D33" s="156">
        <f t="shared" si="0"/>
        <v>0</v>
      </c>
      <c r="E33" s="36" t="s">
        <v>432</v>
      </c>
      <c r="F33" s="190">
        <v>0</v>
      </c>
      <c r="G33" s="95"/>
      <c r="H33" s="95"/>
    </row>
    <row r="34" spans="1:8" s="43" customFormat="1" ht="12.75" hidden="1" customHeight="1">
      <c r="A34" s="27">
        <v>159</v>
      </c>
      <c r="B34" s="32" t="s">
        <v>33</v>
      </c>
      <c r="C34" s="182">
        <v>0</v>
      </c>
      <c r="D34" s="155">
        <f t="shared" si="0"/>
        <v>0</v>
      </c>
      <c r="E34" s="31"/>
      <c r="F34" s="190">
        <v>0</v>
      </c>
      <c r="G34" s="95"/>
      <c r="H34" s="95"/>
    </row>
    <row r="35" spans="1:8" s="42" customFormat="1" ht="12.75" hidden="1" customHeight="1">
      <c r="A35" s="22">
        <v>1600</v>
      </c>
      <c r="B35" s="23" t="s">
        <v>34</v>
      </c>
      <c r="C35" s="151">
        <v>0</v>
      </c>
      <c r="D35" s="151">
        <f t="shared" si="0"/>
        <v>0</v>
      </c>
      <c r="E35" s="26" t="e">
        <f>F35/C35-1</f>
        <v>#DIV/0!</v>
      </c>
      <c r="F35" s="190">
        <v>0</v>
      </c>
      <c r="G35" s="95"/>
      <c r="H35" s="95"/>
    </row>
    <row r="36" spans="1:8" s="43" customFormat="1" ht="12.75" hidden="1" customHeight="1">
      <c r="A36" s="27">
        <v>161</v>
      </c>
      <c r="B36" s="32" t="s">
        <v>35</v>
      </c>
      <c r="C36" s="155">
        <v>0</v>
      </c>
      <c r="D36" s="155">
        <f t="shared" si="0"/>
        <v>0</v>
      </c>
      <c r="E36" s="31"/>
      <c r="F36" s="190">
        <v>0</v>
      </c>
      <c r="G36" s="95"/>
      <c r="H36" s="95"/>
    </row>
    <row r="37" spans="1:8" s="42" customFormat="1" ht="21.95" customHeight="1">
      <c r="A37" s="22">
        <v>1700</v>
      </c>
      <c r="B37" s="23" t="s">
        <v>36</v>
      </c>
      <c r="C37" s="151">
        <f>C38</f>
        <v>16575986</v>
      </c>
      <c r="D37" s="151">
        <f t="shared" si="0"/>
        <v>2862000</v>
      </c>
      <c r="E37" s="26">
        <f>F37/C37-1</f>
        <v>0.17265941223647263</v>
      </c>
      <c r="F37" s="106">
        <f>F38</f>
        <v>19437986</v>
      </c>
      <c r="G37" s="95"/>
      <c r="H37" s="95"/>
    </row>
    <row r="38" spans="1:8" s="43" customFormat="1" ht="18.75" customHeight="1">
      <c r="A38" s="27">
        <v>171</v>
      </c>
      <c r="B38" s="32" t="s">
        <v>37</v>
      </c>
      <c r="C38" s="155">
        <v>16575986</v>
      </c>
      <c r="D38" s="155">
        <f t="shared" si="0"/>
        <v>2862000</v>
      </c>
      <c r="E38" s="31">
        <f>F38/C38-1</f>
        <v>0.17265941223647263</v>
      </c>
      <c r="F38" s="189">
        <v>19437986</v>
      </c>
      <c r="G38" s="95"/>
      <c r="H38" s="95"/>
    </row>
    <row r="39" spans="1:8" s="43" customFormat="1" ht="18.75" hidden="1" customHeight="1">
      <c r="A39" s="27">
        <v>172</v>
      </c>
      <c r="B39" s="32" t="s">
        <v>38</v>
      </c>
      <c r="C39" s="30">
        <v>0</v>
      </c>
      <c r="D39" s="107"/>
      <c r="E39" s="31"/>
      <c r="F39" s="155"/>
      <c r="G39" s="95"/>
      <c r="H39" s="95"/>
    </row>
    <row r="40" spans="1:8" s="42" customFormat="1" ht="18.75" hidden="1" customHeight="1">
      <c r="A40" s="22">
        <v>1800</v>
      </c>
      <c r="B40" s="23" t="s">
        <v>39</v>
      </c>
      <c r="C40" s="25">
        <v>0</v>
      </c>
      <c r="D40" s="106">
        <f>SUM(D41:D42)</f>
        <v>0</v>
      </c>
      <c r="E40" s="26" t="e">
        <f>F40/C40-1</f>
        <v>#DIV/0!</v>
      </c>
      <c r="F40" s="151">
        <f>SUM(F41:F42)</f>
        <v>0</v>
      </c>
      <c r="G40" s="102"/>
      <c r="H40" s="102"/>
    </row>
    <row r="41" spans="1:8" s="43" customFormat="1" ht="18.75" hidden="1" customHeight="1">
      <c r="A41" s="27">
        <v>181</v>
      </c>
      <c r="B41" s="32" t="s">
        <v>40</v>
      </c>
      <c r="C41" s="30"/>
      <c r="D41" s="107"/>
      <c r="E41" s="31"/>
      <c r="F41" s="152">
        <f>+C41+D41</f>
        <v>0</v>
      </c>
      <c r="G41" s="95"/>
      <c r="H41" s="95"/>
    </row>
    <row r="42" spans="1:8" s="43" customFormat="1" ht="18.75" hidden="1" customHeight="1">
      <c r="A42" s="27">
        <v>182</v>
      </c>
      <c r="B42" s="32" t="s">
        <v>41</v>
      </c>
      <c r="C42" s="30"/>
      <c r="D42" s="107"/>
      <c r="E42" s="31"/>
      <c r="F42" s="152">
        <f>+C42+D42</f>
        <v>0</v>
      </c>
      <c r="G42" s="95"/>
      <c r="H42" s="95"/>
    </row>
    <row r="43" spans="1:8" s="42" customFormat="1" ht="18.75" hidden="1" customHeight="1">
      <c r="A43" s="37"/>
      <c r="B43" s="38"/>
      <c r="C43" s="39"/>
      <c r="D43" s="39"/>
      <c r="E43" s="40"/>
      <c r="F43" s="39"/>
      <c r="G43" s="102"/>
      <c r="H43" s="102"/>
    </row>
  </sheetData>
  <sheetProtection selectLockedCells="1" selectUnlockedCells="1"/>
  <mergeCells count="5">
    <mergeCell ref="F1:F2"/>
    <mergeCell ref="A1:A2"/>
    <mergeCell ref="B1:B2"/>
    <mergeCell ref="C1:C2"/>
    <mergeCell ref="D1:E1"/>
  </mergeCells>
  <phoneticPr fontId="5" type="noConversion"/>
  <conditionalFormatting sqref="C15:C18 C21 C24:C27 C5:C8 F5:F8 F10:F13 F15:F22 F24:F27 F38 F41:F42 C29:C34 F29:F36">
    <cfRule type="containsBlanks" dxfId="117" priority="22">
      <formula>LEN(TRIM(C5))=0</formula>
    </cfRule>
  </conditionalFormatting>
  <conditionalFormatting sqref="F5:F8 F10:F13 F15:F22 F24:F27 F38 F29:F36">
    <cfRule type="containsBlanks" dxfId="116" priority="1">
      <formula>LEN(TRIM(F5))=0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D1 F1">
      <formula1>0</formula1>
    </dataValidation>
  </dataValidations>
  <printOptions horizontalCentered="1"/>
  <pageMargins left="0" right="0" top="0.78740157480314965" bottom="0" header="0" footer="0"/>
  <pageSetup scale="8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67"/>
  <sheetViews>
    <sheetView showGridLines="0" view="pageBreakPreview" zoomScaleSheetLayoutView="100" workbookViewId="0">
      <pane xSplit="1" ySplit="3" topLeftCell="B4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F3" sqref="F3"/>
    </sheetView>
  </sheetViews>
  <sheetFormatPr baseColWidth="10" defaultRowHeight="18.75" customHeight="1"/>
  <cols>
    <col min="1" max="1" width="14.7109375" style="44" customWidth="1"/>
    <col min="2" max="2" width="86.7109375" style="45" customWidth="1"/>
    <col min="3" max="3" width="18.7109375" style="46" customWidth="1"/>
    <col min="4" max="4" width="15.7109375" style="146" customWidth="1"/>
    <col min="5" max="5" width="8.140625" style="47" customWidth="1"/>
    <col min="6" max="6" width="18.7109375" style="146" customWidth="1"/>
    <col min="7" max="7" width="37.42578125" style="48" customWidth="1"/>
    <col min="8" max="16384" width="11.42578125" style="48"/>
  </cols>
  <sheetData>
    <row r="1" spans="1:8" s="69" customFormat="1" ht="18.75" customHeight="1" thickBot="1">
      <c r="A1" s="198" t="s">
        <v>0</v>
      </c>
      <c r="B1" s="200" t="s">
        <v>1</v>
      </c>
      <c r="C1" s="202" t="s">
        <v>433</v>
      </c>
      <c r="D1" s="204" t="s">
        <v>400</v>
      </c>
      <c r="E1" s="205"/>
      <c r="F1" s="195" t="str">
        <f>'Resumen Presupuestal'!I1:I2</f>
        <v xml:space="preserve"> Presupuesto 2013</v>
      </c>
    </row>
    <row r="2" spans="1:8" s="69" customFormat="1" ht="18.75" customHeight="1" thickBot="1">
      <c r="A2" s="199"/>
      <c r="B2" s="201"/>
      <c r="C2" s="203"/>
      <c r="D2" s="144" t="s">
        <v>423</v>
      </c>
      <c r="E2" s="71" t="s">
        <v>424</v>
      </c>
      <c r="F2" s="195"/>
    </row>
    <row r="3" spans="1:8" s="41" customFormat="1" ht="24.95" customHeight="1">
      <c r="A3" s="64">
        <v>2000</v>
      </c>
      <c r="B3" s="65" t="s">
        <v>42</v>
      </c>
      <c r="C3" s="154">
        <v>131964000</v>
      </c>
      <c r="D3" s="150">
        <f>F3-C3</f>
        <v>-19105000</v>
      </c>
      <c r="E3" s="68">
        <f t="shared" ref="E3:E11" si="0">F3/C3-1</f>
        <v>-0.14477433239368309</v>
      </c>
      <c r="F3" s="150">
        <f>F4+F13+F27+F37+F45+F48+F54+F58</f>
        <v>112859000</v>
      </c>
      <c r="H3" s="94"/>
    </row>
    <row r="4" spans="1:8" s="42" customFormat="1" ht="21.95" customHeight="1">
      <c r="A4" s="22">
        <v>2100</v>
      </c>
      <c r="B4" s="23" t="s">
        <v>43</v>
      </c>
      <c r="C4" s="151">
        <v>9530000</v>
      </c>
      <c r="D4" s="151">
        <f t="shared" ref="D4:D66" si="1">F4-C4</f>
        <v>1500000</v>
      </c>
      <c r="E4" s="26">
        <f t="shared" si="0"/>
        <v>0.15739769150052463</v>
      </c>
      <c r="F4" s="151">
        <f>SUM(F5:F12)</f>
        <v>11030000</v>
      </c>
    </row>
    <row r="5" spans="1:8" s="43" customFormat="1" ht="18.75" customHeight="1">
      <c r="A5" s="27">
        <v>211</v>
      </c>
      <c r="B5" s="28" t="s">
        <v>44</v>
      </c>
      <c r="C5" s="152">
        <v>3500000</v>
      </c>
      <c r="D5" s="155">
        <f t="shared" si="1"/>
        <v>1000000</v>
      </c>
      <c r="E5" s="31">
        <f t="shared" si="0"/>
        <v>0.28571428571428581</v>
      </c>
      <c r="F5" s="155">
        <v>4500000</v>
      </c>
    </row>
    <row r="6" spans="1:8" s="73" customFormat="1" ht="18.75" customHeight="1">
      <c r="A6" s="76">
        <v>212</v>
      </c>
      <c r="B6" s="77" t="s">
        <v>45</v>
      </c>
      <c r="C6" s="183">
        <v>80000</v>
      </c>
      <c r="D6" s="155">
        <f t="shared" si="1"/>
        <v>0</v>
      </c>
      <c r="E6" s="79">
        <f t="shared" si="0"/>
        <v>0</v>
      </c>
      <c r="F6" s="155">
        <v>80000</v>
      </c>
    </row>
    <row r="7" spans="1:8" s="73" customFormat="1" ht="18.75" customHeight="1">
      <c r="A7" s="76">
        <v>213</v>
      </c>
      <c r="B7" s="77" t="s">
        <v>46</v>
      </c>
      <c r="C7" s="183">
        <v>50000</v>
      </c>
      <c r="D7" s="155">
        <f t="shared" si="1"/>
        <v>0</v>
      </c>
      <c r="E7" s="79">
        <f t="shared" si="0"/>
        <v>0</v>
      </c>
      <c r="F7" s="155">
        <v>50000</v>
      </c>
    </row>
    <row r="8" spans="1:8" s="73" customFormat="1" ht="18.75" customHeight="1">
      <c r="A8" s="76">
        <v>214</v>
      </c>
      <c r="B8" s="77" t="s">
        <v>47</v>
      </c>
      <c r="C8" s="183">
        <v>2500000</v>
      </c>
      <c r="D8" s="184">
        <f t="shared" si="1"/>
        <v>500000</v>
      </c>
      <c r="E8" s="79">
        <f t="shared" si="0"/>
        <v>0.19999999999999996</v>
      </c>
      <c r="F8" s="184">
        <v>3000000</v>
      </c>
    </row>
    <row r="9" spans="1:8" s="73" customFormat="1" ht="18.75" customHeight="1">
      <c r="A9" s="76">
        <v>215</v>
      </c>
      <c r="B9" s="77" t="s">
        <v>48</v>
      </c>
      <c r="C9" s="183">
        <v>1000000</v>
      </c>
      <c r="D9" s="184">
        <f t="shared" si="1"/>
        <v>0</v>
      </c>
      <c r="E9" s="79">
        <f t="shared" si="0"/>
        <v>0</v>
      </c>
      <c r="F9" s="184">
        <v>1000000</v>
      </c>
    </row>
    <row r="10" spans="1:8" s="73" customFormat="1" ht="18.75" customHeight="1">
      <c r="A10" s="76">
        <v>216</v>
      </c>
      <c r="B10" s="77" t="s">
        <v>49</v>
      </c>
      <c r="C10" s="183">
        <v>2300000</v>
      </c>
      <c r="D10" s="184">
        <f t="shared" si="1"/>
        <v>0</v>
      </c>
      <c r="E10" s="79">
        <f t="shared" si="0"/>
        <v>0</v>
      </c>
      <c r="F10" s="184">
        <v>2300000</v>
      </c>
    </row>
    <row r="11" spans="1:8" s="74" customFormat="1" ht="18.75" customHeight="1">
      <c r="A11" s="76">
        <v>217</v>
      </c>
      <c r="B11" s="77" t="s">
        <v>50</v>
      </c>
      <c r="C11" s="183">
        <v>100000</v>
      </c>
      <c r="D11" s="184">
        <f t="shared" si="1"/>
        <v>0</v>
      </c>
      <c r="E11" s="79">
        <f t="shared" si="0"/>
        <v>0</v>
      </c>
      <c r="F11" s="184">
        <v>100000</v>
      </c>
    </row>
    <row r="12" spans="1:8" s="73" customFormat="1" ht="18.75" customHeight="1">
      <c r="A12" s="76">
        <v>218</v>
      </c>
      <c r="B12" s="77" t="s">
        <v>51</v>
      </c>
      <c r="C12" s="183">
        <v>0</v>
      </c>
      <c r="D12" s="184">
        <f t="shared" si="1"/>
        <v>0</v>
      </c>
      <c r="E12" s="79">
        <v>0</v>
      </c>
      <c r="F12" s="184">
        <v>0</v>
      </c>
    </row>
    <row r="13" spans="1:8" s="42" customFormat="1" ht="21.95" customHeight="1">
      <c r="A13" s="22">
        <v>2200</v>
      </c>
      <c r="B13" s="23" t="s">
        <v>52</v>
      </c>
      <c r="C13" s="151">
        <v>6430000</v>
      </c>
      <c r="D13" s="151">
        <f t="shared" si="1"/>
        <v>0</v>
      </c>
      <c r="E13" s="26">
        <f>F13/C13-1</f>
        <v>0</v>
      </c>
      <c r="F13" s="151">
        <f>SUM(F14:F16)</f>
        <v>6430000</v>
      </c>
    </row>
    <row r="14" spans="1:8" s="73" customFormat="1" ht="18.75" customHeight="1">
      <c r="A14" s="76">
        <v>221</v>
      </c>
      <c r="B14" s="77" t="s">
        <v>53</v>
      </c>
      <c r="C14" s="184">
        <v>2200000</v>
      </c>
      <c r="D14" s="184">
        <f t="shared" si="1"/>
        <v>0</v>
      </c>
      <c r="E14" s="79">
        <f>F14/C14-1</f>
        <v>0</v>
      </c>
      <c r="F14" s="184">
        <v>2200000</v>
      </c>
    </row>
    <row r="15" spans="1:8" s="74" customFormat="1" ht="40.5" customHeight="1">
      <c r="A15" s="76">
        <v>222</v>
      </c>
      <c r="B15" s="77" t="s">
        <v>54</v>
      </c>
      <c r="C15" s="184">
        <v>4200000</v>
      </c>
      <c r="D15" s="184">
        <f t="shared" si="1"/>
        <v>0</v>
      </c>
      <c r="E15" s="79">
        <f>F15/C15-1</f>
        <v>0</v>
      </c>
      <c r="F15" s="184">
        <v>4200000</v>
      </c>
      <c r="G15" s="119"/>
    </row>
    <row r="16" spans="1:8" s="73" customFormat="1" ht="18.75" customHeight="1">
      <c r="A16" s="76">
        <v>223</v>
      </c>
      <c r="B16" s="77" t="s">
        <v>55</v>
      </c>
      <c r="C16" s="184">
        <v>30000</v>
      </c>
      <c r="D16" s="184">
        <f t="shared" si="1"/>
        <v>0</v>
      </c>
      <c r="E16" s="79">
        <f>F16/C16-1</f>
        <v>0</v>
      </c>
      <c r="F16" s="184">
        <v>30000</v>
      </c>
    </row>
    <row r="17" spans="1:7" s="42" customFormat="1" ht="21.95" hidden="1" customHeight="1">
      <c r="A17" s="22">
        <v>2300</v>
      </c>
      <c r="B17" s="23" t="s">
        <v>56</v>
      </c>
      <c r="C17" s="151">
        <v>0</v>
      </c>
      <c r="D17" s="151">
        <f t="shared" si="1"/>
        <v>0</v>
      </c>
      <c r="E17" s="26" t="e">
        <f>F17/C17-1</f>
        <v>#DIV/0!</v>
      </c>
      <c r="F17" s="151">
        <v>0</v>
      </c>
    </row>
    <row r="18" spans="1:7" s="73" customFormat="1" ht="18.75" hidden="1" customHeight="1">
      <c r="A18" s="76">
        <v>231</v>
      </c>
      <c r="B18" s="77" t="s">
        <v>57</v>
      </c>
      <c r="C18" s="184">
        <v>0</v>
      </c>
      <c r="D18" s="184">
        <f t="shared" si="1"/>
        <v>0</v>
      </c>
      <c r="E18" s="79"/>
      <c r="F18" s="184">
        <v>0</v>
      </c>
    </row>
    <row r="19" spans="1:7" s="73" customFormat="1" ht="18.75" hidden="1" customHeight="1">
      <c r="A19" s="76">
        <v>232</v>
      </c>
      <c r="B19" s="77" t="s">
        <v>58</v>
      </c>
      <c r="C19" s="184">
        <v>0</v>
      </c>
      <c r="D19" s="184">
        <f t="shared" si="1"/>
        <v>0</v>
      </c>
      <c r="E19" s="79"/>
      <c r="F19" s="184">
        <v>0</v>
      </c>
    </row>
    <row r="20" spans="1:7" s="73" customFormat="1" ht="18.75" hidden="1" customHeight="1">
      <c r="A20" s="76">
        <v>233</v>
      </c>
      <c r="B20" s="77" t="s">
        <v>59</v>
      </c>
      <c r="C20" s="184">
        <v>0</v>
      </c>
      <c r="D20" s="184">
        <f t="shared" si="1"/>
        <v>0</v>
      </c>
      <c r="E20" s="79"/>
      <c r="F20" s="184">
        <v>0</v>
      </c>
    </row>
    <row r="21" spans="1:7" s="73" customFormat="1" ht="18.75" hidden="1" customHeight="1">
      <c r="A21" s="76">
        <v>234</v>
      </c>
      <c r="B21" s="77" t="s">
        <v>60</v>
      </c>
      <c r="C21" s="184">
        <v>0</v>
      </c>
      <c r="D21" s="184">
        <f t="shared" si="1"/>
        <v>0</v>
      </c>
      <c r="E21" s="79"/>
      <c r="F21" s="184">
        <v>0</v>
      </c>
    </row>
    <row r="22" spans="1:7" s="73" customFormat="1" ht="18.75" hidden="1" customHeight="1">
      <c r="A22" s="76">
        <v>235</v>
      </c>
      <c r="B22" s="77" t="s">
        <v>61</v>
      </c>
      <c r="C22" s="184">
        <v>0</v>
      </c>
      <c r="D22" s="184">
        <f t="shared" si="1"/>
        <v>0</v>
      </c>
      <c r="E22" s="79"/>
      <c r="F22" s="184">
        <v>0</v>
      </c>
    </row>
    <row r="23" spans="1:7" s="73" customFormat="1" ht="18.75" hidden="1" customHeight="1">
      <c r="A23" s="76">
        <v>236</v>
      </c>
      <c r="B23" s="77" t="s">
        <v>62</v>
      </c>
      <c r="C23" s="184">
        <v>0</v>
      </c>
      <c r="D23" s="184">
        <f t="shared" si="1"/>
        <v>0</v>
      </c>
      <c r="E23" s="79"/>
      <c r="F23" s="184">
        <v>0</v>
      </c>
    </row>
    <row r="24" spans="1:7" s="73" customFormat="1" ht="18.75" hidden="1" customHeight="1">
      <c r="A24" s="76">
        <v>237</v>
      </c>
      <c r="B24" s="77" t="s">
        <v>63</v>
      </c>
      <c r="C24" s="184">
        <v>0</v>
      </c>
      <c r="D24" s="184">
        <f t="shared" si="1"/>
        <v>0</v>
      </c>
      <c r="E24" s="79"/>
      <c r="F24" s="184">
        <v>0</v>
      </c>
    </row>
    <row r="25" spans="1:7" s="74" customFormat="1" ht="18.75" hidden="1" customHeight="1">
      <c r="A25" s="76">
        <v>238</v>
      </c>
      <c r="B25" s="77" t="s">
        <v>64</v>
      </c>
      <c r="C25" s="184">
        <v>0</v>
      </c>
      <c r="D25" s="184">
        <f t="shared" si="1"/>
        <v>0</v>
      </c>
      <c r="E25" s="79"/>
      <c r="F25" s="184">
        <v>0</v>
      </c>
    </row>
    <row r="26" spans="1:7" s="73" customFormat="1" ht="18.75" hidden="1" customHeight="1">
      <c r="A26" s="76">
        <v>239</v>
      </c>
      <c r="B26" s="77" t="s">
        <v>65</v>
      </c>
      <c r="C26" s="184">
        <v>0</v>
      </c>
      <c r="D26" s="184">
        <f t="shared" si="1"/>
        <v>0</v>
      </c>
      <c r="E26" s="79"/>
      <c r="F26" s="184">
        <v>0</v>
      </c>
    </row>
    <row r="27" spans="1:7" s="42" customFormat="1" ht="21.95" customHeight="1">
      <c r="A27" s="22">
        <v>2400</v>
      </c>
      <c r="B27" s="23" t="s">
        <v>66</v>
      </c>
      <c r="C27" s="151">
        <v>2540000</v>
      </c>
      <c r="D27" s="151">
        <f t="shared" si="1"/>
        <v>200000</v>
      </c>
      <c r="E27" s="26">
        <f>F27/C27-1</f>
        <v>7.8740157480315043E-2</v>
      </c>
      <c r="F27" s="151">
        <f>SUM(F28:F36)</f>
        <v>2740000</v>
      </c>
    </row>
    <row r="28" spans="1:7" s="73" customFormat="1" ht="18.75" customHeight="1">
      <c r="A28" s="76">
        <v>241</v>
      </c>
      <c r="B28" s="77" t="s">
        <v>67</v>
      </c>
      <c r="C28" s="184">
        <v>0</v>
      </c>
      <c r="D28" s="184">
        <f t="shared" si="1"/>
        <v>100000</v>
      </c>
      <c r="E28" s="79">
        <v>0</v>
      </c>
      <c r="F28" s="184">
        <v>100000</v>
      </c>
      <c r="G28" s="119"/>
    </row>
    <row r="29" spans="1:7" s="73" customFormat="1" ht="18.75" customHeight="1">
      <c r="A29" s="76">
        <v>242</v>
      </c>
      <c r="B29" s="77" t="s">
        <v>68</v>
      </c>
      <c r="C29" s="184">
        <v>300000</v>
      </c>
      <c r="D29" s="184">
        <f t="shared" si="1"/>
        <v>100000</v>
      </c>
      <c r="E29" s="79">
        <f t="shared" ref="E29:E36" si="2">F29/C29-1</f>
        <v>0.33333333333333326</v>
      </c>
      <c r="F29" s="184">
        <v>400000</v>
      </c>
      <c r="G29" s="119"/>
    </row>
    <row r="30" spans="1:7" s="73" customFormat="1" ht="18.75" customHeight="1">
      <c r="A30" s="76">
        <v>243</v>
      </c>
      <c r="B30" s="77" t="s">
        <v>69</v>
      </c>
      <c r="C30" s="184">
        <v>10000</v>
      </c>
      <c r="D30" s="184">
        <f t="shared" si="1"/>
        <v>0</v>
      </c>
      <c r="E30" s="79">
        <f t="shared" si="2"/>
        <v>0</v>
      </c>
      <c r="F30" s="184">
        <v>10000</v>
      </c>
    </row>
    <row r="31" spans="1:7" s="73" customFormat="1" ht="18.75" customHeight="1">
      <c r="A31" s="76">
        <v>244</v>
      </c>
      <c r="B31" s="77" t="s">
        <v>70</v>
      </c>
      <c r="C31" s="184">
        <v>0</v>
      </c>
      <c r="D31" s="184">
        <f t="shared" si="1"/>
        <v>0</v>
      </c>
      <c r="E31" s="79">
        <v>0</v>
      </c>
      <c r="F31" s="184">
        <v>0</v>
      </c>
    </row>
    <row r="32" spans="1:7" s="73" customFormat="1" ht="18.75" customHeight="1">
      <c r="A32" s="76">
        <v>245</v>
      </c>
      <c r="B32" s="77" t="s">
        <v>71</v>
      </c>
      <c r="C32" s="184">
        <v>30000</v>
      </c>
      <c r="D32" s="184">
        <f t="shared" si="1"/>
        <v>0</v>
      </c>
      <c r="E32" s="79">
        <f t="shared" si="2"/>
        <v>0</v>
      </c>
      <c r="F32" s="184">
        <v>30000</v>
      </c>
    </row>
    <row r="33" spans="1:7" s="73" customFormat="1" ht="18.75" customHeight="1">
      <c r="A33" s="76">
        <v>246</v>
      </c>
      <c r="B33" s="77" t="s">
        <v>72</v>
      </c>
      <c r="C33" s="184">
        <v>800000</v>
      </c>
      <c r="D33" s="184">
        <f t="shared" si="1"/>
        <v>0</v>
      </c>
      <c r="E33" s="79">
        <f t="shared" si="2"/>
        <v>0</v>
      </c>
      <c r="F33" s="184">
        <v>800000</v>
      </c>
    </row>
    <row r="34" spans="1:7" s="73" customFormat="1" ht="18.75" customHeight="1">
      <c r="A34" s="76">
        <v>247</v>
      </c>
      <c r="B34" s="77" t="s">
        <v>73</v>
      </c>
      <c r="C34" s="184">
        <v>70000</v>
      </c>
      <c r="D34" s="184">
        <f t="shared" si="1"/>
        <v>0</v>
      </c>
      <c r="E34" s="79">
        <f t="shared" si="2"/>
        <v>0</v>
      </c>
      <c r="F34" s="184">
        <v>70000</v>
      </c>
    </row>
    <row r="35" spans="1:7" s="73" customFormat="1" ht="18.75" customHeight="1">
      <c r="A35" s="76">
        <v>248</v>
      </c>
      <c r="B35" s="77" t="s">
        <v>74</v>
      </c>
      <c r="C35" s="184">
        <v>30000</v>
      </c>
      <c r="D35" s="184">
        <f t="shared" si="1"/>
        <v>0</v>
      </c>
      <c r="E35" s="79">
        <f t="shared" si="2"/>
        <v>0</v>
      </c>
      <c r="F35" s="184">
        <v>30000</v>
      </c>
    </row>
    <row r="36" spans="1:7" s="73" customFormat="1" ht="27" customHeight="1">
      <c r="A36" s="76">
        <v>249</v>
      </c>
      <c r="B36" s="77" t="s">
        <v>75</v>
      </c>
      <c r="C36" s="184">
        <v>1300000</v>
      </c>
      <c r="D36" s="184">
        <f t="shared" si="1"/>
        <v>0</v>
      </c>
      <c r="E36" s="79">
        <f t="shared" si="2"/>
        <v>0</v>
      </c>
      <c r="F36" s="184">
        <v>1300000</v>
      </c>
      <c r="G36" s="120"/>
    </row>
    <row r="37" spans="1:7" s="42" customFormat="1" ht="21.95" customHeight="1">
      <c r="A37" s="22">
        <v>2500</v>
      </c>
      <c r="B37" s="23" t="s">
        <v>76</v>
      </c>
      <c r="C37" s="151">
        <v>7517000</v>
      </c>
      <c r="D37" s="151">
        <f t="shared" si="1"/>
        <v>25000</v>
      </c>
      <c r="E37" s="26">
        <f t="shared" ref="E37:E42" si="3">F37/C37-1</f>
        <v>3.3257948649727531E-3</v>
      </c>
      <c r="F37" s="151">
        <f>SUM(F38:F44)</f>
        <v>7542000</v>
      </c>
    </row>
    <row r="38" spans="1:7" s="75" customFormat="1" ht="18.75" customHeight="1">
      <c r="A38" s="80">
        <v>251</v>
      </c>
      <c r="B38" s="81" t="s">
        <v>77</v>
      </c>
      <c r="C38" s="185">
        <v>50000</v>
      </c>
      <c r="D38" s="184">
        <f t="shared" si="1"/>
        <v>0</v>
      </c>
      <c r="E38" s="82">
        <f t="shared" si="3"/>
        <v>0</v>
      </c>
      <c r="F38" s="184">
        <v>50000</v>
      </c>
    </row>
    <row r="39" spans="1:7" s="75" customFormat="1" ht="18.75" customHeight="1">
      <c r="A39" s="80">
        <v>252</v>
      </c>
      <c r="B39" s="81" t="s">
        <v>78</v>
      </c>
      <c r="C39" s="185">
        <v>120000</v>
      </c>
      <c r="D39" s="184">
        <f t="shared" si="1"/>
        <v>0</v>
      </c>
      <c r="E39" s="82">
        <f t="shared" si="3"/>
        <v>0</v>
      </c>
      <c r="F39" s="184">
        <v>120000</v>
      </c>
    </row>
    <row r="40" spans="1:7" s="75" customFormat="1" ht="18.75" customHeight="1">
      <c r="A40" s="80">
        <v>253</v>
      </c>
      <c r="B40" s="81" t="s">
        <v>79</v>
      </c>
      <c r="C40" s="185">
        <v>1050000</v>
      </c>
      <c r="D40" s="184">
        <f t="shared" si="1"/>
        <v>0</v>
      </c>
      <c r="E40" s="82">
        <f t="shared" si="3"/>
        <v>0</v>
      </c>
      <c r="F40" s="184">
        <v>1050000</v>
      </c>
    </row>
    <row r="41" spans="1:7" s="75" customFormat="1" ht="18.75" customHeight="1">
      <c r="A41" s="80">
        <v>254</v>
      </c>
      <c r="B41" s="81" t="s">
        <v>80</v>
      </c>
      <c r="C41" s="185">
        <v>400000</v>
      </c>
      <c r="D41" s="184">
        <f t="shared" si="1"/>
        <v>0</v>
      </c>
      <c r="E41" s="82">
        <f t="shared" si="3"/>
        <v>0</v>
      </c>
      <c r="F41" s="184">
        <v>400000</v>
      </c>
    </row>
    <row r="42" spans="1:7" s="75" customFormat="1" ht="18.75" customHeight="1">
      <c r="A42" s="80">
        <v>255</v>
      </c>
      <c r="B42" s="81" t="s">
        <v>81</v>
      </c>
      <c r="C42" s="185">
        <v>40000</v>
      </c>
      <c r="D42" s="185">
        <f t="shared" si="1"/>
        <v>50000</v>
      </c>
      <c r="E42" s="82">
        <f t="shared" si="3"/>
        <v>1.25</v>
      </c>
      <c r="F42" s="185">
        <v>90000</v>
      </c>
    </row>
    <row r="43" spans="1:7" s="75" customFormat="1" ht="18.75" customHeight="1">
      <c r="A43" s="80">
        <v>256</v>
      </c>
      <c r="B43" s="81" t="s">
        <v>82</v>
      </c>
      <c r="C43" s="185">
        <v>375000</v>
      </c>
      <c r="D43" s="185">
        <f t="shared" si="1"/>
        <v>-25000</v>
      </c>
      <c r="E43" s="82">
        <f t="shared" ref="E43:E52" si="4">F43/C43-1</f>
        <v>-6.6666666666666652E-2</v>
      </c>
      <c r="F43" s="185">
        <v>350000</v>
      </c>
    </row>
    <row r="44" spans="1:7" s="75" customFormat="1" ht="18.75" customHeight="1">
      <c r="A44" s="80">
        <v>259</v>
      </c>
      <c r="B44" s="81" t="s">
        <v>83</v>
      </c>
      <c r="C44" s="185">
        <v>5482000</v>
      </c>
      <c r="D44" s="184">
        <f t="shared" si="1"/>
        <v>0</v>
      </c>
      <c r="E44" s="82">
        <f t="shared" si="4"/>
        <v>0</v>
      </c>
      <c r="F44" s="184">
        <v>5482000</v>
      </c>
    </row>
    <row r="45" spans="1:7" s="42" customFormat="1" ht="21.95" customHeight="1">
      <c r="A45" s="22">
        <v>2600</v>
      </c>
      <c r="B45" s="23" t="s">
        <v>84</v>
      </c>
      <c r="C45" s="151">
        <v>85000000</v>
      </c>
      <c r="D45" s="151">
        <f t="shared" si="1"/>
        <v>-21980000</v>
      </c>
      <c r="E45" s="26">
        <f t="shared" si="4"/>
        <v>-0.25858823529411767</v>
      </c>
      <c r="F45" s="151">
        <f>SUM(F46:F47)</f>
        <v>63020000</v>
      </c>
    </row>
    <row r="46" spans="1:7" s="75" customFormat="1" ht="18.75" customHeight="1">
      <c r="A46" s="80">
        <v>261</v>
      </c>
      <c r="B46" s="81" t="s">
        <v>85</v>
      </c>
      <c r="C46" s="185">
        <v>85000000</v>
      </c>
      <c r="D46" s="185">
        <f t="shared" si="1"/>
        <v>-22000000</v>
      </c>
      <c r="E46" s="82">
        <f t="shared" si="4"/>
        <v>-0.25882352941176467</v>
      </c>
      <c r="F46" s="185">
        <v>63000000</v>
      </c>
    </row>
    <row r="47" spans="1:7" s="75" customFormat="1" ht="18.75" customHeight="1">
      <c r="A47" s="80">
        <v>262</v>
      </c>
      <c r="B47" s="81" t="s">
        <v>86</v>
      </c>
      <c r="C47" s="185">
        <v>0</v>
      </c>
      <c r="D47" s="185">
        <f t="shared" si="1"/>
        <v>20000</v>
      </c>
      <c r="E47" s="82">
        <v>0</v>
      </c>
      <c r="F47" s="185">
        <v>20000</v>
      </c>
    </row>
    <row r="48" spans="1:7" s="42" customFormat="1" ht="21.95" customHeight="1">
      <c r="A48" s="22">
        <v>2700</v>
      </c>
      <c r="B48" s="23" t="s">
        <v>87</v>
      </c>
      <c r="C48" s="151">
        <v>4450000</v>
      </c>
      <c r="D48" s="151">
        <f t="shared" si="1"/>
        <v>0</v>
      </c>
      <c r="E48" s="26">
        <f t="shared" si="4"/>
        <v>0</v>
      </c>
      <c r="F48" s="151">
        <f>SUM(F49:F53)</f>
        <v>4450000</v>
      </c>
    </row>
    <row r="49" spans="1:6" s="73" customFormat="1" ht="18.75" customHeight="1">
      <c r="A49" s="80">
        <v>271</v>
      </c>
      <c r="B49" s="81" t="s">
        <v>88</v>
      </c>
      <c r="C49" s="186">
        <v>2400000</v>
      </c>
      <c r="D49" s="184">
        <f t="shared" si="1"/>
        <v>0</v>
      </c>
      <c r="E49" s="82">
        <f t="shared" si="4"/>
        <v>0</v>
      </c>
      <c r="F49" s="184">
        <v>2400000</v>
      </c>
    </row>
    <row r="50" spans="1:6" s="73" customFormat="1" ht="18.75" customHeight="1">
      <c r="A50" s="80">
        <v>272</v>
      </c>
      <c r="B50" s="81" t="s">
        <v>89</v>
      </c>
      <c r="C50" s="186">
        <v>2000000</v>
      </c>
      <c r="D50" s="184">
        <f t="shared" si="1"/>
        <v>0</v>
      </c>
      <c r="E50" s="82">
        <f t="shared" si="4"/>
        <v>0</v>
      </c>
      <c r="F50" s="184">
        <v>2000000</v>
      </c>
    </row>
    <row r="51" spans="1:6" s="73" customFormat="1" ht="18.75" customHeight="1">
      <c r="A51" s="76">
        <v>273</v>
      </c>
      <c r="B51" s="77" t="s">
        <v>90</v>
      </c>
      <c r="C51" s="184">
        <v>0</v>
      </c>
      <c r="D51" s="184">
        <f t="shared" si="1"/>
        <v>0</v>
      </c>
      <c r="E51" s="82">
        <v>0</v>
      </c>
      <c r="F51" s="184">
        <v>0</v>
      </c>
    </row>
    <row r="52" spans="1:6" s="73" customFormat="1" ht="18.75" customHeight="1">
      <c r="A52" s="80">
        <v>274</v>
      </c>
      <c r="B52" s="81" t="s">
        <v>91</v>
      </c>
      <c r="C52" s="186">
        <v>50000</v>
      </c>
      <c r="D52" s="184">
        <f t="shared" si="1"/>
        <v>0</v>
      </c>
      <c r="E52" s="82">
        <f t="shared" si="4"/>
        <v>0</v>
      </c>
      <c r="F52" s="184">
        <v>50000</v>
      </c>
    </row>
    <row r="53" spans="1:6" s="73" customFormat="1" ht="12.75">
      <c r="A53" s="76">
        <v>275</v>
      </c>
      <c r="B53" s="77" t="s">
        <v>92</v>
      </c>
      <c r="C53" s="184">
        <v>0</v>
      </c>
      <c r="D53" s="184">
        <f t="shared" si="1"/>
        <v>0</v>
      </c>
      <c r="E53" s="82">
        <v>0</v>
      </c>
      <c r="F53" s="184">
        <v>0</v>
      </c>
    </row>
    <row r="54" spans="1:6" s="42" customFormat="1" ht="21.95" customHeight="1">
      <c r="A54" s="22">
        <v>2800</v>
      </c>
      <c r="B54" s="23" t="s">
        <v>93</v>
      </c>
      <c r="C54" s="151">
        <v>0</v>
      </c>
      <c r="D54" s="151">
        <f t="shared" si="1"/>
        <v>0</v>
      </c>
      <c r="E54" s="26">
        <v>0</v>
      </c>
      <c r="F54" s="151">
        <f>SUM(F55:F57)</f>
        <v>0</v>
      </c>
    </row>
    <row r="55" spans="1:6" s="73" customFormat="1" ht="12.75">
      <c r="A55" s="76">
        <v>281</v>
      </c>
      <c r="B55" s="77" t="s">
        <v>94</v>
      </c>
      <c r="C55" s="184">
        <v>0</v>
      </c>
      <c r="D55" s="184">
        <f t="shared" si="1"/>
        <v>0</v>
      </c>
      <c r="E55" s="82">
        <v>0</v>
      </c>
      <c r="F55" s="184">
        <v>0</v>
      </c>
    </row>
    <row r="56" spans="1:6" s="73" customFormat="1" ht="18.75" customHeight="1">
      <c r="A56" s="80">
        <v>282</v>
      </c>
      <c r="B56" s="81" t="s">
        <v>95</v>
      </c>
      <c r="C56" s="186">
        <v>0</v>
      </c>
      <c r="D56" s="185">
        <f t="shared" si="1"/>
        <v>0</v>
      </c>
      <c r="E56" s="82">
        <v>0</v>
      </c>
      <c r="F56" s="185">
        <v>0</v>
      </c>
    </row>
    <row r="57" spans="1:6" s="73" customFormat="1" ht="18.75" customHeight="1">
      <c r="A57" s="80">
        <v>283</v>
      </c>
      <c r="B57" s="81" t="s">
        <v>96</v>
      </c>
      <c r="C57" s="186">
        <v>0</v>
      </c>
      <c r="D57" s="185">
        <f t="shared" si="1"/>
        <v>0</v>
      </c>
      <c r="E57" s="82">
        <v>0</v>
      </c>
      <c r="F57" s="185">
        <v>0</v>
      </c>
    </row>
    <row r="58" spans="1:6" s="42" customFormat="1" ht="21.95" customHeight="1">
      <c r="A58" s="22">
        <v>2900</v>
      </c>
      <c r="B58" s="23" t="s">
        <v>97</v>
      </c>
      <c r="C58" s="151">
        <v>16497000</v>
      </c>
      <c r="D58" s="151">
        <f t="shared" si="1"/>
        <v>1150000</v>
      </c>
      <c r="E58" s="26">
        <f>F58/C58-1</f>
        <v>6.970964417772918E-2</v>
      </c>
      <c r="F58" s="151">
        <f>SUM(F59:F66)</f>
        <v>17647000</v>
      </c>
    </row>
    <row r="59" spans="1:6" s="73" customFormat="1" ht="18.75" customHeight="1">
      <c r="A59" s="76">
        <v>291</v>
      </c>
      <c r="B59" s="77" t="s">
        <v>98</v>
      </c>
      <c r="C59" s="184">
        <v>1350000</v>
      </c>
      <c r="D59" s="184">
        <f t="shared" si="1"/>
        <v>150000</v>
      </c>
      <c r="E59" s="79">
        <f>F59/C59-1</f>
        <v>0.11111111111111116</v>
      </c>
      <c r="F59" s="184">
        <v>1500000</v>
      </c>
    </row>
    <row r="60" spans="1:6" s="73" customFormat="1" ht="18.75" customHeight="1">
      <c r="A60" s="76">
        <v>292</v>
      </c>
      <c r="B60" s="77" t="s">
        <v>99</v>
      </c>
      <c r="C60" s="184">
        <v>35000</v>
      </c>
      <c r="D60" s="184">
        <f t="shared" si="1"/>
        <v>0</v>
      </c>
      <c r="E60" s="79">
        <f>F60/C60-1</f>
        <v>0</v>
      </c>
      <c r="F60" s="184">
        <v>35000</v>
      </c>
    </row>
    <row r="61" spans="1:6" s="73" customFormat="1" ht="18.75" customHeight="1">
      <c r="A61" s="76">
        <v>293</v>
      </c>
      <c r="B61" s="77" t="s">
        <v>100</v>
      </c>
      <c r="C61" s="184">
        <v>162000</v>
      </c>
      <c r="D61" s="184">
        <f t="shared" si="1"/>
        <v>0</v>
      </c>
      <c r="E61" s="79">
        <f t="shared" ref="E61:E67" si="5">F61/C61-1</f>
        <v>0</v>
      </c>
      <c r="F61" s="184">
        <v>162000</v>
      </c>
    </row>
    <row r="62" spans="1:6" s="73" customFormat="1" ht="18.75" customHeight="1">
      <c r="A62" s="76">
        <v>294</v>
      </c>
      <c r="B62" s="77" t="s">
        <v>101</v>
      </c>
      <c r="C62" s="184">
        <v>50000</v>
      </c>
      <c r="D62" s="184">
        <f t="shared" si="1"/>
        <v>0</v>
      </c>
      <c r="E62" s="79">
        <f t="shared" si="5"/>
        <v>0</v>
      </c>
      <c r="F62" s="184">
        <v>50000</v>
      </c>
    </row>
    <row r="63" spans="1:6" s="73" customFormat="1" ht="18.75" hidden="1" customHeight="1">
      <c r="A63" s="76">
        <v>295</v>
      </c>
      <c r="B63" s="77" t="s">
        <v>102</v>
      </c>
      <c r="C63" s="184">
        <v>0</v>
      </c>
      <c r="D63" s="184">
        <f t="shared" si="1"/>
        <v>0</v>
      </c>
      <c r="E63" s="79" t="e">
        <f t="shared" si="5"/>
        <v>#DIV/0!</v>
      </c>
      <c r="F63" s="184">
        <v>0</v>
      </c>
    </row>
    <row r="64" spans="1:6" s="73" customFormat="1" ht="18.75" customHeight="1">
      <c r="A64" s="76">
        <v>296</v>
      </c>
      <c r="B64" s="77" t="s">
        <v>103</v>
      </c>
      <c r="C64" s="184">
        <v>10000000</v>
      </c>
      <c r="D64" s="184">
        <f t="shared" si="1"/>
        <v>-2000000</v>
      </c>
      <c r="E64" s="79">
        <f>F64/C64-1</f>
        <v>-0.19999999999999996</v>
      </c>
      <c r="F64" s="184">
        <v>8000000</v>
      </c>
    </row>
    <row r="65" spans="1:6" s="73" customFormat="1" ht="18.75" hidden="1" customHeight="1">
      <c r="A65" s="76">
        <v>297</v>
      </c>
      <c r="B65" s="77" t="s">
        <v>104</v>
      </c>
      <c r="C65" s="184">
        <v>0</v>
      </c>
      <c r="D65" s="184">
        <f t="shared" si="1"/>
        <v>0</v>
      </c>
      <c r="E65" s="79" t="e">
        <f t="shared" si="5"/>
        <v>#DIV/0!</v>
      </c>
      <c r="F65" s="184">
        <v>0</v>
      </c>
    </row>
    <row r="66" spans="1:6" ht="18.75" customHeight="1">
      <c r="A66" s="76">
        <v>298</v>
      </c>
      <c r="B66" s="77" t="s">
        <v>105</v>
      </c>
      <c r="C66" s="184">
        <v>4900000</v>
      </c>
      <c r="D66" s="184">
        <f t="shared" si="1"/>
        <v>3000000</v>
      </c>
      <c r="E66" s="79">
        <f t="shared" si="5"/>
        <v>0.61224489795918369</v>
      </c>
      <c r="F66" s="184">
        <v>7900000</v>
      </c>
    </row>
    <row r="67" spans="1:6" ht="18.75" hidden="1" customHeight="1">
      <c r="A67" s="76">
        <v>299</v>
      </c>
      <c r="B67" s="77" t="s">
        <v>106</v>
      </c>
      <c r="C67" s="78">
        <v>0</v>
      </c>
      <c r="D67" s="145"/>
      <c r="E67" s="79" t="e">
        <f t="shared" si="5"/>
        <v>#DIV/0!</v>
      </c>
      <c r="F67" s="145">
        <f>+C67+D67</f>
        <v>0</v>
      </c>
    </row>
  </sheetData>
  <sheetProtection selectLockedCells="1" selectUnlockedCells="1"/>
  <mergeCells count="5">
    <mergeCell ref="F1:F2"/>
    <mergeCell ref="A1:A2"/>
    <mergeCell ref="B1:B2"/>
    <mergeCell ref="C1:C2"/>
    <mergeCell ref="D1:E1"/>
  </mergeCells>
  <phoneticPr fontId="5" type="noConversion"/>
  <conditionalFormatting sqref="C5">
    <cfRule type="containsBlanks" dxfId="115" priority="11">
      <formula>LEN(TRIM(C5))=0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F1 B1:D1">
      <formula1>0</formula1>
    </dataValidation>
  </dataValidations>
  <printOptions horizontalCentered="1"/>
  <pageMargins left="0" right="0" top="0" bottom="0" header="0" footer="0"/>
  <pageSetup scale="84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85"/>
  <sheetViews>
    <sheetView showGridLines="0" view="pageBreakPreview" zoomScaleSheetLayoutView="100" workbookViewId="0">
      <pane xSplit="1" ySplit="3" topLeftCell="B16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G3" sqref="G3"/>
    </sheetView>
  </sheetViews>
  <sheetFormatPr baseColWidth="10" defaultColWidth="15.7109375" defaultRowHeight="15"/>
  <cols>
    <col min="1" max="1" width="10.5703125" style="2" customWidth="1"/>
    <col min="2" max="2" width="86.7109375" style="6" customWidth="1"/>
    <col min="3" max="3" width="8.42578125" style="7" hidden="1" customWidth="1"/>
    <col min="4" max="4" width="18.7109375" style="16" customWidth="1"/>
    <col min="5" max="5" width="15.7109375" style="18" customWidth="1"/>
    <col min="6" max="6" width="9.28515625" style="10" bestFit="1" customWidth="1"/>
    <col min="7" max="7" width="18.7109375" style="14" customWidth="1"/>
    <col min="8" max="8" width="46.42578125" style="116" customWidth="1"/>
    <col min="9" max="11" width="15.7109375" style="116"/>
    <col min="12" max="12" width="2.85546875" customWidth="1"/>
  </cols>
  <sheetData>
    <row r="1" spans="1:11" s="69" customFormat="1" ht="18.75" customHeight="1" thickBot="1">
      <c r="A1" s="198" t="s">
        <v>0</v>
      </c>
      <c r="B1" s="200" t="s">
        <v>1</v>
      </c>
      <c r="C1" s="206" t="s">
        <v>422</v>
      </c>
      <c r="D1" s="202" t="s">
        <v>433</v>
      </c>
      <c r="E1" s="204" t="s">
        <v>400</v>
      </c>
      <c r="F1" s="205"/>
      <c r="G1" s="195" t="str">
        <f>'Resumen Presupuestal'!I1:I2</f>
        <v xml:space="preserve"> Presupuesto 2013</v>
      </c>
      <c r="H1" s="121"/>
      <c r="I1" s="121"/>
      <c r="J1" s="121"/>
      <c r="K1" s="121"/>
    </row>
    <row r="2" spans="1:11" s="69" customFormat="1" ht="18.75" customHeight="1" thickBot="1">
      <c r="A2" s="199"/>
      <c r="B2" s="201"/>
      <c r="C2" s="207"/>
      <c r="D2" s="203"/>
      <c r="E2" s="72" t="s">
        <v>423</v>
      </c>
      <c r="F2" s="71" t="s">
        <v>424</v>
      </c>
      <c r="G2" s="195"/>
      <c r="H2" s="121"/>
      <c r="I2" s="121"/>
      <c r="J2" s="121"/>
      <c r="K2" s="121"/>
    </row>
    <row r="3" spans="1:11" s="41" customFormat="1" ht="24.95" customHeight="1">
      <c r="A3" s="64">
        <v>3000</v>
      </c>
      <c r="B3" s="65" t="s">
        <v>107</v>
      </c>
      <c r="C3" s="66"/>
      <c r="D3" s="154">
        <v>609971588.98000002</v>
      </c>
      <c r="E3" s="154">
        <f>G3-D3</f>
        <v>-3267397.9799900055</v>
      </c>
      <c r="F3" s="68">
        <f>G3/D3-1</f>
        <v>-5.3566396189923537E-3</v>
      </c>
      <c r="G3" s="154">
        <f>G4+G14+G24+G34+G44+G54+G62+G72+G78</f>
        <v>606704191.00001001</v>
      </c>
      <c r="H3" s="140"/>
      <c r="I3" s="122"/>
      <c r="J3" s="122"/>
      <c r="K3" s="122"/>
    </row>
    <row r="4" spans="1:11" s="42" customFormat="1" ht="21.95" customHeight="1">
      <c r="A4" s="22">
        <v>3100</v>
      </c>
      <c r="B4" s="23" t="s">
        <v>108</v>
      </c>
      <c r="C4" s="24"/>
      <c r="D4" s="151">
        <v>202763000</v>
      </c>
      <c r="E4" s="151">
        <f t="shared" ref="E4:E67" si="0">G4-D4</f>
        <v>5100000</v>
      </c>
      <c r="F4" s="26">
        <f>G4/D4-1</f>
        <v>2.5152517964322829E-2</v>
      </c>
      <c r="G4" s="151">
        <f>SUM(G5:G13)</f>
        <v>207863000</v>
      </c>
      <c r="H4" s="123"/>
      <c r="I4" s="123"/>
      <c r="J4" s="123"/>
      <c r="K4" s="123"/>
    </row>
    <row r="5" spans="1:11" s="43" customFormat="1" ht="18.75" customHeight="1">
      <c r="A5" s="27">
        <v>311</v>
      </c>
      <c r="B5" s="28" t="s">
        <v>109</v>
      </c>
      <c r="C5" s="29"/>
      <c r="D5" s="152">
        <v>174000000</v>
      </c>
      <c r="E5" s="155">
        <f t="shared" si="0"/>
        <v>6000000</v>
      </c>
      <c r="F5" s="31">
        <f>G5/D5-1</f>
        <v>3.4482758620689724E-2</v>
      </c>
      <c r="G5" s="152">
        <v>180000000</v>
      </c>
      <c r="H5" s="124"/>
      <c r="I5" s="124"/>
      <c r="J5" s="124"/>
      <c r="K5" s="124"/>
    </row>
    <row r="6" spans="1:11" s="43" customFormat="1" ht="18.75" customHeight="1">
      <c r="A6" s="27">
        <v>312</v>
      </c>
      <c r="B6" s="28" t="s">
        <v>110</v>
      </c>
      <c r="C6" s="29"/>
      <c r="D6" s="152">
        <v>550000</v>
      </c>
      <c r="E6" s="155">
        <f t="shared" si="0"/>
        <v>100000</v>
      </c>
      <c r="F6" s="31">
        <f t="shared" ref="F6:F13" si="1">G6/D6-1</f>
        <v>0.18181818181818188</v>
      </c>
      <c r="G6" s="152">
        <v>650000</v>
      </c>
      <c r="H6" s="124"/>
      <c r="I6" s="124"/>
      <c r="J6" s="124"/>
      <c r="K6" s="124"/>
    </row>
    <row r="7" spans="1:11" s="43" customFormat="1" ht="18.75" customHeight="1">
      <c r="A7" s="27">
        <v>313</v>
      </c>
      <c r="B7" s="28" t="s">
        <v>111</v>
      </c>
      <c r="C7" s="29"/>
      <c r="D7" s="152">
        <v>7300000</v>
      </c>
      <c r="E7" s="155">
        <f t="shared" si="0"/>
        <v>0</v>
      </c>
      <c r="F7" s="31">
        <f t="shared" si="1"/>
        <v>0</v>
      </c>
      <c r="G7" s="152">
        <v>7300000</v>
      </c>
      <c r="H7" s="124"/>
      <c r="I7" s="124"/>
      <c r="J7" s="124"/>
      <c r="K7" s="124"/>
    </row>
    <row r="8" spans="1:11" s="43" customFormat="1" ht="18.75" customHeight="1">
      <c r="A8" s="27">
        <v>314</v>
      </c>
      <c r="B8" s="28" t="s">
        <v>112</v>
      </c>
      <c r="C8" s="29"/>
      <c r="D8" s="152">
        <v>14800000</v>
      </c>
      <c r="E8" s="155">
        <f t="shared" si="0"/>
        <v>-1000000</v>
      </c>
      <c r="F8" s="31">
        <f t="shared" si="1"/>
        <v>-6.7567567567567544E-2</v>
      </c>
      <c r="G8" s="152">
        <v>13800000</v>
      </c>
      <c r="H8" s="124"/>
      <c r="I8" s="124"/>
      <c r="J8" s="124"/>
      <c r="K8" s="124"/>
    </row>
    <row r="9" spans="1:11" s="43" customFormat="1" ht="18.75" customHeight="1">
      <c r="A9" s="27">
        <v>315</v>
      </c>
      <c r="B9" s="28" t="s">
        <v>113</v>
      </c>
      <c r="C9" s="29"/>
      <c r="D9" s="152">
        <v>400000</v>
      </c>
      <c r="E9" s="155">
        <f t="shared" si="0"/>
        <v>0</v>
      </c>
      <c r="F9" s="31">
        <f t="shared" si="1"/>
        <v>0</v>
      </c>
      <c r="G9" s="152">
        <v>400000</v>
      </c>
      <c r="H9" s="124"/>
      <c r="I9" s="124"/>
      <c r="J9" s="124"/>
      <c r="K9" s="124"/>
    </row>
    <row r="10" spans="1:11" s="43" customFormat="1" ht="18.75" customHeight="1">
      <c r="A10" s="27">
        <v>316</v>
      </c>
      <c r="B10" s="28" t="s">
        <v>114</v>
      </c>
      <c r="C10" s="29"/>
      <c r="D10" s="152">
        <v>0</v>
      </c>
      <c r="E10" s="155">
        <f t="shared" si="0"/>
        <v>0</v>
      </c>
      <c r="F10" s="31">
        <v>0</v>
      </c>
      <c r="G10" s="155">
        <v>0</v>
      </c>
      <c r="H10" s="124"/>
      <c r="I10" s="124"/>
      <c r="J10" s="124"/>
      <c r="K10" s="124"/>
    </row>
    <row r="11" spans="1:11" s="43" customFormat="1" ht="18.75" customHeight="1">
      <c r="A11" s="27">
        <v>317</v>
      </c>
      <c r="B11" s="28" t="s">
        <v>115</v>
      </c>
      <c r="C11" s="29"/>
      <c r="D11" s="152">
        <v>1600000</v>
      </c>
      <c r="E11" s="155">
        <f t="shared" si="0"/>
        <v>0</v>
      </c>
      <c r="F11" s="31">
        <f t="shared" si="1"/>
        <v>0</v>
      </c>
      <c r="G11" s="152">
        <v>1600000</v>
      </c>
      <c r="H11" s="124"/>
      <c r="I11" s="124"/>
      <c r="J11" s="124"/>
      <c r="K11" s="124"/>
    </row>
    <row r="12" spans="1:11" s="43" customFormat="1" ht="18.75" customHeight="1">
      <c r="A12" s="27">
        <v>318</v>
      </c>
      <c r="B12" s="28" t="s">
        <v>116</v>
      </c>
      <c r="C12" s="29"/>
      <c r="D12" s="152">
        <v>1503000</v>
      </c>
      <c r="E12" s="155">
        <f t="shared" si="0"/>
        <v>0</v>
      </c>
      <c r="F12" s="31">
        <f t="shared" si="1"/>
        <v>0</v>
      </c>
      <c r="G12" s="152">
        <v>1503000</v>
      </c>
      <c r="H12" s="124"/>
      <c r="I12" s="124"/>
      <c r="J12" s="124"/>
      <c r="K12" s="124"/>
    </row>
    <row r="13" spans="1:11" s="43" customFormat="1" ht="18.75" customHeight="1">
      <c r="A13" s="27">
        <v>319</v>
      </c>
      <c r="B13" s="28" t="s">
        <v>117</v>
      </c>
      <c r="C13" s="29"/>
      <c r="D13" s="152">
        <v>2610000</v>
      </c>
      <c r="E13" s="155">
        <f t="shared" si="0"/>
        <v>0</v>
      </c>
      <c r="F13" s="31">
        <f t="shared" si="1"/>
        <v>0</v>
      </c>
      <c r="G13" s="152">
        <v>2610000</v>
      </c>
      <c r="H13" s="124"/>
      <c r="I13" s="124"/>
      <c r="J13" s="124"/>
      <c r="K13" s="124"/>
    </row>
    <row r="14" spans="1:11" s="42" customFormat="1" ht="21.95" customHeight="1">
      <c r="A14" s="22">
        <v>3200</v>
      </c>
      <c r="B14" s="23" t="s">
        <v>118</v>
      </c>
      <c r="C14" s="24"/>
      <c r="D14" s="151">
        <v>75253377</v>
      </c>
      <c r="E14" s="151">
        <f t="shared" si="0"/>
        <v>64746623</v>
      </c>
      <c r="F14" s="26">
        <f>G14/D14-1</f>
        <v>0.86038162779060401</v>
      </c>
      <c r="G14" s="151">
        <f>SUM(G15:G23)</f>
        <v>140000000</v>
      </c>
      <c r="H14" s="123"/>
      <c r="I14" s="123"/>
      <c r="J14" s="123"/>
      <c r="K14" s="123"/>
    </row>
    <row r="15" spans="1:11" s="43" customFormat="1" ht="18.75" customHeight="1">
      <c r="A15" s="27">
        <v>321</v>
      </c>
      <c r="B15" s="28" t="s">
        <v>119</v>
      </c>
      <c r="C15" s="29"/>
      <c r="D15" s="152">
        <v>0</v>
      </c>
      <c r="E15" s="152">
        <f t="shared" si="0"/>
        <v>0</v>
      </c>
      <c r="F15" s="31">
        <v>0</v>
      </c>
      <c r="G15" s="152">
        <v>0</v>
      </c>
      <c r="H15" s="124"/>
      <c r="I15" s="124"/>
      <c r="J15" s="124"/>
      <c r="K15" s="124"/>
    </row>
    <row r="16" spans="1:11" s="43" customFormat="1" ht="18.75" customHeight="1">
      <c r="A16" s="27">
        <v>322</v>
      </c>
      <c r="B16" s="28" t="s">
        <v>120</v>
      </c>
      <c r="C16" s="29"/>
      <c r="D16" s="152">
        <v>5300000</v>
      </c>
      <c r="E16" s="155">
        <f t="shared" si="0"/>
        <v>1200000</v>
      </c>
      <c r="F16" s="31">
        <f t="shared" ref="F16:F23" si="2">G16/D16-1</f>
        <v>0.22641509433962259</v>
      </c>
      <c r="G16" s="152">
        <v>6500000</v>
      </c>
      <c r="H16" s="124"/>
      <c r="I16" s="124"/>
      <c r="J16" s="124"/>
      <c r="K16" s="124"/>
    </row>
    <row r="17" spans="1:11" s="43" customFormat="1" ht="12.75">
      <c r="A17" s="27">
        <v>323</v>
      </c>
      <c r="B17" s="28" t="s">
        <v>121</v>
      </c>
      <c r="C17" s="29"/>
      <c r="D17" s="152">
        <v>5500000</v>
      </c>
      <c r="E17" s="152">
        <f t="shared" si="0"/>
        <v>63500000</v>
      </c>
      <c r="F17" s="31">
        <f t="shared" si="2"/>
        <v>11.545454545454545</v>
      </c>
      <c r="G17" s="152">
        <v>69000000</v>
      </c>
      <c r="H17" s="124"/>
      <c r="I17" s="124"/>
      <c r="J17" s="124"/>
      <c r="K17" s="124"/>
    </row>
    <row r="18" spans="1:11" s="43" customFormat="1" ht="18.75" customHeight="1">
      <c r="A18" s="27">
        <v>324</v>
      </c>
      <c r="B18" s="28" t="s">
        <v>122</v>
      </c>
      <c r="C18" s="29"/>
      <c r="D18" s="152">
        <v>0</v>
      </c>
      <c r="E18" s="152">
        <f t="shared" si="0"/>
        <v>0</v>
      </c>
      <c r="F18" s="31">
        <v>0</v>
      </c>
      <c r="G18" s="152">
        <v>0</v>
      </c>
      <c r="H18" s="124"/>
      <c r="I18" s="124"/>
      <c r="J18" s="124"/>
      <c r="K18" s="124"/>
    </row>
    <row r="19" spans="1:11" s="43" customFormat="1" ht="18.75" customHeight="1">
      <c r="A19" s="27">
        <v>325</v>
      </c>
      <c r="B19" s="28" t="s">
        <v>123</v>
      </c>
      <c r="C19" s="29"/>
      <c r="D19" s="152">
        <v>55653377</v>
      </c>
      <c r="E19" s="155">
        <f t="shared" si="0"/>
        <v>-13153377</v>
      </c>
      <c r="F19" s="31">
        <f t="shared" si="2"/>
        <v>-0.23634463367784497</v>
      </c>
      <c r="G19" s="152">
        <v>42500000</v>
      </c>
      <c r="H19" s="124"/>
      <c r="I19" s="124"/>
      <c r="J19" s="124"/>
      <c r="K19" s="124"/>
    </row>
    <row r="20" spans="1:11" s="43" customFormat="1" ht="18.75" customHeight="1">
      <c r="A20" s="27">
        <v>326</v>
      </c>
      <c r="B20" s="28" t="s">
        <v>124</v>
      </c>
      <c r="C20" s="29"/>
      <c r="D20" s="152">
        <v>8000000</v>
      </c>
      <c r="E20" s="152">
        <f t="shared" si="0"/>
        <v>12000000</v>
      </c>
      <c r="F20" s="31">
        <f t="shared" si="2"/>
        <v>1.5</v>
      </c>
      <c r="G20" s="152">
        <v>20000000</v>
      </c>
      <c r="H20" s="124"/>
      <c r="I20" s="124"/>
      <c r="J20" s="124"/>
      <c r="K20" s="124"/>
    </row>
    <row r="21" spans="1:11" s="43" customFormat="1" ht="18.75" customHeight="1">
      <c r="A21" s="27">
        <v>327</v>
      </c>
      <c r="B21" s="28" t="s">
        <v>125</v>
      </c>
      <c r="C21" s="29"/>
      <c r="D21" s="152">
        <v>0</v>
      </c>
      <c r="E21" s="152">
        <f t="shared" si="0"/>
        <v>0</v>
      </c>
      <c r="F21" s="31">
        <v>0</v>
      </c>
      <c r="G21" s="152">
        <v>0</v>
      </c>
      <c r="H21" s="124"/>
      <c r="I21" s="124"/>
      <c r="J21" s="124"/>
      <c r="K21" s="124"/>
    </row>
    <row r="22" spans="1:11" s="43" customFormat="1" ht="18.75" customHeight="1">
      <c r="A22" s="27">
        <v>328</v>
      </c>
      <c r="B22" s="28" t="s">
        <v>126</v>
      </c>
      <c r="C22" s="29"/>
      <c r="D22" s="152">
        <v>0</v>
      </c>
      <c r="E22" s="152">
        <f t="shared" si="0"/>
        <v>0</v>
      </c>
      <c r="F22" s="31">
        <v>0</v>
      </c>
      <c r="G22" s="152">
        <v>0</v>
      </c>
      <c r="H22" s="124"/>
      <c r="I22" s="124"/>
      <c r="J22" s="124"/>
      <c r="K22" s="124"/>
    </row>
    <row r="23" spans="1:11" s="43" customFormat="1" ht="37.5" customHeight="1">
      <c r="A23" s="27">
        <v>329</v>
      </c>
      <c r="B23" s="28" t="s">
        <v>127</v>
      </c>
      <c r="C23" s="29"/>
      <c r="D23" s="152">
        <v>800000</v>
      </c>
      <c r="E23" s="152">
        <f t="shared" si="0"/>
        <v>1200000</v>
      </c>
      <c r="F23" s="31">
        <f t="shared" si="2"/>
        <v>1.5</v>
      </c>
      <c r="G23" s="152">
        <v>2000000</v>
      </c>
      <c r="H23" s="124"/>
      <c r="I23" s="124"/>
      <c r="J23" s="124"/>
      <c r="K23" s="124"/>
    </row>
    <row r="24" spans="1:11" s="42" customFormat="1" ht="21.95" customHeight="1">
      <c r="A24" s="22">
        <v>3300</v>
      </c>
      <c r="B24" s="23" t="s">
        <v>128</v>
      </c>
      <c r="C24" s="24"/>
      <c r="D24" s="151">
        <v>57250000</v>
      </c>
      <c r="E24" s="151">
        <f t="shared" si="0"/>
        <v>-13069509.999990001</v>
      </c>
      <c r="F24" s="26">
        <f t="shared" ref="F24:F30" si="3">G24/D24-1</f>
        <v>-0.22828838427930132</v>
      </c>
      <c r="G24" s="151">
        <f>SUM(G25:G33)</f>
        <v>44180490.000009999</v>
      </c>
      <c r="H24" s="123"/>
      <c r="I24" s="123"/>
      <c r="J24" s="123"/>
      <c r="K24" s="123"/>
    </row>
    <row r="25" spans="1:11" s="43" customFormat="1" ht="18.75" customHeight="1">
      <c r="A25" s="27">
        <v>331</v>
      </c>
      <c r="B25" s="28" t="s">
        <v>129</v>
      </c>
      <c r="C25" s="29"/>
      <c r="D25" s="152">
        <v>16050000</v>
      </c>
      <c r="E25" s="155">
        <f t="shared" si="0"/>
        <v>-6050000</v>
      </c>
      <c r="F25" s="31">
        <f t="shared" si="3"/>
        <v>-0.37694704049844241</v>
      </c>
      <c r="G25" s="152">
        <v>10000000</v>
      </c>
      <c r="H25" s="124"/>
      <c r="I25" s="124"/>
      <c r="J25" s="124"/>
      <c r="K25" s="124"/>
    </row>
    <row r="26" spans="1:11" s="43" customFormat="1" ht="18.75" customHeight="1">
      <c r="A26" s="27">
        <v>332</v>
      </c>
      <c r="B26" s="28" t="s">
        <v>130</v>
      </c>
      <c r="C26" s="29"/>
      <c r="D26" s="152">
        <v>8700000</v>
      </c>
      <c r="E26" s="155">
        <f t="shared" si="0"/>
        <v>-2000000</v>
      </c>
      <c r="F26" s="31">
        <f t="shared" si="3"/>
        <v>-0.22988505747126442</v>
      </c>
      <c r="G26" s="152">
        <v>6700000</v>
      </c>
      <c r="H26" s="124"/>
      <c r="I26" s="124"/>
      <c r="J26" s="124"/>
      <c r="K26" s="124"/>
    </row>
    <row r="27" spans="1:11" s="43" customFormat="1" ht="18.75" customHeight="1">
      <c r="A27" s="27">
        <v>333</v>
      </c>
      <c r="B27" s="28" t="s">
        <v>131</v>
      </c>
      <c r="C27" s="29"/>
      <c r="D27" s="152">
        <v>9000000</v>
      </c>
      <c r="E27" s="156">
        <f t="shared" si="0"/>
        <v>-4000000</v>
      </c>
      <c r="F27" s="31">
        <f t="shared" si="3"/>
        <v>-0.44444444444444442</v>
      </c>
      <c r="G27" s="152">
        <v>5000000</v>
      </c>
      <c r="H27" s="124"/>
      <c r="I27" s="124"/>
      <c r="J27" s="124"/>
      <c r="K27" s="124"/>
    </row>
    <row r="28" spans="1:11" s="43" customFormat="1" ht="18.75" customHeight="1">
      <c r="A28" s="27">
        <v>334</v>
      </c>
      <c r="B28" s="28" t="s">
        <v>132</v>
      </c>
      <c r="C28" s="29"/>
      <c r="D28" s="152">
        <v>1250000</v>
      </c>
      <c r="E28" s="155">
        <f t="shared" si="0"/>
        <v>0</v>
      </c>
      <c r="F28" s="31">
        <f t="shared" si="3"/>
        <v>0</v>
      </c>
      <c r="G28" s="152">
        <v>1250000</v>
      </c>
      <c r="H28" s="124"/>
      <c r="I28" s="124"/>
      <c r="J28" s="124"/>
      <c r="K28" s="124"/>
    </row>
    <row r="29" spans="1:11" s="43" customFormat="1" ht="18.75" customHeight="1">
      <c r="A29" s="27">
        <v>335</v>
      </c>
      <c r="B29" s="28" t="s">
        <v>133</v>
      </c>
      <c r="C29" s="29"/>
      <c r="D29" s="152">
        <v>3750000</v>
      </c>
      <c r="E29" s="155">
        <f t="shared" si="0"/>
        <v>-2000000</v>
      </c>
      <c r="F29" s="31">
        <f t="shared" si="3"/>
        <v>-0.53333333333333333</v>
      </c>
      <c r="G29" s="152">
        <v>1750000</v>
      </c>
      <c r="H29" s="124"/>
      <c r="I29" s="124"/>
      <c r="J29" s="124"/>
      <c r="K29" s="124"/>
    </row>
    <row r="30" spans="1:11" s="43" customFormat="1" ht="18.75" customHeight="1">
      <c r="A30" s="27">
        <v>336</v>
      </c>
      <c r="B30" s="28" t="s">
        <v>134</v>
      </c>
      <c r="C30" s="29"/>
      <c r="D30" s="152">
        <v>14000000</v>
      </c>
      <c r="E30" s="155">
        <f t="shared" si="0"/>
        <v>-6000000</v>
      </c>
      <c r="F30" s="31">
        <f t="shared" si="3"/>
        <v>-0.4285714285714286</v>
      </c>
      <c r="G30" s="152">
        <v>8000000</v>
      </c>
      <c r="H30" s="124"/>
      <c r="I30" s="124"/>
      <c r="J30" s="124"/>
      <c r="K30" s="124"/>
    </row>
    <row r="31" spans="1:11" s="43" customFormat="1" ht="18.75" customHeight="1">
      <c r="A31" s="27">
        <v>337</v>
      </c>
      <c r="B31" s="28" t="s">
        <v>135</v>
      </c>
      <c r="C31" s="29"/>
      <c r="D31" s="152">
        <v>0</v>
      </c>
      <c r="E31" s="155">
        <f t="shared" si="0"/>
        <v>5000000.0000099996</v>
      </c>
      <c r="F31" s="31">
        <v>0</v>
      </c>
      <c r="G31" s="152">
        <v>5000000.0000099996</v>
      </c>
      <c r="H31" s="124"/>
      <c r="I31" s="124"/>
      <c r="J31" s="124"/>
      <c r="K31" s="124"/>
    </row>
    <row r="32" spans="1:11" s="43" customFormat="1" ht="18.75" customHeight="1">
      <c r="A32" s="27">
        <v>338</v>
      </c>
      <c r="B32" s="28" t="s">
        <v>136</v>
      </c>
      <c r="C32" s="29"/>
      <c r="D32" s="152">
        <v>0</v>
      </c>
      <c r="E32" s="155">
        <f t="shared" si="0"/>
        <v>0</v>
      </c>
      <c r="F32" s="31">
        <v>0</v>
      </c>
      <c r="G32" s="152">
        <v>0</v>
      </c>
      <c r="H32" s="124"/>
      <c r="I32" s="124"/>
      <c r="J32" s="124"/>
      <c r="K32" s="124"/>
    </row>
    <row r="33" spans="1:11" s="43" customFormat="1" ht="18.75" customHeight="1">
      <c r="A33" s="27">
        <v>339</v>
      </c>
      <c r="B33" s="28" t="s">
        <v>137</v>
      </c>
      <c r="C33" s="29"/>
      <c r="D33" s="152">
        <v>4500000</v>
      </c>
      <c r="E33" s="155">
        <f t="shared" si="0"/>
        <v>1980490</v>
      </c>
      <c r="F33" s="31">
        <f t="shared" ref="F33:F39" si="4">G33/D33-1</f>
        <v>0.44010888888888888</v>
      </c>
      <c r="G33" s="152">
        <v>6480490</v>
      </c>
      <c r="H33" s="124"/>
      <c r="I33" s="124"/>
      <c r="J33" s="124"/>
      <c r="K33" s="124"/>
    </row>
    <row r="34" spans="1:11" s="42" customFormat="1" ht="21.95" customHeight="1">
      <c r="A34" s="22">
        <v>3400</v>
      </c>
      <c r="B34" s="23" t="s">
        <v>138</v>
      </c>
      <c r="C34" s="24"/>
      <c r="D34" s="151">
        <v>41188445</v>
      </c>
      <c r="E34" s="151">
        <f t="shared" si="0"/>
        <v>-10100000</v>
      </c>
      <c r="F34" s="26">
        <f t="shared" si="4"/>
        <v>-0.24521440418544571</v>
      </c>
      <c r="G34" s="151">
        <f>SUM(G35:G43)</f>
        <v>31088445</v>
      </c>
      <c r="H34" s="123"/>
      <c r="I34" s="123"/>
      <c r="J34" s="123"/>
      <c r="K34" s="123"/>
    </row>
    <row r="35" spans="1:11" s="43" customFormat="1" ht="18.75" customHeight="1">
      <c r="A35" s="27">
        <v>341</v>
      </c>
      <c r="B35" s="28" t="s">
        <v>139</v>
      </c>
      <c r="C35" s="29"/>
      <c r="D35" s="152">
        <v>7900000</v>
      </c>
      <c r="E35" s="156">
        <f t="shared" si="0"/>
        <v>-1500000</v>
      </c>
      <c r="F35" s="31">
        <f t="shared" si="4"/>
        <v>-0.189873417721519</v>
      </c>
      <c r="G35" s="152">
        <v>6400000</v>
      </c>
      <c r="H35" s="124"/>
      <c r="I35" s="124"/>
      <c r="J35" s="124"/>
      <c r="K35" s="124"/>
    </row>
    <row r="36" spans="1:11" s="43" customFormat="1" ht="18.75" customHeight="1">
      <c r="A36" s="27">
        <v>342</v>
      </c>
      <c r="B36" s="28" t="s">
        <v>140</v>
      </c>
      <c r="C36" s="29"/>
      <c r="D36" s="152">
        <v>8750000</v>
      </c>
      <c r="E36" s="156">
        <f t="shared" si="0"/>
        <v>-8750000</v>
      </c>
      <c r="F36" s="31">
        <f t="shared" si="4"/>
        <v>-1</v>
      </c>
      <c r="G36" s="152">
        <v>0</v>
      </c>
      <c r="H36" s="124"/>
      <c r="I36" s="124"/>
      <c r="J36" s="124"/>
      <c r="K36" s="124"/>
    </row>
    <row r="37" spans="1:11" s="43" customFormat="1" ht="18.75" customHeight="1">
      <c r="A37" s="27">
        <v>343</v>
      </c>
      <c r="B37" s="28" t="s">
        <v>141</v>
      </c>
      <c r="C37" s="29"/>
      <c r="D37" s="152">
        <v>225000</v>
      </c>
      <c r="E37" s="156">
        <f t="shared" si="0"/>
        <v>0</v>
      </c>
      <c r="F37" s="31">
        <f t="shared" si="4"/>
        <v>0</v>
      </c>
      <c r="G37" s="152">
        <v>225000</v>
      </c>
      <c r="H37" s="124"/>
      <c r="I37" s="124"/>
      <c r="J37" s="124"/>
      <c r="K37" s="124"/>
    </row>
    <row r="38" spans="1:11" s="43" customFormat="1" ht="18.75" customHeight="1">
      <c r="A38" s="27">
        <v>344</v>
      </c>
      <c r="B38" s="28" t="s">
        <v>142</v>
      </c>
      <c r="C38" s="29"/>
      <c r="D38" s="152">
        <v>693445</v>
      </c>
      <c r="E38" s="156">
        <f t="shared" si="0"/>
        <v>-350000</v>
      </c>
      <c r="F38" s="31">
        <f t="shared" si="4"/>
        <v>-0.50472640223810106</v>
      </c>
      <c r="G38" s="152">
        <v>343445</v>
      </c>
      <c r="H38" s="124"/>
      <c r="I38" s="124"/>
      <c r="J38" s="124"/>
      <c r="K38" s="124"/>
    </row>
    <row r="39" spans="1:11" s="43" customFormat="1" ht="18.75" customHeight="1">
      <c r="A39" s="27">
        <v>345</v>
      </c>
      <c r="B39" s="28" t="s">
        <v>143</v>
      </c>
      <c r="C39" s="29"/>
      <c r="D39" s="152">
        <v>23600000</v>
      </c>
      <c r="E39" s="156">
        <f t="shared" si="0"/>
        <v>500000</v>
      </c>
      <c r="F39" s="31">
        <f t="shared" si="4"/>
        <v>2.1186440677966045E-2</v>
      </c>
      <c r="G39" s="152">
        <v>24100000</v>
      </c>
      <c r="H39" s="124"/>
      <c r="I39" s="124"/>
      <c r="J39" s="124"/>
      <c r="K39" s="124"/>
    </row>
    <row r="40" spans="1:11" s="43" customFormat="1" ht="18.75" customHeight="1">
      <c r="A40" s="27">
        <v>346</v>
      </c>
      <c r="B40" s="28" t="s">
        <v>144</v>
      </c>
      <c r="C40" s="29"/>
      <c r="D40" s="152">
        <v>0</v>
      </c>
      <c r="E40" s="156">
        <f t="shared" si="0"/>
        <v>0</v>
      </c>
      <c r="F40" s="31">
        <v>0</v>
      </c>
      <c r="G40" s="152">
        <v>0</v>
      </c>
      <c r="H40" s="124"/>
      <c r="I40" s="124"/>
      <c r="J40" s="124"/>
      <c r="K40" s="124"/>
    </row>
    <row r="41" spans="1:11" s="43" customFormat="1" ht="18.75" customHeight="1">
      <c r="A41" s="27">
        <v>347</v>
      </c>
      <c r="B41" s="28" t="s">
        <v>145</v>
      </c>
      <c r="C41" s="29"/>
      <c r="D41" s="152">
        <v>20000</v>
      </c>
      <c r="E41" s="156">
        <f t="shared" si="0"/>
        <v>0</v>
      </c>
      <c r="F41" s="31">
        <f>G41/D41-1</f>
        <v>0</v>
      </c>
      <c r="G41" s="152">
        <v>20000</v>
      </c>
      <c r="H41" s="124"/>
      <c r="I41" s="124"/>
      <c r="J41" s="124"/>
      <c r="K41" s="124"/>
    </row>
    <row r="42" spans="1:11" s="43" customFormat="1" ht="18.75" customHeight="1">
      <c r="A42" s="27">
        <v>348</v>
      </c>
      <c r="B42" s="28" t="s">
        <v>146</v>
      </c>
      <c r="C42" s="29"/>
      <c r="D42" s="152">
        <v>0</v>
      </c>
      <c r="E42" s="156">
        <f t="shared" si="0"/>
        <v>0</v>
      </c>
      <c r="F42" s="31">
        <v>0</v>
      </c>
      <c r="G42" s="152">
        <v>0</v>
      </c>
      <c r="H42" s="124"/>
      <c r="I42" s="124"/>
      <c r="J42" s="124"/>
      <c r="K42" s="124"/>
    </row>
    <row r="43" spans="1:11" s="43" customFormat="1" ht="18.75" customHeight="1">
      <c r="A43" s="27">
        <v>349</v>
      </c>
      <c r="B43" s="28" t="s">
        <v>147</v>
      </c>
      <c r="C43" s="29"/>
      <c r="D43" s="152">
        <v>0</v>
      </c>
      <c r="E43" s="156">
        <f t="shared" si="0"/>
        <v>0</v>
      </c>
      <c r="F43" s="31">
        <v>0</v>
      </c>
      <c r="G43" s="152">
        <v>0</v>
      </c>
      <c r="H43" s="124"/>
      <c r="I43" s="124"/>
      <c r="J43" s="124"/>
      <c r="K43" s="124"/>
    </row>
    <row r="44" spans="1:11" s="42" customFormat="1" ht="21.95" customHeight="1">
      <c r="A44" s="22">
        <v>3500</v>
      </c>
      <c r="B44" s="23" t="s">
        <v>148</v>
      </c>
      <c r="C44" s="24"/>
      <c r="D44" s="151">
        <v>61436354</v>
      </c>
      <c r="E44" s="151">
        <f t="shared" si="0"/>
        <v>-519098</v>
      </c>
      <c r="F44" s="26">
        <f t="shared" ref="F44:F49" si="5">G44/D44-1</f>
        <v>-8.4493620829126925E-3</v>
      </c>
      <c r="G44" s="151">
        <f>SUM(G45:G53)</f>
        <v>60917256</v>
      </c>
      <c r="H44" s="123"/>
      <c r="I44" s="123"/>
      <c r="J44" s="123"/>
      <c r="K44" s="123"/>
    </row>
    <row r="45" spans="1:11" s="43" customFormat="1" ht="18.75" customHeight="1">
      <c r="A45" s="27">
        <v>351</v>
      </c>
      <c r="B45" s="28" t="s">
        <v>149</v>
      </c>
      <c r="C45" s="29"/>
      <c r="D45" s="152">
        <v>3619099</v>
      </c>
      <c r="E45" s="155">
        <f t="shared" si="0"/>
        <v>380901</v>
      </c>
      <c r="F45" s="31">
        <f t="shared" si="5"/>
        <v>0.10524746628926152</v>
      </c>
      <c r="G45" s="152">
        <v>4000000</v>
      </c>
      <c r="H45" s="124"/>
      <c r="I45" s="124"/>
      <c r="J45" s="124"/>
      <c r="K45" s="124"/>
    </row>
    <row r="46" spans="1:11" s="43" customFormat="1" ht="27.75" customHeight="1">
      <c r="A46" s="27">
        <v>352</v>
      </c>
      <c r="B46" s="32" t="s">
        <v>150</v>
      </c>
      <c r="C46" s="29"/>
      <c r="D46" s="152">
        <v>815111</v>
      </c>
      <c r="E46" s="156">
        <f t="shared" si="0"/>
        <v>500000</v>
      </c>
      <c r="F46" s="31">
        <f t="shared" si="5"/>
        <v>0.61341338786987287</v>
      </c>
      <c r="G46" s="152">
        <v>1315111</v>
      </c>
      <c r="H46" s="124"/>
      <c r="I46" s="124"/>
      <c r="J46" s="124"/>
      <c r="K46" s="124"/>
    </row>
    <row r="47" spans="1:11" s="43" customFormat="1" ht="18.75" customHeight="1">
      <c r="A47" s="27">
        <v>353</v>
      </c>
      <c r="B47" s="28" t="s">
        <v>151</v>
      </c>
      <c r="C47" s="29"/>
      <c r="D47" s="152">
        <v>2322145</v>
      </c>
      <c r="E47" s="155">
        <f t="shared" si="0"/>
        <v>2500000</v>
      </c>
      <c r="F47" s="31">
        <f t="shared" si="5"/>
        <v>1.0765908244317215</v>
      </c>
      <c r="G47" s="152">
        <v>4822145</v>
      </c>
      <c r="H47" s="124"/>
      <c r="I47" s="124"/>
      <c r="J47" s="124"/>
      <c r="K47" s="124"/>
    </row>
    <row r="48" spans="1:11" s="43" customFormat="1" ht="18.75" customHeight="1">
      <c r="A48" s="27">
        <v>354</v>
      </c>
      <c r="B48" s="28" t="s">
        <v>152</v>
      </c>
      <c r="C48" s="29"/>
      <c r="D48" s="152">
        <v>0</v>
      </c>
      <c r="E48" s="155">
        <f t="shared" si="0"/>
        <v>0</v>
      </c>
      <c r="F48" s="31">
        <v>0</v>
      </c>
      <c r="G48" s="152">
        <v>0</v>
      </c>
      <c r="H48" s="124"/>
      <c r="I48" s="124"/>
      <c r="J48" s="124"/>
      <c r="K48" s="124"/>
    </row>
    <row r="49" spans="1:11" s="43" customFormat="1" ht="18.75" customHeight="1">
      <c r="A49" s="27">
        <v>355</v>
      </c>
      <c r="B49" s="28" t="s">
        <v>153</v>
      </c>
      <c r="C49" s="29"/>
      <c r="D49" s="152">
        <v>29500000</v>
      </c>
      <c r="E49" s="155">
        <f t="shared" si="0"/>
        <v>-7800000</v>
      </c>
      <c r="F49" s="31">
        <f t="shared" si="5"/>
        <v>-0.264406779661017</v>
      </c>
      <c r="G49" s="152">
        <v>21700000</v>
      </c>
      <c r="H49" s="124"/>
      <c r="I49" s="124"/>
      <c r="J49" s="124"/>
      <c r="K49" s="124"/>
    </row>
    <row r="50" spans="1:11" s="43" customFormat="1" ht="18.75" customHeight="1">
      <c r="A50" s="27">
        <v>356</v>
      </c>
      <c r="B50" s="28" t="s">
        <v>154</v>
      </c>
      <c r="C50" s="29"/>
      <c r="D50" s="152">
        <v>0</v>
      </c>
      <c r="E50" s="155">
        <f t="shared" si="0"/>
        <v>0</v>
      </c>
      <c r="F50" s="31">
        <v>0</v>
      </c>
      <c r="G50" s="152">
        <v>0</v>
      </c>
      <c r="H50" s="124"/>
      <c r="I50" s="124"/>
      <c r="J50" s="124"/>
      <c r="K50" s="124"/>
    </row>
    <row r="51" spans="1:11" s="43" customFormat="1" ht="33.75" customHeight="1">
      <c r="A51" s="27">
        <v>357</v>
      </c>
      <c r="B51" s="28" t="s">
        <v>155</v>
      </c>
      <c r="C51" s="29"/>
      <c r="D51" s="152">
        <v>18800000</v>
      </c>
      <c r="E51" s="155">
        <f t="shared" si="0"/>
        <v>2200000</v>
      </c>
      <c r="F51" s="31">
        <f t="shared" ref="F51:F60" si="6">G51/D51-1</f>
        <v>0.11702127659574457</v>
      </c>
      <c r="G51" s="152">
        <v>21000000</v>
      </c>
      <c r="H51" s="124"/>
      <c r="I51" s="124"/>
      <c r="J51" s="124"/>
      <c r="K51" s="124"/>
    </row>
    <row r="52" spans="1:11" s="43" customFormat="1" ht="18.75" customHeight="1">
      <c r="A52" s="27">
        <v>358</v>
      </c>
      <c r="B52" s="28" t="s">
        <v>156</v>
      </c>
      <c r="C52" s="29"/>
      <c r="D52" s="152">
        <v>5279999</v>
      </c>
      <c r="E52" s="155">
        <f t="shared" si="0"/>
        <v>700001</v>
      </c>
      <c r="F52" s="31">
        <f t="shared" si="6"/>
        <v>0.13257597207878269</v>
      </c>
      <c r="G52" s="152">
        <v>5980000</v>
      </c>
      <c r="H52" s="124"/>
      <c r="I52" s="124"/>
      <c r="J52" s="124"/>
      <c r="K52" s="124"/>
    </row>
    <row r="53" spans="1:11" s="43" customFormat="1" ht="18.75" customHeight="1">
      <c r="A53" s="27">
        <v>359</v>
      </c>
      <c r="B53" s="28" t="s">
        <v>157</v>
      </c>
      <c r="C53" s="29"/>
      <c r="D53" s="152">
        <v>1100000</v>
      </c>
      <c r="E53" s="155">
        <f t="shared" si="0"/>
        <v>1000000</v>
      </c>
      <c r="F53" s="31">
        <f t="shared" si="6"/>
        <v>0.90909090909090917</v>
      </c>
      <c r="G53" s="152">
        <v>2100000</v>
      </c>
      <c r="H53" s="124"/>
      <c r="I53" s="124"/>
      <c r="J53" s="124"/>
      <c r="K53" s="124"/>
    </row>
    <row r="54" spans="1:11" s="42" customFormat="1" ht="21.95" customHeight="1">
      <c r="A54" s="22">
        <v>3600</v>
      </c>
      <c r="B54" s="23" t="s">
        <v>158</v>
      </c>
      <c r="C54" s="24"/>
      <c r="D54" s="151">
        <v>90200000</v>
      </c>
      <c r="E54" s="151">
        <f t="shared" si="0"/>
        <v>5100000</v>
      </c>
      <c r="F54" s="26">
        <f t="shared" si="6"/>
        <v>5.6541019955654193E-2</v>
      </c>
      <c r="G54" s="151">
        <f>SUM(G55:G61)</f>
        <v>95300000</v>
      </c>
      <c r="H54" s="123"/>
      <c r="I54" s="123"/>
      <c r="J54" s="123"/>
      <c r="K54" s="123"/>
    </row>
    <row r="55" spans="1:11" s="43" customFormat="1" ht="30" customHeight="1">
      <c r="A55" s="27">
        <v>361</v>
      </c>
      <c r="B55" s="28" t="s">
        <v>159</v>
      </c>
      <c r="C55" s="29"/>
      <c r="D55" s="152">
        <v>78200000</v>
      </c>
      <c r="E55" s="156">
        <f t="shared" si="0"/>
        <v>1800000</v>
      </c>
      <c r="F55" s="31">
        <f t="shared" si="6"/>
        <v>2.3017902813299296E-2</v>
      </c>
      <c r="G55" s="152">
        <v>80000000</v>
      </c>
      <c r="H55" s="125"/>
      <c r="I55" s="125"/>
      <c r="J55" s="125"/>
      <c r="K55" s="125"/>
    </row>
    <row r="56" spans="1:11" s="43" customFormat="1" ht="18.75" customHeight="1">
      <c r="A56" s="27">
        <v>362</v>
      </c>
      <c r="B56" s="28" t="s">
        <v>160</v>
      </c>
      <c r="C56" s="29"/>
      <c r="D56" s="152">
        <v>5300000</v>
      </c>
      <c r="E56" s="156">
        <f t="shared" si="0"/>
        <v>-800000</v>
      </c>
      <c r="F56" s="31">
        <f t="shared" si="6"/>
        <v>-0.15094339622641506</v>
      </c>
      <c r="G56" s="152">
        <v>4500000</v>
      </c>
      <c r="H56" s="125"/>
      <c r="I56" s="125"/>
      <c r="J56" s="125"/>
      <c r="K56" s="125"/>
    </row>
    <row r="57" spans="1:11" s="43" customFormat="1" ht="18.75" customHeight="1">
      <c r="A57" s="27">
        <v>363</v>
      </c>
      <c r="B57" s="28" t="s">
        <v>161</v>
      </c>
      <c r="C57" s="29"/>
      <c r="D57" s="152">
        <v>3300000</v>
      </c>
      <c r="E57" s="156">
        <f t="shared" si="0"/>
        <v>-1000000</v>
      </c>
      <c r="F57" s="31">
        <f t="shared" si="6"/>
        <v>-0.30303030303030298</v>
      </c>
      <c r="G57" s="152">
        <v>2300000</v>
      </c>
      <c r="H57" s="124"/>
      <c r="I57" s="124"/>
      <c r="J57" s="124"/>
      <c r="K57" s="124"/>
    </row>
    <row r="58" spans="1:11" s="43" customFormat="1" ht="18.75" customHeight="1">
      <c r="A58" s="27">
        <v>364</v>
      </c>
      <c r="B58" s="28" t="s">
        <v>162</v>
      </c>
      <c r="C58" s="29"/>
      <c r="D58" s="152">
        <v>100000</v>
      </c>
      <c r="E58" s="156">
        <f t="shared" si="0"/>
        <v>400000</v>
      </c>
      <c r="F58" s="31">
        <f t="shared" si="6"/>
        <v>4</v>
      </c>
      <c r="G58" s="152">
        <v>500000</v>
      </c>
      <c r="H58" s="124"/>
      <c r="I58" s="124"/>
      <c r="J58" s="124"/>
      <c r="K58" s="124"/>
    </row>
    <row r="59" spans="1:11" s="43" customFormat="1" ht="18.75" customHeight="1">
      <c r="A59" s="27">
        <v>365</v>
      </c>
      <c r="B59" s="28" t="s">
        <v>163</v>
      </c>
      <c r="C59" s="29"/>
      <c r="D59" s="152">
        <v>1000000</v>
      </c>
      <c r="E59" s="156">
        <f t="shared" si="0"/>
        <v>2000000</v>
      </c>
      <c r="F59" s="31">
        <f t="shared" si="6"/>
        <v>2</v>
      </c>
      <c r="G59" s="152">
        <v>3000000</v>
      </c>
      <c r="H59" s="124"/>
      <c r="I59" s="124"/>
      <c r="J59" s="124"/>
      <c r="K59" s="124"/>
    </row>
    <row r="60" spans="1:11" s="43" customFormat="1" ht="18.75" customHeight="1">
      <c r="A60" s="27">
        <v>366</v>
      </c>
      <c r="B60" s="28" t="s">
        <v>164</v>
      </c>
      <c r="C60" s="29"/>
      <c r="D60" s="152">
        <v>2300000</v>
      </c>
      <c r="E60" s="156">
        <f t="shared" si="0"/>
        <v>2700000</v>
      </c>
      <c r="F60" s="31">
        <f t="shared" si="6"/>
        <v>1.1739130434782608</v>
      </c>
      <c r="G60" s="152">
        <v>5000000</v>
      </c>
      <c r="H60" s="124"/>
      <c r="I60" s="124"/>
      <c r="J60" s="124"/>
      <c r="K60" s="124"/>
    </row>
    <row r="61" spans="1:11" s="43" customFormat="1" ht="18.75" customHeight="1">
      <c r="A61" s="27">
        <v>369</v>
      </c>
      <c r="B61" s="28" t="s">
        <v>165</v>
      </c>
      <c r="C61" s="29"/>
      <c r="D61" s="152">
        <v>0</v>
      </c>
      <c r="E61" s="155">
        <f t="shared" si="0"/>
        <v>0</v>
      </c>
      <c r="F61" s="31">
        <v>0</v>
      </c>
      <c r="G61" s="152">
        <v>0</v>
      </c>
      <c r="H61" s="124"/>
      <c r="I61" s="124"/>
      <c r="J61" s="124"/>
      <c r="K61" s="124"/>
    </row>
    <row r="62" spans="1:11" s="42" customFormat="1" ht="21.95" customHeight="1">
      <c r="A62" s="22">
        <v>3700</v>
      </c>
      <c r="B62" s="23" t="s">
        <v>166</v>
      </c>
      <c r="C62" s="24"/>
      <c r="D62" s="151">
        <v>1655000</v>
      </c>
      <c r="E62" s="151">
        <f t="shared" si="0"/>
        <v>-200000</v>
      </c>
      <c r="F62" s="26">
        <f>G62/D62-1</f>
        <v>-0.12084592145015105</v>
      </c>
      <c r="G62" s="151">
        <f>SUM(G63:G71)</f>
        <v>1455000</v>
      </c>
      <c r="H62" s="123"/>
      <c r="I62" s="123"/>
      <c r="J62" s="123"/>
      <c r="K62" s="123"/>
    </row>
    <row r="63" spans="1:11" s="43" customFormat="1" ht="18.75" customHeight="1">
      <c r="A63" s="27">
        <v>371</v>
      </c>
      <c r="B63" s="28" t="s">
        <v>167</v>
      </c>
      <c r="C63" s="29"/>
      <c r="D63" s="152">
        <v>700000</v>
      </c>
      <c r="E63" s="156">
        <f t="shared" si="0"/>
        <v>-100000</v>
      </c>
      <c r="F63" s="31">
        <f>G63/D63-1</f>
        <v>-0.1428571428571429</v>
      </c>
      <c r="G63" s="152">
        <v>600000</v>
      </c>
      <c r="H63" s="124"/>
      <c r="I63" s="124"/>
      <c r="J63" s="124"/>
      <c r="K63" s="124"/>
    </row>
    <row r="64" spans="1:11" s="43" customFormat="1" ht="18.75" customHeight="1">
      <c r="A64" s="27">
        <v>372</v>
      </c>
      <c r="B64" s="28" t="s">
        <v>168</v>
      </c>
      <c r="C64" s="29"/>
      <c r="D64" s="152">
        <v>25000</v>
      </c>
      <c r="E64" s="156">
        <f t="shared" si="0"/>
        <v>0</v>
      </c>
      <c r="F64" s="31">
        <f t="shared" ref="F64:F76" si="7">G64/D64-1</f>
        <v>0</v>
      </c>
      <c r="G64" s="152">
        <v>25000</v>
      </c>
      <c r="H64" s="124"/>
      <c r="I64" s="124"/>
      <c r="J64" s="124"/>
      <c r="K64" s="124"/>
    </row>
    <row r="65" spans="1:11" s="43" customFormat="1" ht="18.75" customHeight="1">
      <c r="A65" s="27">
        <v>373</v>
      </c>
      <c r="B65" s="28" t="s">
        <v>169</v>
      </c>
      <c r="C65" s="29"/>
      <c r="D65" s="152">
        <v>0</v>
      </c>
      <c r="E65" s="156">
        <f t="shared" si="0"/>
        <v>0</v>
      </c>
      <c r="F65" s="31">
        <v>0</v>
      </c>
      <c r="G65" s="152">
        <v>0</v>
      </c>
      <c r="H65" s="124"/>
      <c r="I65" s="124"/>
      <c r="J65" s="124"/>
      <c r="K65" s="124"/>
    </row>
    <row r="66" spans="1:11" s="43" customFormat="1" ht="18.75" customHeight="1">
      <c r="A66" s="27">
        <v>374</v>
      </c>
      <c r="B66" s="28" t="s">
        <v>170</v>
      </c>
      <c r="C66" s="29"/>
      <c r="D66" s="152">
        <v>0</v>
      </c>
      <c r="E66" s="156">
        <f t="shared" si="0"/>
        <v>0</v>
      </c>
      <c r="F66" s="31">
        <v>0</v>
      </c>
      <c r="G66" s="152">
        <v>0</v>
      </c>
      <c r="H66" s="124"/>
      <c r="I66" s="124"/>
      <c r="J66" s="124"/>
      <c r="K66" s="124"/>
    </row>
    <row r="67" spans="1:11" s="43" customFormat="1" ht="18.75" customHeight="1">
      <c r="A67" s="27">
        <v>375</v>
      </c>
      <c r="B67" s="28" t="s">
        <v>171</v>
      </c>
      <c r="C67" s="29"/>
      <c r="D67" s="152">
        <v>600000</v>
      </c>
      <c r="E67" s="156">
        <f t="shared" si="0"/>
        <v>-100000</v>
      </c>
      <c r="F67" s="31">
        <f t="shared" si="7"/>
        <v>-0.16666666666666663</v>
      </c>
      <c r="G67" s="152">
        <v>500000</v>
      </c>
      <c r="H67" s="124"/>
      <c r="I67" s="124"/>
      <c r="J67" s="124"/>
      <c r="K67" s="124"/>
    </row>
    <row r="68" spans="1:11" s="43" customFormat="1" ht="18.75" customHeight="1">
      <c r="A68" s="27">
        <v>376</v>
      </c>
      <c r="B68" s="28" t="s">
        <v>172</v>
      </c>
      <c r="C68" s="29"/>
      <c r="D68" s="152">
        <v>300000</v>
      </c>
      <c r="E68" s="156">
        <f t="shared" ref="E68:E84" si="8">G68-D68</f>
        <v>0</v>
      </c>
      <c r="F68" s="31">
        <f t="shared" si="7"/>
        <v>0</v>
      </c>
      <c r="G68" s="152">
        <v>300000</v>
      </c>
      <c r="H68" s="124"/>
      <c r="I68" s="124"/>
      <c r="J68" s="124"/>
      <c r="K68" s="124"/>
    </row>
    <row r="69" spans="1:11" s="43" customFormat="1" ht="18.75" customHeight="1">
      <c r="A69" s="27">
        <v>377</v>
      </c>
      <c r="B69" s="28" t="s">
        <v>173</v>
      </c>
      <c r="C69" s="29"/>
      <c r="D69" s="152">
        <v>0</v>
      </c>
      <c r="E69" s="156">
        <f t="shared" si="8"/>
        <v>0</v>
      </c>
      <c r="F69" s="31">
        <v>0</v>
      </c>
      <c r="G69" s="152">
        <v>0</v>
      </c>
      <c r="H69" s="124"/>
      <c r="I69" s="124"/>
      <c r="J69" s="124"/>
      <c r="K69" s="124"/>
    </row>
    <row r="70" spans="1:11" s="43" customFormat="1" ht="18.75" customHeight="1">
      <c r="A70" s="27">
        <v>378</v>
      </c>
      <c r="B70" s="28" t="s">
        <v>174</v>
      </c>
      <c r="C70" s="29"/>
      <c r="D70" s="152">
        <v>0</v>
      </c>
      <c r="E70" s="156">
        <f t="shared" si="8"/>
        <v>0</v>
      </c>
      <c r="F70" s="31">
        <v>0</v>
      </c>
      <c r="G70" s="152">
        <v>0</v>
      </c>
      <c r="H70" s="124"/>
      <c r="I70" s="124"/>
      <c r="J70" s="124"/>
      <c r="K70" s="124"/>
    </row>
    <row r="71" spans="1:11" s="43" customFormat="1" ht="18.75" customHeight="1">
      <c r="A71" s="27">
        <v>379</v>
      </c>
      <c r="B71" s="28" t="s">
        <v>175</v>
      </c>
      <c r="C71" s="29"/>
      <c r="D71" s="152">
        <v>30000</v>
      </c>
      <c r="E71" s="156">
        <f t="shared" si="8"/>
        <v>0</v>
      </c>
      <c r="F71" s="31">
        <f t="shared" si="7"/>
        <v>0</v>
      </c>
      <c r="G71" s="152">
        <v>30000</v>
      </c>
      <c r="H71" s="124"/>
      <c r="I71" s="124"/>
      <c r="J71" s="124"/>
      <c r="K71" s="124"/>
    </row>
    <row r="72" spans="1:11" s="42" customFormat="1" ht="21.95" customHeight="1">
      <c r="A72" s="22">
        <v>3800</v>
      </c>
      <c r="B72" s="23" t="s">
        <v>176</v>
      </c>
      <c r="C72" s="24"/>
      <c r="D72" s="151">
        <v>19576543.34</v>
      </c>
      <c r="E72" s="151">
        <f t="shared" si="8"/>
        <v>-9476543.3399999999</v>
      </c>
      <c r="F72" s="26">
        <f>G72/D72-1</f>
        <v>-0.48407643655031496</v>
      </c>
      <c r="G72" s="151">
        <f>SUM(G73:G77)</f>
        <v>10100000</v>
      </c>
      <c r="H72" s="123"/>
      <c r="I72" s="123"/>
      <c r="J72" s="123"/>
      <c r="K72" s="123"/>
    </row>
    <row r="73" spans="1:11" s="43" customFormat="1" ht="18.75" customHeight="1">
      <c r="A73" s="27">
        <v>381</v>
      </c>
      <c r="B73" s="28" t="s">
        <v>177</v>
      </c>
      <c r="C73" s="29"/>
      <c r="D73" s="152">
        <v>50000</v>
      </c>
      <c r="E73" s="155">
        <f t="shared" si="8"/>
        <v>0</v>
      </c>
      <c r="F73" s="31">
        <f t="shared" si="7"/>
        <v>0</v>
      </c>
      <c r="G73" s="152">
        <v>50000</v>
      </c>
      <c r="H73" s="124"/>
      <c r="I73" s="124"/>
      <c r="J73" s="124"/>
      <c r="K73" s="124"/>
    </row>
    <row r="74" spans="1:11" s="43" customFormat="1" ht="33" customHeight="1">
      <c r="A74" s="27">
        <v>382</v>
      </c>
      <c r="B74" s="28" t="s">
        <v>178</v>
      </c>
      <c r="C74" s="29"/>
      <c r="D74" s="152">
        <v>17476543.34</v>
      </c>
      <c r="E74" s="152">
        <f t="shared" si="8"/>
        <v>-9476543.3399999999</v>
      </c>
      <c r="F74" s="31">
        <f t="shared" si="7"/>
        <v>-0.54224357503867804</v>
      </c>
      <c r="G74" s="152">
        <v>8000000</v>
      </c>
      <c r="H74" s="124"/>
      <c r="I74" s="124"/>
      <c r="J74" s="124"/>
      <c r="K74" s="124"/>
    </row>
    <row r="75" spans="1:11" s="43" customFormat="1" ht="18.75" customHeight="1">
      <c r="A75" s="27">
        <v>383</v>
      </c>
      <c r="B75" s="28" t="s">
        <v>179</v>
      </c>
      <c r="C75" s="29"/>
      <c r="D75" s="152">
        <v>350000</v>
      </c>
      <c r="E75" s="155">
        <f t="shared" si="8"/>
        <v>0</v>
      </c>
      <c r="F75" s="31">
        <f t="shared" si="7"/>
        <v>0</v>
      </c>
      <c r="G75" s="152">
        <v>350000</v>
      </c>
      <c r="H75" s="124"/>
      <c r="I75" s="124"/>
      <c r="J75" s="124"/>
      <c r="K75" s="124"/>
    </row>
    <row r="76" spans="1:11" s="43" customFormat="1" ht="18.75" customHeight="1">
      <c r="A76" s="27">
        <v>384</v>
      </c>
      <c r="B76" s="28" t="s">
        <v>180</v>
      </c>
      <c r="C76" s="29"/>
      <c r="D76" s="152">
        <v>1700000</v>
      </c>
      <c r="E76" s="155">
        <f t="shared" si="8"/>
        <v>0</v>
      </c>
      <c r="F76" s="31">
        <f t="shared" si="7"/>
        <v>0</v>
      </c>
      <c r="G76" s="152">
        <v>1700000</v>
      </c>
      <c r="H76" s="124"/>
      <c r="I76" s="124"/>
      <c r="J76" s="124"/>
      <c r="K76" s="124"/>
    </row>
    <row r="77" spans="1:11" s="43" customFormat="1" ht="18.75" customHeight="1">
      <c r="A77" s="27">
        <v>385</v>
      </c>
      <c r="B77" s="28" t="s">
        <v>181</v>
      </c>
      <c r="C77" s="29"/>
      <c r="D77" s="152">
        <v>0</v>
      </c>
      <c r="E77" s="155">
        <f t="shared" si="8"/>
        <v>0</v>
      </c>
      <c r="F77" s="31">
        <v>0</v>
      </c>
      <c r="G77" s="152">
        <v>0</v>
      </c>
      <c r="H77" s="124"/>
      <c r="I77" s="124"/>
      <c r="J77" s="124"/>
      <c r="K77" s="124"/>
    </row>
    <row r="78" spans="1:11" s="42" customFormat="1" ht="21.95" customHeight="1">
      <c r="A78" s="22">
        <v>3900</v>
      </c>
      <c r="B78" s="23" t="s">
        <v>182</v>
      </c>
      <c r="C78" s="24"/>
      <c r="D78" s="151">
        <v>60648869.640000001</v>
      </c>
      <c r="E78" s="151">
        <f t="shared" si="8"/>
        <v>-44848869.640000001</v>
      </c>
      <c r="F78" s="26">
        <f t="shared" ref="F78:F84" si="9">G78/D78-1</f>
        <v>-0.73948401522096363</v>
      </c>
      <c r="G78" s="151">
        <f>SUM(G79:G84)</f>
        <v>15800000</v>
      </c>
      <c r="H78" s="123"/>
      <c r="I78" s="123"/>
      <c r="J78" s="123"/>
      <c r="K78" s="123"/>
    </row>
    <row r="79" spans="1:11" s="43" customFormat="1" ht="18.75" customHeight="1">
      <c r="A79" s="27">
        <v>391</v>
      </c>
      <c r="B79" s="28" t="s">
        <v>183</v>
      </c>
      <c r="C79" s="29"/>
      <c r="D79" s="152">
        <v>0</v>
      </c>
      <c r="E79" s="155">
        <f t="shared" si="8"/>
        <v>0</v>
      </c>
      <c r="F79" s="31">
        <v>0</v>
      </c>
      <c r="G79" s="152">
        <v>0</v>
      </c>
      <c r="H79" s="124"/>
      <c r="I79" s="124"/>
      <c r="J79" s="124"/>
      <c r="K79" s="124"/>
    </row>
    <row r="80" spans="1:11" s="43" customFormat="1" ht="18.75" customHeight="1">
      <c r="A80" s="27">
        <v>392</v>
      </c>
      <c r="B80" s="28" t="s">
        <v>184</v>
      </c>
      <c r="C80" s="29"/>
      <c r="D80" s="152">
        <v>3500000</v>
      </c>
      <c r="E80" s="155">
        <f t="shared" si="8"/>
        <v>1000000</v>
      </c>
      <c r="F80" s="31">
        <f t="shared" si="9"/>
        <v>0.28571428571428581</v>
      </c>
      <c r="G80" s="152">
        <v>4500000</v>
      </c>
      <c r="H80" s="124"/>
      <c r="I80" s="124"/>
      <c r="J80" s="124"/>
      <c r="K80" s="124"/>
    </row>
    <row r="81" spans="1:11" s="43" customFormat="1" ht="18.75" customHeight="1">
      <c r="A81" s="27">
        <v>393</v>
      </c>
      <c r="B81" s="28" t="s">
        <v>185</v>
      </c>
      <c r="C81" s="29"/>
      <c r="D81" s="152">
        <v>0</v>
      </c>
      <c r="E81" s="155">
        <f t="shared" si="8"/>
        <v>0</v>
      </c>
      <c r="F81" s="31">
        <v>0</v>
      </c>
      <c r="G81" s="152">
        <v>0</v>
      </c>
      <c r="H81" s="124"/>
      <c r="I81" s="124"/>
      <c r="J81" s="124"/>
      <c r="K81" s="124"/>
    </row>
    <row r="82" spans="1:11" s="43" customFormat="1" ht="18.75" customHeight="1">
      <c r="A82" s="27">
        <v>394</v>
      </c>
      <c r="B82" s="28" t="s">
        <v>186</v>
      </c>
      <c r="C82" s="29"/>
      <c r="D82" s="152">
        <v>100000</v>
      </c>
      <c r="E82" s="155">
        <f t="shared" si="8"/>
        <v>-100000</v>
      </c>
      <c r="F82" s="31">
        <f t="shared" si="9"/>
        <v>-1</v>
      </c>
      <c r="G82" s="152">
        <v>0</v>
      </c>
      <c r="H82" s="124"/>
      <c r="I82" s="124"/>
      <c r="J82" s="124"/>
      <c r="K82" s="124"/>
    </row>
    <row r="83" spans="1:11" s="43" customFormat="1" ht="45" customHeight="1">
      <c r="A83" s="27">
        <v>395</v>
      </c>
      <c r="B83" s="28" t="s">
        <v>187</v>
      </c>
      <c r="C83" s="29"/>
      <c r="D83" s="152">
        <v>2150000</v>
      </c>
      <c r="E83" s="155">
        <f t="shared" si="8"/>
        <v>0</v>
      </c>
      <c r="F83" s="31">
        <f t="shared" si="9"/>
        <v>0</v>
      </c>
      <c r="G83" s="152">
        <v>2150000</v>
      </c>
      <c r="H83" s="124"/>
      <c r="I83" s="124"/>
      <c r="J83" s="124"/>
      <c r="K83" s="124"/>
    </row>
    <row r="84" spans="1:11" s="43" customFormat="1" ht="41.25" customHeight="1">
      <c r="A84" s="27">
        <v>396</v>
      </c>
      <c r="B84" s="28" t="s">
        <v>188</v>
      </c>
      <c r="C84" s="29"/>
      <c r="D84" s="152">
        <v>54898869.640000001</v>
      </c>
      <c r="E84" s="155">
        <f t="shared" si="8"/>
        <v>-45748869.640000001</v>
      </c>
      <c r="F84" s="31">
        <f t="shared" si="9"/>
        <v>-0.83332990169012156</v>
      </c>
      <c r="G84" s="152">
        <v>9150000</v>
      </c>
      <c r="H84" s="124"/>
      <c r="I84" s="124"/>
      <c r="J84" s="124"/>
      <c r="K84" s="124"/>
    </row>
    <row r="85" spans="1:11" s="43" customFormat="1" ht="24.75" hidden="1" customHeight="1">
      <c r="A85" s="27">
        <v>399</v>
      </c>
      <c r="B85" s="28" t="s">
        <v>189</v>
      </c>
      <c r="C85" s="29"/>
      <c r="D85" s="152">
        <v>0</v>
      </c>
      <c r="E85" s="155">
        <v>0</v>
      </c>
      <c r="F85" s="31" t="s">
        <v>432</v>
      </c>
      <c r="G85" s="152">
        <v>2150000</v>
      </c>
      <c r="H85" s="124"/>
      <c r="I85" s="124"/>
      <c r="J85" s="124"/>
      <c r="K85" s="124"/>
    </row>
  </sheetData>
  <sheetProtection selectLockedCells="1"/>
  <mergeCells count="6">
    <mergeCell ref="G1:G2"/>
    <mergeCell ref="A1:A2"/>
    <mergeCell ref="B1:B2"/>
    <mergeCell ref="C1:C2"/>
    <mergeCell ref="D1:D2"/>
    <mergeCell ref="E1:F1"/>
  </mergeCells>
  <phoneticPr fontId="5" type="noConversion"/>
  <conditionalFormatting sqref="D79:D85 G79:G85 D25:D33 D35:D43 D45:D53 D55:D61 D63:D71 D73 D75:D77 G25:G33 G35:G43 G45:G53 G55:G61 G63:G71 G73:G77 D5:D13 D74:E74 D15:D23 E15 E17:E18 E20:E23 G5:G9 G11:G13 G15:G23">
    <cfRule type="containsBlanks" dxfId="114" priority="93">
      <formula>LEN(TRIM(D5))=0</formula>
    </cfRule>
  </conditionalFormatting>
  <dataValidations count="2">
    <dataValidation type="whole" operator="greaterThanOrEqual" allowBlank="1" showInputMessage="1" showErrorMessage="1" errorTitle="Valor no valido" error="La información que intenta ingresar es un números negativos o texto, favor de verificarlo." sqref="D79:D85 E15 E17:E18 D15:D23 E21:E22">
      <formula1>0</formula1>
    </dataValidation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G1 B1:E1">
      <formula1>0</formula1>
    </dataValidation>
  </dataValidations>
  <printOptions horizontalCentered="1"/>
  <pageMargins left="0" right="0" top="0" bottom="0" header="0" footer="0"/>
  <pageSetup scale="64" fitToHeight="2" orientation="landscape" r:id="rId1"/>
  <colBreaks count="1" manualBreakCount="1">
    <brk id="7" max="8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63"/>
  <sheetViews>
    <sheetView showGridLines="0" view="pageBreakPreview" zoomScaleSheetLayoutView="100" workbookViewId="0">
      <pane xSplit="1" ySplit="3" topLeftCell="B8" activePane="bottomRight" state="frozen"/>
      <selection pane="topRight" activeCell="B1" sqref="B1"/>
      <selection pane="bottomLeft" activeCell="A4" sqref="A4"/>
      <selection pane="bottomRight" activeCell="G3" sqref="G3"/>
    </sheetView>
  </sheetViews>
  <sheetFormatPr baseColWidth="10" defaultColWidth="11.42578125" defaultRowHeight="15"/>
  <cols>
    <col min="1" max="1" width="11.42578125" style="2" customWidth="1"/>
    <col min="2" max="2" width="86.7109375" style="8" customWidth="1"/>
    <col min="3" max="3" width="42.85546875" style="8" hidden="1" customWidth="1"/>
    <col min="4" max="4" width="18.7109375" style="16" customWidth="1"/>
    <col min="5" max="5" width="15.7109375" style="18" customWidth="1"/>
    <col min="6" max="6" width="7.5703125" style="10" bestFit="1" customWidth="1"/>
    <col min="7" max="7" width="18.7109375" style="158" customWidth="1"/>
    <col min="8" max="8" width="12.7109375" style="127" bestFit="1" customWidth="1"/>
  </cols>
  <sheetData>
    <row r="1" spans="1:8" s="12" customFormat="1" ht="30" customHeight="1" thickBot="1">
      <c r="A1" s="198" t="s">
        <v>0</v>
      </c>
      <c r="B1" s="200" t="s">
        <v>1</v>
      </c>
      <c r="C1" s="208"/>
      <c r="D1" s="210" t="s">
        <v>433</v>
      </c>
      <c r="E1" s="204" t="s">
        <v>400</v>
      </c>
      <c r="F1" s="205"/>
      <c r="G1" s="195" t="str">
        <f>'Resumen Presupuestal'!I1:I2</f>
        <v xml:space="preserve"> Presupuesto 2013</v>
      </c>
      <c r="H1" s="128"/>
    </row>
    <row r="2" spans="1:8" s="12" customFormat="1" ht="25.5" customHeight="1" thickBot="1">
      <c r="A2" s="199"/>
      <c r="B2" s="201"/>
      <c r="C2" s="209"/>
      <c r="D2" s="210"/>
      <c r="E2" s="72" t="s">
        <v>423</v>
      </c>
      <c r="F2" s="71" t="s">
        <v>424</v>
      </c>
      <c r="G2" s="195"/>
      <c r="H2" s="128"/>
    </row>
    <row r="3" spans="1:8" s="41" customFormat="1" ht="24.95" customHeight="1">
      <c r="A3" s="64">
        <v>4000</v>
      </c>
      <c r="B3" s="65" t="s">
        <v>190</v>
      </c>
      <c r="C3" s="67"/>
      <c r="D3" s="154">
        <v>802512000</v>
      </c>
      <c r="E3" s="154">
        <f>G3-D3</f>
        <v>63173997</v>
      </c>
      <c r="F3" s="68">
        <f>G3/D3-1</f>
        <v>7.8720314462587426E-2</v>
      </c>
      <c r="G3" s="154">
        <f>G4+G18+G24+G33+G42+G45+G50+G54+G60</f>
        <v>865685997</v>
      </c>
      <c r="H3" s="129"/>
    </row>
    <row r="4" spans="1:8" s="42" customFormat="1" ht="21.95" customHeight="1">
      <c r="A4" s="22">
        <v>4100</v>
      </c>
      <c r="B4" s="23" t="s">
        <v>191</v>
      </c>
      <c r="C4" s="25"/>
      <c r="D4" s="151">
        <v>537500000</v>
      </c>
      <c r="E4" s="151">
        <f t="shared" ref="E4:E63" si="0">G4-D4</f>
        <v>-31500000</v>
      </c>
      <c r="F4" s="26">
        <f>G4/D4-1</f>
        <v>-5.8604651162790677E-2</v>
      </c>
      <c r="G4" s="151">
        <f>SUM(G5:G14,G16:G17)</f>
        <v>506000000</v>
      </c>
      <c r="H4" s="130"/>
    </row>
    <row r="5" spans="1:8" s="43" customFormat="1" ht="18.75" customHeight="1">
      <c r="A5" s="27">
        <v>411</v>
      </c>
      <c r="B5" s="32" t="s">
        <v>192</v>
      </c>
      <c r="C5" s="30"/>
      <c r="D5" s="155">
        <v>0</v>
      </c>
      <c r="E5" s="155">
        <f t="shared" si="0"/>
        <v>0</v>
      </c>
      <c r="F5" s="31">
        <v>0</v>
      </c>
      <c r="G5" s="155">
        <v>0</v>
      </c>
      <c r="H5" s="131"/>
    </row>
    <row r="6" spans="1:8" s="43" customFormat="1" ht="18.75" customHeight="1">
      <c r="A6" s="27">
        <v>412</v>
      </c>
      <c r="B6" s="32" t="s">
        <v>193</v>
      </c>
      <c r="C6" s="30"/>
      <c r="D6" s="155">
        <v>0</v>
      </c>
      <c r="E6" s="155">
        <f t="shared" si="0"/>
        <v>0</v>
      </c>
      <c r="F6" s="31">
        <v>0</v>
      </c>
      <c r="G6" s="155">
        <v>0</v>
      </c>
      <c r="H6" s="131"/>
    </row>
    <row r="7" spans="1:8" s="43" customFormat="1" ht="18.75" customHeight="1">
      <c r="A7" s="27">
        <v>413</v>
      </c>
      <c r="B7" s="32" t="s">
        <v>194</v>
      </c>
      <c r="C7" s="30"/>
      <c r="D7" s="155">
        <v>0</v>
      </c>
      <c r="E7" s="155">
        <f t="shared" si="0"/>
        <v>0</v>
      </c>
      <c r="F7" s="31">
        <v>0</v>
      </c>
      <c r="G7" s="155">
        <v>0</v>
      </c>
      <c r="H7" s="131"/>
    </row>
    <row r="8" spans="1:8" s="43" customFormat="1" ht="18.75" customHeight="1">
      <c r="A8" s="27">
        <v>414</v>
      </c>
      <c r="B8" s="32" t="s">
        <v>195</v>
      </c>
      <c r="C8" s="30"/>
      <c r="D8" s="155">
        <v>0</v>
      </c>
      <c r="E8" s="155">
        <f t="shared" si="0"/>
        <v>0</v>
      </c>
      <c r="F8" s="31">
        <v>0</v>
      </c>
      <c r="G8" s="155">
        <v>0</v>
      </c>
      <c r="H8" s="131"/>
    </row>
    <row r="9" spans="1:8" s="43" customFormat="1" ht="12.75">
      <c r="A9" s="27">
        <v>415</v>
      </c>
      <c r="B9" s="32" t="s">
        <v>196</v>
      </c>
      <c r="C9" s="30"/>
      <c r="D9" s="155"/>
      <c r="E9" s="155">
        <f t="shared" si="0"/>
        <v>0</v>
      </c>
      <c r="F9" s="31"/>
      <c r="G9" s="155">
        <v>0</v>
      </c>
      <c r="H9" s="131"/>
    </row>
    <row r="10" spans="1:8" s="43" customFormat="1" ht="12.75">
      <c r="A10" s="27"/>
      <c r="B10" s="133" t="s">
        <v>197</v>
      </c>
      <c r="C10" s="30" t="s">
        <v>197</v>
      </c>
      <c r="D10" s="155">
        <v>69000000</v>
      </c>
      <c r="E10" s="155">
        <f t="shared" si="0"/>
        <v>-13000000</v>
      </c>
      <c r="F10" s="31">
        <f>G10/D10-1</f>
        <v>-0.18840579710144922</v>
      </c>
      <c r="G10" s="155">
        <v>56000000</v>
      </c>
      <c r="H10" s="132"/>
    </row>
    <row r="11" spans="1:8" s="43" customFormat="1" ht="12.75">
      <c r="A11" s="27"/>
      <c r="B11" s="133" t="s">
        <v>198</v>
      </c>
      <c r="C11" s="30" t="s">
        <v>198</v>
      </c>
      <c r="D11" s="155">
        <v>192000000</v>
      </c>
      <c r="E11" s="155">
        <f t="shared" si="0"/>
        <v>-11000000</v>
      </c>
      <c r="F11" s="31">
        <f>G11/D11-1</f>
        <v>-5.729166666666663E-2</v>
      </c>
      <c r="G11" s="155">
        <v>181000000</v>
      </c>
      <c r="H11" s="131"/>
    </row>
    <row r="12" spans="1:8" s="43" customFormat="1" ht="12.75">
      <c r="A12" s="27"/>
      <c r="B12" s="133" t="s">
        <v>199</v>
      </c>
      <c r="C12" s="30" t="s">
        <v>199</v>
      </c>
      <c r="D12" s="155">
        <v>272500000</v>
      </c>
      <c r="E12" s="155">
        <f t="shared" si="0"/>
        <v>-11000000</v>
      </c>
      <c r="F12" s="31">
        <f>G12/D12-1</f>
        <v>-4.0366972477064222E-2</v>
      </c>
      <c r="G12" s="155">
        <v>261500000</v>
      </c>
      <c r="H12" s="131"/>
    </row>
    <row r="13" spans="1:8" s="43" customFormat="1" ht="12.75">
      <c r="A13" s="27">
        <v>416</v>
      </c>
      <c r="B13" s="32" t="s">
        <v>200</v>
      </c>
      <c r="C13" s="30"/>
      <c r="D13" s="155">
        <v>0</v>
      </c>
      <c r="E13" s="155">
        <f t="shared" si="0"/>
        <v>0</v>
      </c>
      <c r="F13" s="31">
        <v>0</v>
      </c>
      <c r="G13" s="155">
        <v>0</v>
      </c>
      <c r="H13" s="131"/>
    </row>
    <row r="14" spans="1:8" s="43" customFormat="1" ht="12.75">
      <c r="A14" s="27">
        <v>417</v>
      </c>
      <c r="B14" s="32" t="s">
        <v>201</v>
      </c>
      <c r="C14" s="30"/>
      <c r="D14" s="155">
        <v>0</v>
      </c>
      <c r="E14" s="155">
        <f t="shared" si="0"/>
        <v>7500000</v>
      </c>
      <c r="F14" s="31">
        <v>0</v>
      </c>
      <c r="G14" s="155">
        <v>7500000</v>
      </c>
      <c r="H14" s="131"/>
    </row>
    <row r="15" spans="1:8" s="43" customFormat="1" ht="12.75">
      <c r="A15" s="27"/>
      <c r="B15" s="133" t="s">
        <v>416</v>
      </c>
      <c r="C15" s="30" t="s">
        <v>416</v>
      </c>
      <c r="D15" s="155">
        <v>4000000</v>
      </c>
      <c r="E15" s="155">
        <f t="shared" si="0"/>
        <v>1000000</v>
      </c>
      <c r="F15" s="31">
        <f>G15/D15-1</f>
        <v>0.25</v>
      </c>
      <c r="G15" s="155">
        <v>5000000</v>
      </c>
      <c r="H15" s="131"/>
    </row>
    <row r="16" spans="1:8" s="43" customFormat="1" ht="12.75">
      <c r="A16" s="27">
        <v>418</v>
      </c>
      <c r="B16" s="32" t="s">
        <v>202</v>
      </c>
      <c r="C16" s="30"/>
      <c r="D16" s="155">
        <v>0</v>
      </c>
      <c r="E16" s="155">
        <f t="shared" si="0"/>
        <v>0</v>
      </c>
      <c r="F16" s="31">
        <v>0</v>
      </c>
      <c r="G16" s="155">
        <v>0</v>
      </c>
      <c r="H16" s="131"/>
    </row>
    <row r="17" spans="1:8" s="43" customFormat="1" ht="12.75">
      <c r="A17" s="27">
        <v>419</v>
      </c>
      <c r="B17" s="32" t="s">
        <v>203</v>
      </c>
      <c r="C17" s="30"/>
      <c r="D17" s="155">
        <v>0</v>
      </c>
      <c r="E17" s="155">
        <f t="shared" si="0"/>
        <v>0</v>
      </c>
      <c r="F17" s="31">
        <v>0</v>
      </c>
      <c r="G17" s="155">
        <v>0</v>
      </c>
      <c r="H17" s="131"/>
    </row>
    <row r="18" spans="1:8" s="42" customFormat="1" ht="12.75">
      <c r="A18" s="22">
        <v>4200</v>
      </c>
      <c r="B18" s="23" t="s">
        <v>204</v>
      </c>
      <c r="C18" s="25"/>
      <c r="D18" s="151">
        <v>28000000</v>
      </c>
      <c r="E18" s="151">
        <f t="shared" si="0"/>
        <v>-8000000</v>
      </c>
      <c r="F18" s="26">
        <f>G18/D18-1</f>
        <v>-0.2857142857142857</v>
      </c>
      <c r="G18" s="151">
        <f>SUM(G19:G23)</f>
        <v>20000000</v>
      </c>
      <c r="H18" s="130"/>
    </row>
    <row r="19" spans="1:8" s="43" customFormat="1" ht="12.75">
      <c r="A19" s="27">
        <v>421</v>
      </c>
      <c r="B19" s="32" t="s">
        <v>205</v>
      </c>
      <c r="C19" s="30"/>
      <c r="D19" s="155">
        <v>0</v>
      </c>
      <c r="E19" s="155">
        <f t="shared" si="0"/>
        <v>0</v>
      </c>
      <c r="F19" s="31">
        <v>0</v>
      </c>
      <c r="G19" s="155">
        <v>0</v>
      </c>
      <c r="H19" s="131"/>
    </row>
    <row r="20" spans="1:8" s="43" customFormat="1" ht="12.75">
      <c r="A20" s="27">
        <v>422</v>
      </c>
      <c r="B20" s="32" t="s">
        <v>206</v>
      </c>
      <c r="C20" s="30" t="s">
        <v>409</v>
      </c>
      <c r="D20" s="155">
        <v>20000000</v>
      </c>
      <c r="E20" s="155">
        <f t="shared" si="0"/>
        <v>0</v>
      </c>
      <c r="F20" s="31">
        <f>G20/D20-1</f>
        <v>0</v>
      </c>
      <c r="G20" s="155">
        <v>20000000</v>
      </c>
      <c r="H20" s="131"/>
    </row>
    <row r="21" spans="1:8" s="43" customFormat="1" ht="12.75">
      <c r="A21" s="27">
        <v>423</v>
      </c>
      <c r="B21" s="32" t="s">
        <v>207</v>
      </c>
      <c r="C21" s="30"/>
      <c r="D21" s="155">
        <v>0</v>
      </c>
      <c r="E21" s="155">
        <f t="shared" si="0"/>
        <v>0</v>
      </c>
      <c r="F21" s="31">
        <v>0</v>
      </c>
      <c r="G21" s="155">
        <v>0</v>
      </c>
      <c r="H21" s="131"/>
    </row>
    <row r="22" spans="1:8" s="43" customFormat="1" ht="12.75">
      <c r="A22" s="27">
        <v>424</v>
      </c>
      <c r="B22" s="32" t="s">
        <v>208</v>
      </c>
      <c r="C22" s="30"/>
      <c r="D22" s="155">
        <v>8000000</v>
      </c>
      <c r="E22" s="155">
        <f t="shared" si="0"/>
        <v>-8000000</v>
      </c>
      <c r="F22" s="31">
        <f>G22/D22-1</f>
        <v>-1</v>
      </c>
      <c r="G22" s="155">
        <v>0</v>
      </c>
      <c r="H22" s="131"/>
    </row>
    <row r="23" spans="1:8" s="43" customFormat="1" ht="12.75">
      <c r="A23" s="27">
        <v>425</v>
      </c>
      <c r="B23" s="32" t="s">
        <v>209</v>
      </c>
      <c r="C23" s="30"/>
      <c r="D23" s="155">
        <v>0</v>
      </c>
      <c r="E23" s="155">
        <f t="shared" si="0"/>
        <v>0</v>
      </c>
      <c r="F23" s="31">
        <v>0</v>
      </c>
      <c r="G23" s="155">
        <v>0</v>
      </c>
      <c r="H23" s="131"/>
    </row>
    <row r="24" spans="1:8" s="42" customFormat="1" ht="12.75">
      <c r="A24" s="22">
        <v>4300</v>
      </c>
      <c r="B24" s="23" t="s">
        <v>210</v>
      </c>
      <c r="C24" s="25"/>
      <c r="D24" s="151">
        <v>43800000</v>
      </c>
      <c r="E24" s="151">
        <f t="shared" si="0"/>
        <v>51440000</v>
      </c>
      <c r="F24" s="26">
        <f>G24/D24-1</f>
        <v>1.1744292237442924</v>
      </c>
      <c r="G24" s="151">
        <f>SUM(G25:G32)</f>
        <v>95240000</v>
      </c>
      <c r="H24" s="130"/>
    </row>
    <row r="25" spans="1:8" s="43" customFormat="1" ht="12.75">
      <c r="A25" s="27">
        <v>431</v>
      </c>
      <c r="B25" s="32" t="s">
        <v>211</v>
      </c>
      <c r="C25" s="30"/>
      <c r="D25" s="155">
        <v>12400000</v>
      </c>
      <c r="E25" s="155">
        <f t="shared" si="0"/>
        <v>3000000</v>
      </c>
      <c r="F25" s="31">
        <f>G25/D25-1</f>
        <v>0.24193548387096775</v>
      </c>
      <c r="G25" s="155">
        <v>15400000</v>
      </c>
      <c r="H25" s="132"/>
    </row>
    <row r="26" spans="1:8" s="43" customFormat="1" ht="12.75">
      <c r="A26" s="27">
        <v>432</v>
      </c>
      <c r="B26" s="32" t="s">
        <v>212</v>
      </c>
      <c r="C26" s="30"/>
      <c r="D26" s="155">
        <v>0</v>
      </c>
      <c r="E26" s="155">
        <f t="shared" si="0"/>
        <v>0</v>
      </c>
      <c r="F26" s="31">
        <v>0</v>
      </c>
      <c r="G26" s="155">
        <v>0</v>
      </c>
      <c r="H26" s="131"/>
    </row>
    <row r="27" spans="1:8" s="43" customFormat="1" ht="12.75">
      <c r="A27" s="27">
        <v>433</v>
      </c>
      <c r="B27" s="32" t="s">
        <v>213</v>
      </c>
      <c r="C27" s="30"/>
      <c r="D27" s="155">
        <v>3800000</v>
      </c>
      <c r="E27" s="155">
        <f t="shared" si="0"/>
        <v>46200000</v>
      </c>
      <c r="F27" s="31">
        <f>G27/D27-1</f>
        <v>12.157894736842104</v>
      </c>
      <c r="G27" s="155">
        <v>50000000</v>
      </c>
      <c r="H27" s="131"/>
    </row>
    <row r="28" spans="1:8" s="43" customFormat="1" ht="12.75">
      <c r="A28" s="27">
        <v>434</v>
      </c>
      <c r="B28" s="32" t="s">
        <v>214</v>
      </c>
      <c r="C28" s="30"/>
      <c r="D28" s="155">
        <v>0</v>
      </c>
      <c r="E28" s="155">
        <f t="shared" si="0"/>
        <v>0</v>
      </c>
      <c r="F28" s="31">
        <v>0</v>
      </c>
      <c r="G28" s="155">
        <v>0</v>
      </c>
      <c r="H28" s="131"/>
    </row>
    <row r="29" spans="1:8" s="43" customFormat="1" ht="12.75">
      <c r="A29" s="27">
        <v>435</v>
      </c>
      <c r="B29" s="32" t="s">
        <v>215</v>
      </c>
      <c r="C29" s="30"/>
      <c r="D29" s="155">
        <v>0</v>
      </c>
      <c r="E29" s="155">
        <f t="shared" si="0"/>
        <v>0</v>
      </c>
      <c r="F29" s="31">
        <v>0</v>
      </c>
      <c r="G29" s="155">
        <v>0</v>
      </c>
      <c r="H29" s="131"/>
    </row>
    <row r="30" spans="1:8" s="43" customFormat="1" ht="12.75">
      <c r="A30" s="27">
        <v>436</v>
      </c>
      <c r="B30" s="32" t="s">
        <v>216</v>
      </c>
      <c r="C30" s="30"/>
      <c r="D30" s="155">
        <v>0</v>
      </c>
      <c r="E30" s="155">
        <f t="shared" si="0"/>
        <v>0</v>
      </c>
      <c r="F30" s="31">
        <v>0</v>
      </c>
      <c r="G30" s="155">
        <v>0</v>
      </c>
      <c r="H30" s="131"/>
    </row>
    <row r="31" spans="1:8" s="43" customFormat="1" ht="12.75">
      <c r="A31" s="27">
        <v>437</v>
      </c>
      <c r="B31" s="32" t="s">
        <v>217</v>
      </c>
      <c r="C31" s="30"/>
      <c r="D31" s="155">
        <v>0</v>
      </c>
      <c r="E31" s="155">
        <f t="shared" si="0"/>
        <v>0</v>
      </c>
      <c r="F31" s="31">
        <v>0</v>
      </c>
      <c r="G31" s="155">
        <v>0</v>
      </c>
      <c r="H31" s="131"/>
    </row>
    <row r="32" spans="1:8" s="43" customFormat="1" ht="12.75">
      <c r="A32" s="27">
        <v>439</v>
      </c>
      <c r="B32" s="32" t="s">
        <v>218</v>
      </c>
      <c r="C32" s="30"/>
      <c r="D32" s="155">
        <v>27600000</v>
      </c>
      <c r="E32" s="155">
        <f t="shared" si="0"/>
        <v>2240000</v>
      </c>
      <c r="F32" s="31">
        <f>G32/D32-1</f>
        <v>8.1159420289855122E-2</v>
      </c>
      <c r="G32" s="155">
        <v>29840000</v>
      </c>
      <c r="H32" s="131"/>
    </row>
    <row r="33" spans="1:8" s="42" customFormat="1" ht="21.95" customHeight="1">
      <c r="A33" s="22">
        <v>4400</v>
      </c>
      <c r="B33" s="23" t="s">
        <v>219</v>
      </c>
      <c r="C33" s="25"/>
      <c r="D33" s="151">
        <v>145700000</v>
      </c>
      <c r="E33" s="151">
        <f t="shared" si="0"/>
        <v>57233997</v>
      </c>
      <c r="F33" s="26">
        <f>G33/D33-1</f>
        <v>0.39282084420041175</v>
      </c>
      <c r="G33" s="151">
        <f>SUM(G34:G41)</f>
        <v>202933997</v>
      </c>
      <c r="H33" s="130"/>
    </row>
    <row r="34" spans="1:8" s="43" customFormat="1" ht="28.5" customHeight="1">
      <c r="A34" s="27">
        <v>441</v>
      </c>
      <c r="B34" s="32" t="s">
        <v>220</v>
      </c>
      <c r="C34" s="30"/>
      <c r="D34" s="155">
        <v>74500000</v>
      </c>
      <c r="E34" s="156">
        <f t="shared" si="0"/>
        <v>67551997</v>
      </c>
      <c r="F34" s="31">
        <f>G34/D34-1</f>
        <v>0.90673821476510064</v>
      </c>
      <c r="G34" s="155">
        <v>142051997</v>
      </c>
      <c r="H34" s="132"/>
    </row>
    <row r="35" spans="1:8" s="43" customFormat="1" ht="18.75" customHeight="1">
      <c r="A35" s="27">
        <v>442</v>
      </c>
      <c r="B35" s="32" t="s">
        <v>221</v>
      </c>
      <c r="C35" s="30"/>
      <c r="D35" s="155">
        <v>30000000</v>
      </c>
      <c r="E35" s="156">
        <f t="shared" si="0"/>
        <v>5882000</v>
      </c>
      <c r="F35" s="31">
        <f>G35/D35-1</f>
        <v>0.19606666666666661</v>
      </c>
      <c r="G35" s="155">
        <v>35882000</v>
      </c>
      <c r="H35" s="131"/>
    </row>
    <row r="36" spans="1:8" s="43" customFormat="1" ht="18.75" customHeight="1">
      <c r="A36" s="27">
        <v>443</v>
      </c>
      <c r="B36" s="32" t="s">
        <v>222</v>
      </c>
      <c r="C36" s="30"/>
      <c r="D36" s="155">
        <v>7200000</v>
      </c>
      <c r="E36" s="156">
        <f t="shared" si="0"/>
        <v>7800000</v>
      </c>
      <c r="F36" s="31">
        <f>G36/D36-1</f>
        <v>1.0833333333333335</v>
      </c>
      <c r="G36" s="155">
        <v>15000000</v>
      </c>
      <c r="H36" s="131"/>
    </row>
    <row r="37" spans="1:8" s="43" customFormat="1" ht="18.75" customHeight="1">
      <c r="A37" s="27">
        <v>444</v>
      </c>
      <c r="B37" s="32" t="s">
        <v>223</v>
      </c>
      <c r="C37" s="30"/>
      <c r="D37" s="155">
        <v>0</v>
      </c>
      <c r="E37" s="156">
        <f t="shared" si="0"/>
        <v>0</v>
      </c>
      <c r="F37" s="31">
        <v>0</v>
      </c>
      <c r="G37" s="155">
        <v>0</v>
      </c>
      <c r="H37" s="131"/>
    </row>
    <row r="38" spans="1:8" s="43" customFormat="1" ht="18.75" customHeight="1">
      <c r="A38" s="27">
        <v>445</v>
      </c>
      <c r="B38" s="32" t="s">
        <v>224</v>
      </c>
      <c r="C38" s="30"/>
      <c r="D38" s="155">
        <v>0</v>
      </c>
      <c r="E38" s="156">
        <f t="shared" si="0"/>
        <v>0</v>
      </c>
      <c r="F38" s="31">
        <v>0</v>
      </c>
      <c r="G38" s="155">
        <v>0</v>
      </c>
      <c r="H38" s="131"/>
    </row>
    <row r="39" spans="1:8" s="43" customFormat="1" ht="18.75" customHeight="1">
      <c r="A39" s="27">
        <v>446</v>
      </c>
      <c r="B39" s="32" t="s">
        <v>225</v>
      </c>
      <c r="C39" s="30"/>
      <c r="D39" s="155">
        <v>0</v>
      </c>
      <c r="E39" s="156">
        <f t="shared" si="0"/>
        <v>0</v>
      </c>
      <c r="F39" s="31">
        <v>0</v>
      </c>
      <c r="G39" s="155">
        <v>0</v>
      </c>
      <c r="H39" s="131"/>
    </row>
    <row r="40" spans="1:8" s="43" customFormat="1" ht="18.75" customHeight="1">
      <c r="A40" s="27">
        <v>447</v>
      </c>
      <c r="B40" s="32" t="s">
        <v>226</v>
      </c>
      <c r="C40" s="30"/>
      <c r="D40" s="155">
        <v>0</v>
      </c>
      <c r="E40" s="156">
        <f t="shared" si="0"/>
        <v>0</v>
      </c>
      <c r="F40" s="31">
        <v>0</v>
      </c>
      <c r="G40" s="155">
        <v>0</v>
      </c>
      <c r="H40" s="131"/>
    </row>
    <row r="41" spans="1:8" s="43" customFormat="1" ht="18.75" customHeight="1">
      <c r="A41" s="27">
        <v>448</v>
      </c>
      <c r="B41" s="32" t="s">
        <v>227</v>
      </c>
      <c r="C41" s="30"/>
      <c r="D41" s="155">
        <v>34000000</v>
      </c>
      <c r="E41" s="155">
        <f t="shared" si="0"/>
        <v>-24000000</v>
      </c>
      <c r="F41" s="31">
        <f>G41/D41-1</f>
        <v>-0.70588235294117641</v>
      </c>
      <c r="G41" s="155">
        <v>10000000</v>
      </c>
      <c r="H41" s="131"/>
    </row>
    <row r="42" spans="1:8" s="42" customFormat="1" ht="21.95" customHeight="1">
      <c r="A42" s="22">
        <v>4500</v>
      </c>
      <c r="B42" s="23" t="s">
        <v>228</v>
      </c>
      <c r="C42" s="25"/>
      <c r="D42" s="151">
        <v>0</v>
      </c>
      <c r="E42" s="151">
        <f t="shared" si="0"/>
        <v>0</v>
      </c>
      <c r="F42" s="26">
        <v>0</v>
      </c>
      <c r="G42" s="151">
        <f>SUM(G43:G44)</f>
        <v>0</v>
      </c>
      <c r="H42" s="130"/>
    </row>
    <row r="43" spans="1:8" s="43" customFormat="1" ht="18.75" customHeight="1">
      <c r="A43" s="27">
        <v>451</v>
      </c>
      <c r="B43" s="32" t="s">
        <v>229</v>
      </c>
      <c r="C43" s="30"/>
      <c r="D43" s="155">
        <v>0</v>
      </c>
      <c r="E43" s="155">
        <f t="shared" si="0"/>
        <v>0</v>
      </c>
      <c r="F43" s="31">
        <v>0</v>
      </c>
      <c r="G43" s="155">
        <v>0</v>
      </c>
      <c r="H43" s="131"/>
    </row>
    <row r="44" spans="1:8" s="43" customFormat="1" ht="18.75" customHeight="1">
      <c r="A44" s="27">
        <v>452</v>
      </c>
      <c r="B44" s="32" t="s">
        <v>230</v>
      </c>
      <c r="C44" s="30"/>
      <c r="D44" s="155">
        <v>0</v>
      </c>
      <c r="E44" s="155">
        <f t="shared" si="0"/>
        <v>0</v>
      </c>
      <c r="F44" s="31">
        <v>0</v>
      </c>
      <c r="G44" s="155">
        <v>0</v>
      </c>
      <c r="H44" s="131"/>
    </row>
    <row r="45" spans="1:8" s="42" customFormat="1" ht="21.95" customHeight="1">
      <c r="A45" s="22">
        <v>4600</v>
      </c>
      <c r="B45" s="23" t="s">
        <v>231</v>
      </c>
      <c r="C45" s="25"/>
      <c r="D45" s="151">
        <v>0</v>
      </c>
      <c r="E45" s="151">
        <f t="shared" si="0"/>
        <v>0</v>
      </c>
      <c r="F45" s="26">
        <v>0</v>
      </c>
      <c r="G45" s="151">
        <f>SUM(G46:G49)</f>
        <v>0</v>
      </c>
      <c r="H45" s="130"/>
    </row>
    <row r="46" spans="1:8" s="43" customFormat="1" ht="18.75" customHeight="1">
      <c r="A46" s="27">
        <v>461</v>
      </c>
      <c r="B46" s="32" t="s">
        <v>232</v>
      </c>
      <c r="C46" s="30"/>
      <c r="D46" s="155">
        <v>0</v>
      </c>
      <c r="E46" s="155">
        <f t="shared" si="0"/>
        <v>0</v>
      </c>
      <c r="F46" s="31">
        <v>0</v>
      </c>
      <c r="G46" s="155">
        <v>0</v>
      </c>
      <c r="H46" s="131"/>
    </row>
    <row r="47" spans="1:8" s="43" customFormat="1" ht="18.75" customHeight="1">
      <c r="A47" s="27">
        <v>462</v>
      </c>
      <c r="B47" s="32" t="s">
        <v>233</v>
      </c>
      <c r="C47" s="30"/>
      <c r="D47" s="155">
        <v>0</v>
      </c>
      <c r="E47" s="155">
        <f t="shared" si="0"/>
        <v>0</v>
      </c>
      <c r="F47" s="31">
        <v>0</v>
      </c>
      <c r="G47" s="155">
        <v>0</v>
      </c>
      <c r="H47" s="131"/>
    </row>
    <row r="48" spans="1:8" s="43" customFormat="1" ht="18.75" customHeight="1">
      <c r="A48" s="27">
        <v>463</v>
      </c>
      <c r="B48" s="32" t="s">
        <v>234</v>
      </c>
      <c r="C48" s="30"/>
      <c r="D48" s="155">
        <v>0</v>
      </c>
      <c r="E48" s="155">
        <f t="shared" si="0"/>
        <v>0</v>
      </c>
      <c r="F48" s="31">
        <v>0</v>
      </c>
      <c r="G48" s="155">
        <v>0</v>
      </c>
      <c r="H48" s="131"/>
    </row>
    <row r="49" spans="1:8" s="43" customFormat="1" ht="24" customHeight="1">
      <c r="A49" s="27">
        <v>464</v>
      </c>
      <c r="B49" s="33" t="s">
        <v>235</v>
      </c>
      <c r="C49" s="30"/>
      <c r="D49" s="155">
        <v>0</v>
      </c>
      <c r="E49" s="155">
        <f t="shared" si="0"/>
        <v>0</v>
      </c>
      <c r="F49" s="31">
        <v>0</v>
      </c>
      <c r="G49" s="155">
        <v>0</v>
      </c>
      <c r="H49" s="131"/>
    </row>
    <row r="50" spans="1:8" s="42" customFormat="1" ht="29.25" customHeight="1">
      <c r="A50" s="22">
        <v>4600</v>
      </c>
      <c r="B50" s="23" t="s">
        <v>231</v>
      </c>
      <c r="C50" s="25"/>
      <c r="D50" s="151">
        <v>0</v>
      </c>
      <c r="E50" s="151">
        <f t="shared" si="0"/>
        <v>0</v>
      </c>
      <c r="F50" s="26">
        <v>0</v>
      </c>
      <c r="G50" s="151">
        <f>SUM(G51:G53)</f>
        <v>0</v>
      </c>
      <c r="H50" s="130"/>
    </row>
    <row r="51" spans="1:8" s="43" customFormat="1" ht="18.75" customHeight="1">
      <c r="A51" s="27">
        <v>461</v>
      </c>
      <c r="B51" s="32" t="s">
        <v>232</v>
      </c>
      <c r="C51" s="30"/>
      <c r="D51" s="155">
        <v>0</v>
      </c>
      <c r="E51" s="155">
        <f t="shared" si="0"/>
        <v>0</v>
      </c>
      <c r="F51" s="31">
        <v>0</v>
      </c>
      <c r="G51" s="155">
        <v>0</v>
      </c>
      <c r="H51" s="131"/>
    </row>
    <row r="52" spans="1:8" s="43" customFormat="1" ht="24.75" customHeight="1">
      <c r="A52" s="27">
        <v>465</v>
      </c>
      <c r="B52" s="32" t="s">
        <v>236</v>
      </c>
      <c r="C52" s="30"/>
      <c r="D52" s="155">
        <v>0</v>
      </c>
      <c r="E52" s="155">
        <f t="shared" si="0"/>
        <v>0</v>
      </c>
      <c r="F52" s="31">
        <v>0</v>
      </c>
      <c r="G52" s="155">
        <v>0</v>
      </c>
      <c r="H52" s="131"/>
    </row>
    <row r="53" spans="1:8" s="43" customFormat="1" ht="27" customHeight="1">
      <c r="A53" s="27">
        <v>466</v>
      </c>
      <c r="B53" s="32" t="s">
        <v>237</v>
      </c>
      <c r="C53" s="30"/>
      <c r="D53" s="155">
        <v>0</v>
      </c>
      <c r="E53" s="155">
        <f t="shared" si="0"/>
        <v>0</v>
      </c>
      <c r="F53" s="31">
        <v>0</v>
      </c>
      <c r="G53" s="155">
        <v>0</v>
      </c>
      <c r="H53" s="131"/>
    </row>
    <row r="54" spans="1:8" s="42" customFormat="1" ht="21.95" customHeight="1">
      <c r="A54" s="22">
        <v>4800</v>
      </c>
      <c r="B54" s="23" t="s">
        <v>403</v>
      </c>
      <c r="C54" s="25"/>
      <c r="D54" s="151">
        <v>47512000</v>
      </c>
      <c r="E54" s="151">
        <f t="shared" si="0"/>
        <v>-6000000</v>
      </c>
      <c r="F54" s="26">
        <f>G54/D54-1</f>
        <v>-0.12628388617612396</v>
      </c>
      <c r="G54" s="151">
        <f>SUM(G55:G59)</f>
        <v>41512000</v>
      </c>
      <c r="H54" s="130"/>
    </row>
    <row r="55" spans="1:8" s="43" customFormat="1">
      <c r="A55" s="27">
        <v>481</v>
      </c>
      <c r="B55" s="32" t="s">
        <v>410</v>
      </c>
      <c r="C55" s="30"/>
      <c r="D55" s="155">
        <v>23512000</v>
      </c>
      <c r="E55" s="187">
        <f t="shared" si="0"/>
        <v>-3000000</v>
      </c>
      <c r="F55" s="31">
        <f>G55/D55-1</f>
        <v>-0.1275944198707043</v>
      </c>
      <c r="G55" s="155">
        <v>20512000</v>
      </c>
      <c r="H55" s="132"/>
    </row>
    <row r="56" spans="1:8" s="43" customFormat="1" ht="18.75" customHeight="1">
      <c r="A56" s="27">
        <v>482</v>
      </c>
      <c r="B56" s="32" t="s">
        <v>413</v>
      </c>
      <c r="C56" s="30"/>
      <c r="D56" s="155">
        <v>0</v>
      </c>
      <c r="E56" s="155">
        <f t="shared" si="0"/>
        <v>0</v>
      </c>
      <c r="F56" s="31">
        <v>0</v>
      </c>
      <c r="G56" s="155">
        <v>0</v>
      </c>
      <c r="H56" s="131"/>
    </row>
    <row r="57" spans="1:8" s="43" customFormat="1" ht="18.75" customHeight="1">
      <c r="A57" s="27">
        <v>483</v>
      </c>
      <c r="B57" s="32" t="s">
        <v>412</v>
      </c>
      <c r="C57" s="30"/>
      <c r="D57" s="155">
        <v>0</v>
      </c>
      <c r="E57" s="155">
        <f t="shared" si="0"/>
        <v>0</v>
      </c>
      <c r="F57" s="31">
        <v>0</v>
      </c>
      <c r="G57" s="155">
        <v>0</v>
      </c>
      <c r="H57" s="131"/>
    </row>
    <row r="58" spans="1:8" s="43" customFormat="1" ht="12.75">
      <c r="A58" s="27">
        <v>484</v>
      </c>
      <c r="B58" s="32" t="s">
        <v>402</v>
      </c>
      <c r="C58" s="30"/>
      <c r="D58" s="155">
        <v>24000000</v>
      </c>
      <c r="E58" s="155">
        <f t="shared" si="0"/>
        <v>-3000000</v>
      </c>
      <c r="F58" s="31">
        <f>G58/D58-1</f>
        <v>-0.125</v>
      </c>
      <c r="G58" s="155">
        <v>21000000</v>
      </c>
      <c r="H58" s="132"/>
    </row>
    <row r="59" spans="1:8" s="43" customFormat="1" ht="12.75">
      <c r="A59" s="27">
        <v>485</v>
      </c>
      <c r="B59" s="32" t="s">
        <v>411</v>
      </c>
      <c r="C59" s="30"/>
      <c r="D59" s="155">
        <v>0</v>
      </c>
      <c r="E59" s="155">
        <f t="shared" si="0"/>
        <v>0</v>
      </c>
      <c r="F59" s="31">
        <v>0</v>
      </c>
      <c r="G59" s="155">
        <v>0</v>
      </c>
      <c r="H59" s="131"/>
    </row>
    <row r="60" spans="1:8" s="42" customFormat="1" ht="12.75">
      <c r="A60" s="22">
        <v>4900</v>
      </c>
      <c r="B60" s="23" t="s">
        <v>238</v>
      </c>
      <c r="C60" s="25"/>
      <c r="D60" s="151">
        <v>0</v>
      </c>
      <c r="E60" s="151">
        <f t="shared" si="0"/>
        <v>0</v>
      </c>
      <c r="F60" s="26">
        <v>0</v>
      </c>
      <c r="G60" s="151">
        <f>SUM(G61:G63)</f>
        <v>0</v>
      </c>
      <c r="H60" s="130"/>
    </row>
    <row r="61" spans="1:8" s="43" customFormat="1" ht="12.75">
      <c r="A61" s="27">
        <v>491</v>
      </c>
      <c r="B61" s="32" t="s">
        <v>239</v>
      </c>
      <c r="C61" s="30"/>
      <c r="D61" s="155">
        <v>0</v>
      </c>
      <c r="E61" s="155">
        <f t="shared" si="0"/>
        <v>0</v>
      </c>
      <c r="F61" s="31">
        <v>0</v>
      </c>
      <c r="G61" s="155">
        <v>0</v>
      </c>
      <c r="H61" s="131"/>
    </row>
    <row r="62" spans="1:8" s="43" customFormat="1" ht="12.75">
      <c r="A62" s="27">
        <v>492</v>
      </c>
      <c r="B62" s="32" t="s">
        <v>240</v>
      </c>
      <c r="C62" s="30"/>
      <c r="D62" s="155">
        <v>0</v>
      </c>
      <c r="E62" s="155">
        <f t="shared" si="0"/>
        <v>0</v>
      </c>
      <c r="F62" s="31">
        <v>0</v>
      </c>
      <c r="G62" s="155">
        <v>0</v>
      </c>
      <c r="H62" s="131"/>
    </row>
    <row r="63" spans="1:8" s="43" customFormat="1" ht="12.75">
      <c r="A63" s="27">
        <v>493</v>
      </c>
      <c r="B63" s="32" t="s">
        <v>241</v>
      </c>
      <c r="C63" s="30"/>
      <c r="D63" s="155">
        <v>0</v>
      </c>
      <c r="E63" s="155">
        <f t="shared" si="0"/>
        <v>0</v>
      </c>
      <c r="F63" s="31"/>
      <c r="G63" s="155">
        <v>0</v>
      </c>
      <c r="H63" s="131"/>
    </row>
  </sheetData>
  <sheetProtection selectLockedCells="1" selectUnlockedCells="1"/>
  <mergeCells count="6">
    <mergeCell ref="G1:G2"/>
    <mergeCell ref="A1:A2"/>
    <mergeCell ref="B1:B2"/>
    <mergeCell ref="C1:C2"/>
    <mergeCell ref="D1:D2"/>
    <mergeCell ref="E1:F1"/>
  </mergeCells>
  <phoneticPr fontId="5" type="noConversion"/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 D1:E1 G1">
      <formula1>0</formula1>
    </dataValidation>
  </dataValidations>
  <printOptions horizontalCentered="1"/>
  <pageMargins left="0" right="0" top="0.19685039370078741" bottom="0" header="0" footer="0"/>
  <pageSetup scale="71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H61"/>
  <sheetViews>
    <sheetView showGridLines="0" zoomScaleSheetLayoutView="100" workbookViewId="0">
      <pane xSplit="1" ySplit="3" topLeftCell="B37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G3" sqref="G3"/>
    </sheetView>
  </sheetViews>
  <sheetFormatPr baseColWidth="10" defaultColWidth="16.85546875" defaultRowHeight="15"/>
  <cols>
    <col min="1" max="1" width="10.85546875" style="2" customWidth="1"/>
    <col min="2" max="2" width="86.7109375" style="6" customWidth="1"/>
    <col min="3" max="3" width="12.85546875" style="7" hidden="1" customWidth="1"/>
    <col min="4" max="4" width="18.7109375" style="16" customWidth="1"/>
    <col min="5" max="5" width="15.7109375" style="18" customWidth="1"/>
    <col min="6" max="6" width="11.5703125" style="10" bestFit="1" customWidth="1"/>
    <col min="7" max="7" width="18.7109375" style="188" customWidth="1"/>
    <col min="8" max="8" width="16.85546875" customWidth="1"/>
  </cols>
  <sheetData>
    <row r="1" spans="1:8" s="69" customFormat="1" ht="18.75" customHeight="1" thickBot="1">
      <c r="A1" s="198" t="s">
        <v>0</v>
      </c>
      <c r="B1" s="200" t="s">
        <v>1</v>
      </c>
      <c r="C1" s="206" t="s">
        <v>422</v>
      </c>
      <c r="D1" s="202" t="s">
        <v>433</v>
      </c>
      <c r="E1" s="204" t="s">
        <v>400</v>
      </c>
      <c r="F1" s="205"/>
      <c r="G1" s="195" t="str">
        <f>'Resumen Presupuestal'!I1:I2</f>
        <v xml:space="preserve"> Presupuesto 2013</v>
      </c>
    </row>
    <row r="2" spans="1:8" s="69" customFormat="1" ht="33" customHeight="1" thickBot="1">
      <c r="A2" s="199"/>
      <c r="B2" s="201"/>
      <c r="C2" s="207"/>
      <c r="D2" s="203"/>
      <c r="E2" s="72" t="s">
        <v>423</v>
      </c>
      <c r="F2" s="71" t="s">
        <v>424</v>
      </c>
      <c r="G2" s="195"/>
    </row>
    <row r="3" spans="1:8" s="41" customFormat="1" ht="24.95" customHeight="1">
      <c r="A3" s="64">
        <v>5000</v>
      </c>
      <c r="B3" s="65" t="s">
        <v>242</v>
      </c>
      <c r="C3" s="66"/>
      <c r="D3" s="154">
        <v>196236337.44</v>
      </c>
      <c r="E3" s="154">
        <f>G3-D3</f>
        <v>18293932.560000002</v>
      </c>
      <c r="F3" s="68">
        <f t="shared" ref="F3:F20" si="0">G3/D3-1</f>
        <v>9.3223980831753206E-2</v>
      </c>
      <c r="G3" s="154">
        <f>G4+G11+G16+G19+G26+G28+G37+G47+G52</f>
        <v>214530270</v>
      </c>
    </row>
    <row r="4" spans="1:8" s="42" customFormat="1" ht="21.95" customHeight="1">
      <c r="A4" s="22">
        <v>5100</v>
      </c>
      <c r="B4" s="23" t="s">
        <v>243</v>
      </c>
      <c r="C4" s="24"/>
      <c r="D4" s="151">
        <v>12166152</v>
      </c>
      <c r="E4" s="151">
        <f t="shared" ref="E4:E61" si="1">G4-D4</f>
        <v>656597</v>
      </c>
      <c r="F4" s="26">
        <f t="shared" si="0"/>
        <v>5.3969159681713563E-2</v>
      </c>
      <c r="G4" s="151">
        <f>SUM(G5:G10)</f>
        <v>12822749</v>
      </c>
    </row>
    <row r="5" spans="1:8" s="43" customFormat="1" ht="68.25" customHeight="1">
      <c r="A5" s="27">
        <v>511</v>
      </c>
      <c r="B5" s="28" t="s">
        <v>244</v>
      </c>
      <c r="C5" s="29"/>
      <c r="D5" s="152">
        <v>9842304</v>
      </c>
      <c r="E5" s="155">
        <f t="shared" si="1"/>
        <v>-7342304</v>
      </c>
      <c r="F5" s="31">
        <f t="shared" si="0"/>
        <v>-0.74599443382362507</v>
      </c>
      <c r="G5" s="152">
        <v>2500000</v>
      </c>
      <c r="H5" s="126"/>
    </row>
    <row r="6" spans="1:8" s="43" customFormat="1" ht="18.75" customHeight="1">
      <c r="A6" s="27">
        <v>512</v>
      </c>
      <c r="B6" s="28" t="s">
        <v>245</v>
      </c>
      <c r="C6" s="29"/>
      <c r="D6" s="152">
        <v>106749</v>
      </c>
      <c r="E6" s="155">
        <f t="shared" si="1"/>
        <v>0</v>
      </c>
      <c r="F6" s="31">
        <f t="shared" si="0"/>
        <v>0</v>
      </c>
      <c r="G6" s="152">
        <v>106749</v>
      </c>
    </row>
    <row r="7" spans="1:8" s="43" customFormat="1" ht="18.75" customHeight="1">
      <c r="A7" s="27">
        <v>513</v>
      </c>
      <c r="B7" s="28" t="s">
        <v>246</v>
      </c>
      <c r="C7" s="29"/>
      <c r="D7" s="152">
        <v>116000</v>
      </c>
      <c r="E7" s="155">
        <f t="shared" si="1"/>
        <v>0</v>
      </c>
      <c r="F7" s="31">
        <f t="shared" si="0"/>
        <v>0</v>
      </c>
      <c r="G7" s="152">
        <v>116000</v>
      </c>
    </row>
    <row r="8" spans="1:8" s="43" customFormat="1" ht="18.75" customHeight="1">
      <c r="A8" s="27">
        <v>514</v>
      </c>
      <c r="B8" s="28" t="s">
        <v>247</v>
      </c>
      <c r="C8" s="29"/>
      <c r="D8" s="152">
        <v>0</v>
      </c>
      <c r="E8" s="155">
        <f t="shared" si="1"/>
        <v>0</v>
      </c>
      <c r="F8" s="31">
        <v>0</v>
      </c>
      <c r="G8" s="152">
        <v>0</v>
      </c>
    </row>
    <row r="9" spans="1:8" s="43" customFormat="1" ht="18.75" customHeight="1">
      <c r="A9" s="27">
        <v>515</v>
      </c>
      <c r="B9" s="28" t="s">
        <v>248</v>
      </c>
      <c r="C9" s="29"/>
      <c r="D9" s="152">
        <v>1916876</v>
      </c>
      <c r="E9" s="155">
        <f t="shared" si="1"/>
        <v>8083124</v>
      </c>
      <c r="F9" s="31">
        <f t="shared" si="0"/>
        <v>4.2168215367086868</v>
      </c>
      <c r="G9" s="152">
        <v>10000000</v>
      </c>
    </row>
    <row r="10" spans="1:8" s="43" customFormat="1" ht="18.75" customHeight="1">
      <c r="A10" s="27">
        <v>519</v>
      </c>
      <c r="B10" s="28" t="s">
        <v>249</v>
      </c>
      <c r="C10" s="29"/>
      <c r="D10" s="152">
        <v>184223</v>
      </c>
      <c r="E10" s="155">
        <f t="shared" si="1"/>
        <v>-84223</v>
      </c>
      <c r="F10" s="31">
        <f t="shared" si="0"/>
        <v>-0.45717961383757733</v>
      </c>
      <c r="G10" s="152">
        <v>100000</v>
      </c>
    </row>
    <row r="11" spans="1:8" s="42" customFormat="1" ht="21.95" customHeight="1">
      <c r="A11" s="22">
        <v>5200</v>
      </c>
      <c r="B11" s="23" t="s">
        <v>250</v>
      </c>
      <c r="C11" s="24"/>
      <c r="D11" s="151">
        <v>0</v>
      </c>
      <c r="E11" s="151">
        <f t="shared" si="1"/>
        <v>2200000</v>
      </c>
      <c r="F11" s="26">
        <v>0</v>
      </c>
      <c r="G11" s="151">
        <f>SUM(G12:G15)</f>
        <v>2200000</v>
      </c>
    </row>
    <row r="12" spans="1:8" s="43" customFormat="1" ht="18.75" customHeight="1">
      <c r="A12" s="27">
        <v>521</v>
      </c>
      <c r="B12" s="28" t="s">
        <v>251</v>
      </c>
      <c r="C12" s="29"/>
      <c r="D12" s="152">
        <v>0</v>
      </c>
      <c r="E12" s="155">
        <f t="shared" si="1"/>
        <v>0</v>
      </c>
      <c r="F12" s="31">
        <v>0</v>
      </c>
      <c r="G12" s="152">
        <v>0</v>
      </c>
    </row>
    <row r="13" spans="1:8" s="43" customFormat="1" ht="18.75" customHeight="1">
      <c r="A13" s="27">
        <v>522</v>
      </c>
      <c r="B13" s="28" t="s">
        <v>252</v>
      </c>
      <c r="C13" s="29"/>
      <c r="D13" s="152">
        <v>0</v>
      </c>
      <c r="E13" s="155">
        <f t="shared" si="1"/>
        <v>0</v>
      </c>
      <c r="F13" s="31">
        <v>0</v>
      </c>
      <c r="G13" s="152">
        <v>0</v>
      </c>
    </row>
    <row r="14" spans="1:8" s="43" customFormat="1" ht="18.75" customHeight="1">
      <c r="A14" s="27">
        <v>523</v>
      </c>
      <c r="B14" s="28" t="s">
        <v>253</v>
      </c>
      <c r="C14" s="29"/>
      <c r="D14" s="152">
        <v>0</v>
      </c>
      <c r="E14" s="155">
        <f t="shared" si="1"/>
        <v>2000000</v>
      </c>
      <c r="F14" s="31">
        <v>0</v>
      </c>
      <c r="G14" s="152">
        <v>2000000</v>
      </c>
    </row>
    <row r="15" spans="1:8" s="43" customFormat="1" ht="18.75" customHeight="1">
      <c r="A15" s="27">
        <v>529</v>
      </c>
      <c r="B15" s="28" t="s">
        <v>254</v>
      </c>
      <c r="C15" s="29"/>
      <c r="D15" s="152">
        <v>0</v>
      </c>
      <c r="E15" s="155">
        <f t="shared" si="1"/>
        <v>200000</v>
      </c>
      <c r="F15" s="31">
        <v>0</v>
      </c>
      <c r="G15" s="152">
        <v>200000</v>
      </c>
    </row>
    <row r="16" spans="1:8" s="42" customFormat="1" ht="21.95" customHeight="1">
      <c r="A16" s="22">
        <v>5300</v>
      </c>
      <c r="B16" s="23" t="s">
        <v>255</v>
      </c>
      <c r="C16" s="24"/>
      <c r="D16" s="151">
        <v>450000</v>
      </c>
      <c r="E16" s="151">
        <f t="shared" si="1"/>
        <v>-400000</v>
      </c>
      <c r="F16" s="26">
        <f t="shared" si="0"/>
        <v>-0.88888888888888884</v>
      </c>
      <c r="G16" s="151">
        <f>SUM(G17:G18)</f>
        <v>50000</v>
      </c>
    </row>
    <row r="17" spans="1:8" s="43" customFormat="1" ht="18.75" customHeight="1">
      <c r="A17" s="27">
        <v>531</v>
      </c>
      <c r="B17" s="28" t="s">
        <v>256</v>
      </c>
      <c r="C17" s="29"/>
      <c r="D17" s="152">
        <v>400000</v>
      </c>
      <c r="E17" s="155">
        <f t="shared" si="1"/>
        <v>-400000</v>
      </c>
      <c r="F17" s="31">
        <f t="shared" si="0"/>
        <v>-1</v>
      </c>
      <c r="G17" s="152">
        <v>0</v>
      </c>
    </row>
    <row r="18" spans="1:8" s="43" customFormat="1" ht="18.75" customHeight="1">
      <c r="A18" s="27">
        <v>532</v>
      </c>
      <c r="B18" s="28" t="s">
        <v>257</v>
      </c>
      <c r="C18" s="29"/>
      <c r="D18" s="152">
        <v>50000</v>
      </c>
      <c r="E18" s="155">
        <f t="shared" si="1"/>
        <v>0</v>
      </c>
      <c r="F18" s="31">
        <f t="shared" si="0"/>
        <v>0</v>
      </c>
      <c r="G18" s="152">
        <v>50000</v>
      </c>
    </row>
    <row r="19" spans="1:8" s="42" customFormat="1" ht="21.95" customHeight="1">
      <c r="A19" s="22">
        <v>5400</v>
      </c>
      <c r="B19" s="23" t="s">
        <v>258</v>
      </c>
      <c r="C19" s="24"/>
      <c r="D19" s="151">
        <v>32834859.640000001</v>
      </c>
      <c r="E19" s="151">
        <f t="shared" si="1"/>
        <v>-27834859.640000001</v>
      </c>
      <c r="F19" s="26">
        <f t="shared" si="0"/>
        <v>-0.84772281487358903</v>
      </c>
      <c r="G19" s="151">
        <f>SUM(G20:G25)</f>
        <v>5000000</v>
      </c>
    </row>
    <row r="20" spans="1:8" s="43" customFormat="1" ht="18.75" customHeight="1">
      <c r="A20" s="27">
        <v>541</v>
      </c>
      <c r="B20" s="28" t="s">
        <v>259</v>
      </c>
      <c r="C20" s="29" t="s">
        <v>260</v>
      </c>
      <c r="D20" s="152">
        <v>32834859.640000001</v>
      </c>
      <c r="E20" s="155">
        <f t="shared" si="1"/>
        <v>-27834859.640000001</v>
      </c>
      <c r="F20" s="31">
        <f t="shared" si="0"/>
        <v>-0.84772281487358903</v>
      </c>
      <c r="G20" s="152">
        <v>5000000</v>
      </c>
      <c r="H20" s="127"/>
    </row>
    <row r="21" spans="1:8" s="43" customFormat="1" ht="18.75" customHeight="1">
      <c r="A21" s="27">
        <v>542</v>
      </c>
      <c r="B21" s="28" t="s">
        <v>261</v>
      </c>
      <c r="C21" s="29"/>
      <c r="D21" s="152">
        <v>0</v>
      </c>
      <c r="E21" s="155">
        <f t="shared" si="1"/>
        <v>0</v>
      </c>
      <c r="F21" s="31">
        <v>0</v>
      </c>
      <c r="G21" s="152">
        <v>0</v>
      </c>
    </row>
    <row r="22" spans="1:8" s="43" customFormat="1" ht="18.75" customHeight="1">
      <c r="A22" s="27">
        <v>543</v>
      </c>
      <c r="B22" s="28" t="s">
        <v>262</v>
      </c>
      <c r="C22" s="29"/>
      <c r="D22" s="152">
        <v>0</v>
      </c>
      <c r="E22" s="155">
        <f t="shared" si="1"/>
        <v>0</v>
      </c>
      <c r="F22" s="31">
        <v>0</v>
      </c>
      <c r="G22" s="152">
        <v>0</v>
      </c>
    </row>
    <row r="23" spans="1:8" s="43" customFormat="1" ht="18.75" customHeight="1">
      <c r="A23" s="27">
        <v>544</v>
      </c>
      <c r="B23" s="28" t="s">
        <v>263</v>
      </c>
      <c r="C23" s="29"/>
      <c r="D23" s="152">
        <v>0</v>
      </c>
      <c r="E23" s="155">
        <f t="shared" si="1"/>
        <v>0</v>
      </c>
      <c r="F23" s="31">
        <v>0</v>
      </c>
      <c r="G23" s="152">
        <v>0</v>
      </c>
    </row>
    <row r="24" spans="1:8" s="43" customFormat="1" ht="18.75" customHeight="1">
      <c r="A24" s="27">
        <v>545</v>
      </c>
      <c r="B24" s="28" t="s">
        <v>264</v>
      </c>
      <c r="C24" s="29"/>
      <c r="D24" s="152">
        <v>0</v>
      </c>
      <c r="E24" s="155">
        <f t="shared" si="1"/>
        <v>0</v>
      </c>
      <c r="F24" s="31">
        <v>0</v>
      </c>
      <c r="G24" s="152">
        <v>0</v>
      </c>
    </row>
    <row r="25" spans="1:8" s="43" customFormat="1" ht="18.75" customHeight="1">
      <c r="A25" s="27">
        <v>549</v>
      </c>
      <c r="B25" s="28" t="s">
        <v>265</v>
      </c>
      <c r="C25" s="29"/>
      <c r="D25" s="152">
        <v>0</v>
      </c>
      <c r="E25" s="155">
        <f t="shared" si="1"/>
        <v>0</v>
      </c>
      <c r="F25" s="31">
        <v>0</v>
      </c>
      <c r="G25" s="152">
        <v>0</v>
      </c>
    </row>
    <row r="26" spans="1:8" s="42" customFormat="1" ht="21.95" customHeight="1">
      <c r="A26" s="22">
        <v>5500</v>
      </c>
      <c r="B26" s="23" t="s">
        <v>266</v>
      </c>
      <c r="C26" s="24"/>
      <c r="D26" s="151">
        <v>4762343</v>
      </c>
      <c r="E26" s="151">
        <f t="shared" si="1"/>
        <v>-3885092</v>
      </c>
      <c r="F26" s="26">
        <f>G26/D26-1</f>
        <v>-0.81579424245586685</v>
      </c>
      <c r="G26" s="151">
        <f>SUM(G27)</f>
        <v>877251</v>
      </c>
    </row>
    <row r="27" spans="1:8" s="43" customFormat="1" ht="18.75" customHeight="1">
      <c r="A27" s="27">
        <v>551</v>
      </c>
      <c r="B27" s="28" t="s">
        <v>267</v>
      </c>
      <c r="C27" s="29"/>
      <c r="D27" s="152">
        <v>4762343</v>
      </c>
      <c r="E27" s="155">
        <f t="shared" si="1"/>
        <v>-3885092</v>
      </c>
      <c r="F27" s="31">
        <f>G27/D27-1</f>
        <v>-0.81579424245586685</v>
      </c>
      <c r="G27" s="152">
        <v>877251</v>
      </c>
    </row>
    <row r="28" spans="1:8" s="42" customFormat="1" ht="21.95" customHeight="1">
      <c r="A28" s="22">
        <v>5600</v>
      </c>
      <c r="B28" s="23" t="s">
        <v>268</v>
      </c>
      <c r="C28" s="24"/>
      <c r="D28" s="151">
        <v>37022982.799999997</v>
      </c>
      <c r="E28" s="151">
        <f t="shared" si="1"/>
        <v>-13173156.799999997</v>
      </c>
      <c r="F28" s="26">
        <f>G28/D28-1</f>
        <v>-0.35581025092338048</v>
      </c>
      <c r="G28" s="151">
        <f>SUM(G29:G36)</f>
        <v>23849826</v>
      </c>
    </row>
    <row r="29" spans="1:8" s="43" customFormat="1" ht="18.75" customHeight="1">
      <c r="A29" s="27">
        <v>561</v>
      </c>
      <c r="B29" s="28" t="s">
        <v>269</v>
      </c>
      <c r="C29" s="29"/>
      <c r="D29" s="152">
        <v>10611574</v>
      </c>
      <c r="E29" s="155">
        <f t="shared" si="1"/>
        <v>-8111574</v>
      </c>
      <c r="F29" s="31">
        <f t="shared" ref="F29:F35" si="2">G29/D29-1</f>
        <v>-0.76440818298962998</v>
      </c>
      <c r="G29" s="152">
        <v>2500000</v>
      </c>
    </row>
    <row r="30" spans="1:8" s="43" customFormat="1" ht="18.75" customHeight="1">
      <c r="A30" s="27">
        <v>562</v>
      </c>
      <c r="B30" s="28" t="s">
        <v>270</v>
      </c>
      <c r="C30" s="29"/>
      <c r="D30" s="152">
        <v>24587840.800000001</v>
      </c>
      <c r="E30" s="187">
        <f t="shared" si="1"/>
        <v>-4587840.8000000007</v>
      </c>
      <c r="F30" s="31">
        <f t="shared" si="2"/>
        <v>-0.18658982044490868</v>
      </c>
      <c r="G30" s="152">
        <v>20000000</v>
      </c>
    </row>
    <row r="31" spans="1:8" s="43" customFormat="1" ht="18.75" customHeight="1">
      <c r="A31" s="27">
        <v>563</v>
      </c>
      <c r="B31" s="28" t="s">
        <v>271</v>
      </c>
      <c r="C31" s="29"/>
      <c r="D31" s="152">
        <v>155000</v>
      </c>
      <c r="E31" s="155">
        <f t="shared" si="1"/>
        <v>-155000</v>
      </c>
      <c r="F31" s="31">
        <f t="shared" si="2"/>
        <v>-1</v>
      </c>
      <c r="G31" s="152">
        <v>0</v>
      </c>
    </row>
    <row r="32" spans="1:8" s="43" customFormat="1" ht="18.75" customHeight="1">
      <c r="A32" s="27">
        <v>564</v>
      </c>
      <c r="B32" s="32" t="s">
        <v>272</v>
      </c>
      <c r="C32" s="29"/>
      <c r="D32" s="152">
        <v>122183</v>
      </c>
      <c r="E32" s="155">
        <f t="shared" si="1"/>
        <v>-122183</v>
      </c>
      <c r="F32" s="31">
        <f t="shared" si="2"/>
        <v>-1</v>
      </c>
      <c r="G32" s="152">
        <v>0</v>
      </c>
    </row>
    <row r="33" spans="1:7" s="43" customFormat="1" ht="18.75" customHeight="1">
      <c r="A33" s="27">
        <v>565</v>
      </c>
      <c r="B33" s="28" t="s">
        <v>273</v>
      </c>
      <c r="C33" s="29"/>
      <c r="D33" s="152">
        <v>100000</v>
      </c>
      <c r="E33" s="155">
        <f t="shared" si="1"/>
        <v>-100000</v>
      </c>
      <c r="F33" s="31">
        <f t="shared" si="2"/>
        <v>-1</v>
      </c>
      <c r="G33" s="152">
        <v>0</v>
      </c>
    </row>
    <row r="34" spans="1:7" s="43" customFormat="1" ht="18.75" customHeight="1">
      <c r="A34" s="27">
        <v>566</v>
      </c>
      <c r="B34" s="32" t="s">
        <v>274</v>
      </c>
      <c r="C34" s="29"/>
      <c r="D34" s="152">
        <v>96559</v>
      </c>
      <c r="E34" s="155">
        <f t="shared" si="1"/>
        <v>-96559</v>
      </c>
      <c r="F34" s="31">
        <f t="shared" si="2"/>
        <v>-1</v>
      </c>
      <c r="G34" s="152">
        <v>0</v>
      </c>
    </row>
    <row r="35" spans="1:7" s="43" customFormat="1" ht="18.75" customHeight="1">
      <c r="A35" s="27">
        <v>567</v>
      </c>
      <c r="B35" s="28" t="s">
        <v>275</v>
      </c>
      <c r="C35" s="29"/>
      <c r="D35" s="152">
        <v>1349826</v>
      </c>
      <c r="E35" s="155">
        <f t="shared" si="1"/>
        <v>0</v>
      </c>
      <c r="F35" s="31">
        <f t="shared" si="2"/>
        <v>0</v>
      </c>
      <c r="G35" s="152">
        <v>1349826</v>
      </c>
    </row>
    <row r="36" spans="1:7" s="43" customFormat="1" ht="18.75" customHeight="1">
      <c r="A36" s="27">
        <v>569</v>
      </c>
      <c r="B36" s="28" t="s">
        <v>276</v>
      </c>
      <c r="C36" s="29"/>
      <c r="D36" s="152">
        <v>0</v>
      </c>
      <c r="E36" s="155">
        <f t="shared" si="1"/>
        <v>0</v>
      </c>
      <c r="F36" s="31">
        <v>0</v>
      </c>
      <c r="G36" s="152">
        <v>0</v>
      </c>
    </row>
    <row r="37" spans="1:7" s="42" customFormat="1" ht="21.95" customHeight="1">
      <c r="A37" s="22">
        <v>5700</v>
      </c>
      <c r="B37" s="23" t="s">
        <v>277</v>
      </c>
      <c r="C37" s="24"/>
      <c r="D37" s="151">
        <v>0</v>
      </c>
      <c r="E37" s="151">
        <f t="shared" si="1"/>
        <v>500000</v>
      </c>
      <c r="F37" s="26">
        <v>0</v>
      </c>
      <c r="G37" s="151">
        <f>SUM(G38:G46)</f>
        <v>500000</v>
      </c>
    </row>
    <row r="38" spans="1:7" s="43" customFormat="1" ht="18.75" customHeight="1">
      <c r="A38" s="27">
        <v>571</v>
      </c>
      <c r="B38" s="28" t="s">
        <v>278</v>
      </c>
      <c r="C38" s="29"/>
      <c r="D38" s="152">
        <v>0</v>
      </c>
      <c r="E38" s="155">
        <f t="shared" si="1"/>
        <v>0</v>
      </c>
      <c r="F38" s="31">
        <v>0</v>
      </c>
      <c r="G38" s="152">
        <v>0</v>
      </c>
    </row>
    <row r="39" spans="1:7" s="43" customFormat="1" ht="18.75" customHeight="1">
      <c r="A39" s="27">
        <v>572</v>
      </c>
      <c r="B39" s="28" t="s">
        <v>279</v>
      </c>
      <c r="C39" s="29"/>
      <c r="D39" s="152">
        <v>0</v>
      </c>
      <c r="E39" s="155">
        <f t="shared" si="1"/>
        <v>0</v>
      </c>
      <c r="F39" s="31">
        <v>0</v>
      </c>
      <c r="G39" s="152">
        <v>0</v>
      </c>
    </row>
    <row r="40" spans="1:7" s="43" customFormat="1" ht="18.75" customHeight="1">
      <c r="A40" s="27">
        <v>573</v>
      </c>
      <c r="B40" s="28" t="s">
        <v>280</v>
      </c>
      <c r="C40" s="29"/>
      <c r="D40" s="152">
        <v>0</v>
      </c>
      <c r="E40" s="155">
        <f t="shared" si="1"/>
        <v>0</v>
      </c>
      <c r="F40" s="31">
        <v>0</v>
      </c>
      <c r="G40" s="152">
        <v>0</v>
      </c>
    </row>
    <row r="41" spans="1:7" s="43" customFormat="1" ht="18.75" customHeight="1">
      <c r="A41" s="27">
        <v>574</v>
      </c>
      <c r="B41" s="28" t="s">
        <v>281</v>
      </c>
      <c r="C41" s="29"/>
      <c r="D41" s="152">
        <v>0</v>
      </c>
      <c r="E41" s="155">
        <f t="shared" si="1"/>
        <v>0</v>
      </c>
      <c r="F41" s="31">
        <v>0</v>
      </c>
      <c r="G41" s="152">
        <v>0</v>
      </c>
    </row>
    <row r="42" spans="1:7" s="43" customFormat="1" ht="18.75" customHeight="1">
      <c r="A42" s="27">
        <v>575</v>
      </c>
      <c r="B42" s="28" t="s">
        <v>282</v>
      </c>
      <c r="C42" s="29"/>
      <c r="D42" s="152">
        <v>0</v>
      </c>
      <c r="E42" s="155">
        <f t="shared" si="1"/>
        <v>0</v>
      </c>
      <c r="F42" s="31">
        <v>0</v>
      </c>
      <c r="G42" s="152">
        <v>0</v>
      </c>
    </row>
    <row r="43" spans="1:7" s="43" customFormat="1" ht="18.75" customHeight="1">
      <c r="A43" s="27">
        <v>576</v>
      </c>
      <c r="B43" s="28" t="s">
        <v>283</v>
      </c>
      <c r="C43" s="29"/>
      <c r="D43" s="152">
        <v>0</v>
      </c>
      <c r="E43" s="155">
        <f t="shared" si="1"/>
        <v>0</v>
      </c>
      <c r="F43" s="31">
        <v>0</v>
      </c>
      <c r="G43" s="152">
        <v>0</v>
      </c>
    </row>
    <row r="44" spans="1:7" s="43" customFormat="1" ht="18.75" customHeight="1">
      <c r="A44" s="27">
        <v>577</v>
      </c>
      <c r="B44" s="28" t="s">
        <v>284</v>
      </c>
      <c r="C44" s="29"/>
      <c r="D44" s="152">
        <v>0</v>
      </c>
      <c r="E44" s="155">
        <f t="shared" si="1"/>
        <v>0</v>
      </c>
      <c r="F44" s="31">
        <v>0</v>
      </c>
      <c r="G44" s="152">
        <v>0</v>
      </c>
    </row>
    <row r="45" spans="1:7" s="43" customFormat="1" ht="18.75" customHeight="1">
      <c r="A45" s="27">
        <v>578</v>
      </c>
      <c r="B45" s="28" t="s">
        <v>285</v>
      </c>
      <c r="C45" s="29"/>
      <c r="D45" s="152">
        <v>0</v>
      </c>
      <c r="E45" s="155">
        <f t="shared" si="1"/>
        <v>500000</v>
      </c>
      <c r="F45" s="31">
        <v>0</v>
      </c>
      <c r="G45" s="152">
        <v>500000</v>
      </c>
    </row>
    <row r="46" spans="1:7" s="43" customFormat="1" ht="18.75" customHeight="1">
      <c r="A46" s="27">
        <v>579</v>
      </c>
      <c r="B46" s="28" t="s">
        <v>286</v>
      </c>
      <c r="C46" s="29"/>
      <c r="D46" s="152">
        <v>0</v>
      </c>
      <c r="E46" s="155">
        <f t="shared" si="1"/>
        <v>0</v>
      </c>
      <c r="F46" s="31">
        <v>0</v>
      </c>
      <c r="G46" s="152">
        <v>0</v>
      </c>
    </row>
    <row r="47" spans="1:7" s="42" customFormat="1" ht="21.95" customHeight="1">
      <c r="A47" s="22">
        <v>5800</v>
      </c>
      <c r="B47" s="23" t="s">
        <v>287</v>
      </c>
      <c r="C47" s="24"/>
      <c r="D47" s="151">
        <v>0</v>
      </c>
      <c r="E47" s="151">
        <f t="shared" si="1"/>
        <v>105000000</v>
      </c>
      <c r="F47" s="26">
        <v>0</v>
      </c>
      <c r="G47" s="151">
        <f>SUM(G48:G51)</f>
        <v>105000000</v>
      </c>
    </row>
    <row r="48" spans="1:7" s="43" customFormat="1" ht="18.75" customHeight="1">
      <c r="A48" s="27">
        <v>581</v>
      </c>
      <c r="B48" s="28" t="s">
        <v>288</v>
      </c>
      <c r="C48" s="29"/>
      <c r="D48" s="152">
        <v>0</v>
      </c>
      <c r="E48" s="155">
        <f t="shared" si="1"/>
        <v>0</v>
      </c>
      <c r="F48" s="31">
        <v>0</v>
      </c>
      <c r="G48" s="152">
        <v>0</v>
      </c>
    </row>
    <row r="49" spans="1:7" s="43" customFormat="1" ht="18.75" customHeight="1">
      <c r="A49" s="27">
        <v>582</v>
      </c>
      <c r="B49" s="28" t="s">
        <v>289</v>
      </c>
      <c r="C49" s="29"/>
      <c r="D49" s="152">
        <v>0</v>
      </c>
      <c r="E49" s="155">
        <f t="shared" si="1"/>
        <v>0</v>
      </c>
      <c r="F49" s="31">
        <v>0</v>
      </c>
      <c r="G49" s="152">
        <v>0</v>
      </c>
    </row>
    <row r="50" spans="1:7" s="43" customFormat="1" ht="18.75" customHeight="1">
      <c r="A50" s="27">
        <v>583</v>
      </c>
      <c r="B50" s="28" t="s">
        <v>290</v>
      </c>
      <c r="C50" s="29"/>
      <c r="D50" s="152">
        <v>0</v>
      </c>
      <c r="E50" s="155">
        <f t="shared" si="1"/>
        <v>105000000</v>
      </c>
      <c r="F50" s="31">
        <v>0</v>
      </c>
      <c r="G50" s="152">
        <v>105000000</v>
      </c>
    </row>
    <row r="51" spans="1:7" s="43" customFormat="1" ht="18.75" customHeight="1">
      <c r="A51" s="27">
        <v>589</v>
      </c>
      <c r="B51" s="28" t="s">
        <v>291</v>
      </c>
      <c r="C51" s="29"/>
      <c r="D51" s="152">
        <v>0</v>
      </c>
      <c r="E51" s="155">
        <f t="shared" si="1"/>
        <v>0</v>
      </c>
      <c r="F51" s="31">
        <v>0</v>
      </c>
      <c r="G51" s="152">
        <v>0</v>
      </c>
    </row>
    <row r="52" spans="1:7" s="42" customFormat="1" ht="21.95" customHeight="1">
      <c r="A52" s="22">
        <v>5900</v>
      </c>
      <c r="B52" s="23" t="s">
        <v>292</v>
      </c>
      <c r="C52" s="24"/>
      <c r="D52" s="151">
        <v>109000000</v>
      </c>
      <c r="E52" s="151">
        <f t="shared" si="1"/>
        <v>-44769556</v>
      </c>
      <c r="F52" s="26">
        <f>G52/D52-1</f>
        <v>-0.41072987155963303</v>
      </c>
      <c r="G52" s="151">
        <f>SUM(G53:G61)</f>
        <v>64230444</v>
      </c>
    </row>
    <row r="53" spans="1:7" s="43" customFormat="1" ht="18.75" customHeight="1">
      <c r="A53" s="27">
        <v>591</v>
      </c>
      <c r="B53" s="28" t="s">
        <v>293</v>
      </c>
      <c r="C53" s="29"/>
      <c r="D53" s="152">
        <v>49000000</v>
      </c>
      <c r="E53" s="155">
        <f t="shared" si="1"/>
        <v>-18769556</v>
      </c>
      <c r="F53" s="31">
        <f>G53/D53-1</f>
        <v>-0.38305216326530611</v>
      </c>
      <c r="G53" s="152">
        <v>30230444</v>
      </c>
    </row>
    <row r="54" spans="1:7" s="43" customFormat="1" ht="18.75" customHeight="1">
      <c r="A54" s="27">
        <v>592</v>
      </c>
      <c r="B54" s="28" t="s">
        <v>294</v>
      </c>
      <c r="C54" s="29"/>
      <c r="D54" s="152">
        <v>0</v>
      </c>
      <c r="E54" s="155">
        <f t="shared" si="1"/>
        <v>0</v>
      </c>
      <c r="F54" s="31">
        <v>0</v>
      </c>
      <c r="G54" s="152">
        <v>0</v>
      </c>
    </row>
    <row r="55" spans="1:7" s="43" customFormat="1" ht="18.75" customHeight="1">
      <c r="A55" s="27">
        <v>593</v>
      </c>
      <c r="B55" s="28" t="s">
        <v>295</v>
      </c>
      <c r="C55" s="29"/>
      <c r="D55" s="152">
        <v>0</v>
      </c>
      <c r="E55" s="155">
        <f t="shared" si="1"/>
        <v>0</v>
      </c>
      <c r="F55" s="31">
        <v>0</v>
      </c>
      <c r="G55" s="152">
        <v>0</v>
      </c>
    </row>
    <row r="56" spans="1:7" s="43" customFormat="1" ht="18.75" customHeight="1">
      <c r="A56" s="27">
        <v>594</v>
      </c>
      <c r="B56" s="28" t="s">
        <v>296</v>
      </c>
      <c r="C56" s="29"/>
      <c r="D56" s="152">
        <v>0</v>
      </c>
      <c r="E56" s="155">
        <f t="shared" si="1"/>
        <v>0</v>
      </c>
      <c r="F56" s="31">
        <v>0</v>
      </c>
      <c r="G56" s="152">
        <v>0</v>
      </c>
    </row>
    <row r="57" spans="1:7" s="43" customFormat="1" ht="18.75" customHeight="1">
      <c r="A57" s="27">
        <v>595</v>
      </c>
      <c r="B57" s="28" t="s">
        <v>297</v>
      </c>
      <c r="C57" s="29"/>
      <c r="D57" s="152">
        <v>0</v>
      </c>
      <c r="E57" s="155">
        <f t="shared" si="1"/>
        <v>0</v>
      </c>
      <c r="F57" s="31">
        <v>0</v>
      </c>
      <c r="G57" s="152">
        <v>0</v>
      </c>
    </row>
    <row r="58" spans="1:7" s="43" customFormat="1" ht="18.75" customHeight="1">
      <c r="A58" s="27">
        <v>596</v>
      </c>
      <c r="B58" s="28" t="s">
        <v>298</v>
      </c>
      <c r="C58" s="29"/>
      <c r="D58" s="152">
        <v>0</v>
      </c>
      <c r="E58" s="155">
        <f t="shared" si="1"/>
        <v>0</v>
      </c>
      <c r="F58" s="31">
        <v>0</v>
      </c>
      <c r="G58" s="152">
        <v>0</v>
      </c>
    </row>
    <row r="59" spans="1:7" s="43" customFormat="1" ht="18.75" customHeight="1">
      <c r="A59" s="27">
        <v>597</v>
      </c>
      <c r="B59" s="28" t="s">
        <v>299</v>
      </c>
      <c r="C59" s="29"/>
      <c r="D59" s="152">
        <v>0</v>
      </c>
      <c r="E59" s="155">
        <f t="shared" si="1"/>
        <v>34000000</v>
      </c>
      <c r="F59" s="31">
        <v>0</v>
      </c>
      <c r="G59" s="152">
        <v>34000000</v>
      </c>
    </row>
    <row r="60" spans="1:7" s="43" customFormat="1" ht="18.75" customHeight="1">
      <c r="A60" s="27">
        <v>598</v>
      </c>
      <c r="B60" s="28" t="s">
        <v>300</v>
      </c>
      <c r="C60" s="29"/>
      <c r="D60" s="152">
        <v>0</v>
      </c>
      <c r="E60" s="155">
        <f t="shared" si="1"/>
        <v>0</v>
      </c>
      <c r="F60" s="31">
        <v>0</v>
      </c>
      <c r="G60" s="152">
        <v>0</v>
      </c>
    </row>
    <row r="61" spans="1:7" s="43" customFormat="1" ht="18.75" customHeight="1">
      <c r="A61" s="27">
        <v>599</v>
      </c>
      <c r="B61" s="28" t="s">
        <v>301</v>
      </c>
      <c r="C61" s="29"/>
      <c r="D61" s="152">
        <v>60000000</v>
      </c>
      <c r="E61" s="155">
        <f t="shared" si="1"/>
        <v>-60000000</v>
      </c>
      <c r="F61" s="31">
        <f>G61/D61-1</f>
        <v>-1</v>
      </c>
      <c r="G61" s="152">
        <v>0</v>
      </c>
    </row>
  </sheetData>
  <sheetProtection selectLockedCells="1" selectUnlockedCells="1"/>
  <mergeCells count="6">
    <mergeCell ref="G1:G2"/>
    <mergeCell ref="A1:A2"/>
    <mergeCell ref="B1:B2"/>
    <mergeCell ref="C1:C2"/>
    <mergeCell ref="D1:D2"/>
    <mergeCell ref="E1:F1"/>
  </mergeCells>
  <phoneticPr fontId="5" type="noConversion"/>
  <conditionalFormatting sqref="D5 G5:G10">
    <cfRule type="containsBlanks" dxfId="113" priority="63">
      <formula>LEN(TRIM(D5))=0</formula>
    </cfRule>
  </conditionalFormatting>
  <conditionalFormatting sqref="D6:D10 G6:G10">
    <cfRule type="containsBlanks" dxfId="112" priority="62">
      <formula>LEN(TRIM(D6))=0</formula>
    </cfRule>
  </conditionalFormatting>
  <conditionalFormatting sqref="D12:D15 G12:G15">
    <cfRule type="containsBlanks" dxfId="111" priority="61">
      <formula>LEN(TRIM(D12))=0</formula>
    </cfRule>
  </conditionalFormatting>
  <conditionalFormatting sqref="D17:D18 G17:G18">
    <cfRule type="containsBlanks" dxfId="110" priority="60">
      <formula>LEN(TRIM(D17))=0</formula>
    </cfRule>
  </conditionalFormatting>
  <conditionalFormatting sqref="D20:D25 G20:G25">
    <cfRule type="containsBlanks" dxfId="109" priority="59">
      <formula>LEN(TRIM(D20))=0</formula>
    </cfRule>
  </conditionalFormatting>
  <conditionalFormatting sqref="D27 G27">
    <cfRule type="containsBlanks" dxfId="108" priority="58">
      <formula>LEN(TRIM(D27))=0</formula>
    </cfRule>
  </conditionalFormatting>
  <conditionalFormatting sqref="D29:D32 G29:G32">
    <cfRule type="containsBlanks" dxfId="107" priority="57">
      <formula>LEN(TRIM(D29))=0</formula>
    </cfRule>
  </conditionalFormatting>
  <conditionalFormatting sqref="D33:D36 G33:G36">
    <cfRule type="containsBlanks" dxfId="106" priority="56">
      <formula>LEN(TRIM(D33))=0</formula>
    </cfRule>
  </conditionalFormatting>
  <conditionalFormatting sqref="D38:D46 G38:G46">
    <cfRule type="containsBlanks" dxfId="105" priority="55">
      <formula>LEN(TRIM(D38))=0</formula>
    </cfRule>
  </conditionalFormatting>
  <conditionalFormatting sqref="D48:D51 G48:G51">
    <cfRule type="containsBlanks" dxfId="104" priority="54">
      <formula>LEN(TRIM(D48))=0</formula>
    </cfRule>
  </conditionalFormatting>
  <conditionalFormatting sqref="D53:D61 G53:G61">
    <cfRule type="containsBlanks" dxfId="103" priority="53">
      <formula>LEN(TRIM(D53))=0</formula>
    </cfRule>
  </conditionalFormatting>
  <conditionalFormatting sqref="G12:G15">
    <cfRule type="containsBlanks" dxfId="102" priority="52">
      <formula>LEN(TRIM(G12))=0</formula>
    </cfRule>
  </conditionalFormatting>
  <conditionalFormatting sqref="G12:G15">
    <cfRule type="containsBlanks" dxfId="101" priority="51">
      <formula>LEN(TRIM(G12))=0</formula>
    </cfRule>
  </conditionalFormatting>
  <conditionalFormatting sqref="G17:G18">
    <cfRule type="containsBlanks" dxfId="100" priority="50">
      <formula>LEN(TRIM(G17))=0</formula>
    </cfRule>
  </conditionalFormatting>
  <conditionalFormatting sqref="G17:G18">
    <cfRule type="containsBlanks" dxfId="99" priority="49">
      <formula>LEN(TRIM(G17))=0</formula>
    </cfRule>
  </conditionalFormatting>
  <conditionalFormatting sqref="G17:G18">
    <cfRule type="containsBlanks" dxfId="98" priority="48">
      <formula>LEN(TRIM(G17))=0</formula>
    </cfRule>
  </conditionalFormatting>
  <conditionalFormatting sqref="G20:G25">
    <cfRule type="containsBlanks" dxfId="97" priority="47">
      <formula>LEN(TRIM(G20))=0</formula>
    </cfRule>
  </conditionalFormatting>
  <conditionalFormatting sqref="G20:G25">
    <cfRule type="containsBlanks" dxfId="96" priority="46">
      <formula>LEN(TRIM(G20))=0</formula>
    </cfRule>
  </conditionalFormatting>
  <conditionalFormatting sqref="G20:G25">
    <cfRule type="containsBlanks" dxfId="95" priority="45">
      <formula>LEN(TRIM(G20))=0</formula>
    </cfRule>
  </conditionalFormatting>
  <conditionalFormatting sqref="G20:G25">
    <cfRule type="containsBlanks" dxfId="94" priority="44">
      <formula>LEN(TRIM(G20))=0</formula>
    </cfRule>
  </conditionalFormatting>
  <conditionalFormatting sqref="G27">
    <cfRule type="containsBlanks" dxfId="93" priority="43">
      <formula>LEN(TRIM(G27))=0</formula>
    </cfRule>
  </conditionalFormatting>
  <conditionalFormatting sqref="G27">
    <cfRule type="containsBlanks" dxfId="92" priority="42">
      <formula>LEN(TRIM(G27))=0</formula>
    </cfRule>
  </conditionalFormatting>
  <conditionalFormatting sqref="G27">
    <cfRule type="containsBlanks" dxfId="91" priority="41">
      <formula>LEN(TRIM(G27))=0</formula>
    </cfRule>
  </conditionalFormatting>
  <conditionalFormatting sqref="G27">
    <cfRule type="containsBlanks" dxfId="90" priority="40">
      <formula>LEN(TRIM(G27))=0</formula>
    </cfRule>
  </conditionalFormatting>
  <conditionalFormatting sqref="G27">
    <cfRule type="containsBlanks" dxfId="89" priority="39">
      <formula>LEN(TRIM(G27))=0</formula>
    </cfRule>
  </conditionalFormatting>
  <conditionalFormatting sqref="G29:G36">
    <cfRule type="containsBlanks" dxfId="88" priority="38">
      <formula>LEN(TRIM(G29))=0</formula>
    </cfRule>
  </conditionalFormatting>
  <conditionalFormatting sqref="G29:G36">
    <cfRule type="containsBlanks" dxfId="87" priority="37">
      <formula>LEN(TRIM(G29))=0</formula>
    </cfRule>
  </conditionalFormatting>
  <conditionalFormatting sqref="G29:G36">
    <cfRule type="containsBlanks" dxfId="86" priority="36">
      <formula>LEN(TRIM(G29))=0</formula>
    </cfRule>
  </conditionalFormatting>
  <conditionalFormatting sqref="G29:G36">
    <cfRule type="containsBlanks" dxfId="85" priority="35">
      <formula>LEN(TRIM(G29))=0</formula>
    </cfRule>
  </conditionalFormatting>
  <conditionalFormatting sqref="G29:G36">
    <cfRule type="containsBlanks" dxfId="84" priority="34">
      <formula>LEN(TRIM(G29))=0</formula>
    </cfRule>
  </conditionalFormatting>
  <conditionalFormatting sqref="G29:G36">
    <cfRule type="containsBlanks" dxfId="83" priority="33">
      <formula>LEN(TRIM(G29))=0</formula>
    </cfRule>
  </conditionalFormatting>
  <conditionalFormatting sqref="G38:G46">
    <cfRule type="containsBlanks" dxfId="82" priority="32">
      <formula>LEN(TRIM(G38))=0</formula>
    </cfRule>
  </conditionalFormatting>
  <conditionalFormatting sqref="G38:G46">
    <cfRule type="containsBlanks" dxfId="81" priority="31">
      <formula>LEN(TRIM(G38))=0</formula>
    </cfRule>
  </conditionalFormatting>
  <conditionalFormatting sqref="G38:G46">
    <cfRule type="containsBlanks" dxfId="80" priority="30">
      <formula>LEN(TRIM(G38))=0</formula>
    </cfRule>
  </conditionalFormatting>
  <conditionalFormatting sqref="G38:G46">
    <cfRule type="containsBlanks" dxfId="79" priority="29">
      <formula>LEN(TRIM(G38))=0</formula>
    </cfRule>
  </conditionalFormatting>
  <conditionalFormatting sqref="G38:G46">
    <cfRule type="containsBlanks" dxfId="78" priority="28">
      <formula>LEN(TRIM(G38))=0</formula>
    </cfRule>
  </conditionalFormatting>
  <conditionalFormatting sqref="G38:G46">
    <cfRule type="containsBlanks" dxfId="77" priority="27">
      <formula>LEN(TRIM(G38))=0</formula>
    </cfRule>
  </conditionalFormatting>
  <conditionalFormatting sqref="G38:G46">
    <cfRule type="containsBlanks" dxfId="76" priority="26">
      <formula>LEN(TRIM(G38))=0</formula>
    </cfRule>
  </conditionalFormatting>
  <conditionalFormatting sqref="G48:G51">
    <cfRule type="containsBlanks" dxfId="75" priority="25">
      <formula>LEN(TRIM(G48))=0</formula>
    </cfRule>
  </conditionalFormatting>
  <conditionalFormatting sqref="G48:G51">
    <cfRule type="containsBlanks" dxfId="74" priority="24">
      <formula>LEN(TRIM(G48))=0</formula>
    </cfRule>
  </conditionalFormatting>
  <conditionalFormatting sqref="G48:G51">
    <cfRule type="containsBlanks" dxfId="73" priority="23">
      <formula>LEN(TRIM(G48))=0</formula>
    </cfRule>
  </conditionalFormatting>
  <conditionalFormatting sqref="G48:G51">
    <cfRule type="containsBlanks" dxfId="72" priority="22">
      <formula>LEN(TRIM(G48))=0</formula>
    </cfRule>
  </conditionalFormatting>
  <conditionalFormatting sqref="G48:G51">
    <cfRule type="containsBlanks" dxfId="71" priority="21">
      <formula>LEN(TRIM(G48))=0</formula>
    </cfRule>
  </conditionalFormatting>
  <conditionalFormatting sqref="G48:G51">
    <cfRule type="containsBlanks" dxfId="70" priority="20">
      <formula>LEN(TRIM(G48))=0</formula>
    </cfRule>
  </conditionalFormatting>
  <conditionalFormatting sqref="G48:G51">
    <cfRule type="containsBlanks" dxfId="69" priority="19">
      <formula>LEN(TRIM(G48))=0</formula>
    </cfRule>
  </conditionalFormatting>
  <conditionalFormatting sqref="G48:G51">
    <cfRule type="containsBlanks" dxfId="68" priority="18">
      <formula>LEN(TRIM(G48))=0</formula>
    </cfRule>
  </conditionalFormatting>
  <conditionalFormatting sqref="G53:G61">
    <cfRule type="containsBlanks" dxfId="67" priority="17">
      <formula>LEN(TRIM(G53))=0</formula>
    </cfRule>
  </conditionalFormatting>
  <conditionalFormatting sqref="G53:G61">
    <cfRule type="containsBlanks" dxfId="66" priority="16">
      <formula>LEN(TRIM(G53))=0</formula>
    </cfRule>
  </conditionalFormatting>
  <conditionalFormatting sqref="G53:G61">
    <cfRule type="containsBlanks" dxfId="65" priority="15">
      <formula>LEN(TRIM(G53))=0</formula>
    </cfRule>
  </conditionalFormatting>
  <conditionalFormatting sqref="G53:G61">
    <cfRule type="containsBlanks" dxfId="64" priority="14">
      <formula>LEN(TRIM(G53))=0</formula>
    </cfRule>
  </conditionalFormatting>
  <conditionalFormatting sqref="G53:G61">
    <cfRule type="containsBlanks" dxfId="63" priority="13">
      <formula>LEN(TRIM(G53))=0</formula>
    </cfRule>
  </conditionalFormatting>
  <conditionalFormatting sqref="G53:G61">
    <cfRule type="containsBlanks" dxfId="62" priority="12">
      <formula>LEN(TRIM(G53))=0</formula>
    </cfRule>
  </conditionalFormatting>
  <conditionalFormatting sqref="G53:G61">
    <cfRule type="containsBlanks" dxfId="61" priority="11">
      <formula>LEN(TRIM(G53))=0</formula>
    </cfRule>
  </conditionalFormatting>
  <conditionalFormatting sqref="G53:G61">
    <cfRule type="containsBlanks" dxfId="60" priority="10">
      <formula>LEN(TRIM(G53))=0</formula>
    </cfRule>
  </conditionalFormatting>
  <conditionalFormatting sqref="G53:G61">
    <cfRule type="containsBlanks" dxfId="59" priority="9">
      <formula>LEN(TRIM(G53))=0</formula>
    </cfRule>
  </conditionalFormatting>
  <conditionalFormatting sqref="G53:G61">
    <cfRule type="containsBlanks" dxfId="58" priority="8">
      <formula>LEN(TRIM(G53))=0</formula>
    </cfRule>
  </conditionalFormatting>
  <conditionalFormatting sqref="G53:G61">
    <cfRule type="containsBlanks" dxfId="57" priority="7">
      <formula>LEN(TRIM(G53))=0</formula>
    </cfRule>
  </conditionalFormatting>
  <conditionalFormatting sqref="G53:G61">
    <cfRule type="containsBlanks" dxfId="56" priority="6">
      <formula>LEN(TRIM(G53))=0</formula>
    </cfRule>
  </conditionalFormatting>
  <conditionalFormatting sqref="G53:G61">
    <cfRule type="containsBlanks" dxfId="55" priority="5">
      <formula>LEN(TRIM(G53))=0</formula>
    </cfRule>
  </conditionalFormatting>
  <conditionalFormatting sqref="G53:G61">
    <cfRule type="containsBlanks" dxfId="54" priority="4">
      <formula>LEN(TRIM(G53))=0</formula>
    </cfRule>
  </conditionalFormatting>
  <conditionalFormatting sqref="G53:G61">
    <cfRule type="containsBlanks" dxfId="53" priority="3">
      <formula>LEN(TRIM(G53))=0</formula>
    </cfRule>
  </conditionalFormatting>
  <conditionalFormatting sqref="G53:G61">
    <cfRule type="containsBlanks" dxfId="52" priority="2">
      <formula>LEN(TRIM(G53))=0</formula>
    </cfRule>
  </conditionalFormatting>
  <conditionalFormatting sqref="G53:G61">
    <cfRule type="containsBlanks" dxfId="51" priority="1">
      <formula>LEN(TRIM(G53))=0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E1 G1">
      <formula1>0</formula1>
    </dataValidation>
  </dataValidations>
  <printOptions horizontalCentered="1"/>
  <pageMargins left="0" right="0" top="0.19685039370078741" bottom="0" header="0" footer="0"/>
  <pageSetup scale="83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I43"/>
  <sheetViews>
    <sheetView showGridLines="0" view="pageBreakPreview" zoomScale="87" zoomScaleSheetLayoutView="87" workbookViewId="0">
      <selection activeCell="G3" sqref="G3"/>
    </sheetView>
  </sheetViews>
  <sheetFormatPr baseColWidth="10" defaultColWidth="11.42578125" defaultRowHeight="19.5" customHeight="1"/>
  <cols>
    <col min="1" max="1" width="10.42578125" style="2" bestFit="1" customWidth="1"/>
    <col min="2" max="2" width="86.7109375" style="6" customWidth="1"/>
    <col min="3" max="3" width="17.85546875" style="7" hidden="1" customWidth="1"/>
    <col min="4" max="4" width="18.7109375" style="19" customWidth="1"/>
    <col min="5" max="5" width="15.7109375" style="20" customWidth="1"/>
    <col min="6" max="6" width="10.140625" style="21" bestFit="1" customWidth="1"/>
    <col min="7" max="7" width="18.7109375" style="159" customWidth="1"/>
    <col min="8" max="8" width="17.140625" bestFit="1" customWidth="1"/>
  </cols>
  <sheetData>
    <row r="1" spans="1:9" s="69" customFormat="1" ht="18.75" customHeight="1" thickBot="1">
      <c r="A1" s="198" t="s">
        <v>0</v>
      </c>
      <c r="B1" s="200" t="s">
        <v>1</v>
      </c>
      <c r="C1" s="206" t="s">
        <v>422</v>
      </c>
      <c r="D1" s="202" t="s">
        <v>434</v>
      </c>
      <c r="E1" s="204" t="s">
        <v>400</v>
      </c>
      <c r="F1" s="205"/>
      <c r="G1" s="195" t="str">
        <f>'Resumen Presupuestal'!I1:I2</f>
        <v xml:space="preserve"> Presupuesto 2013</v>
      </c>
    </row>
    <row r="2" spans="1:9" s="69" customFormat="1" ht="30.75" customHeight="1" thickBot="1">
      <c r="A2" s="199"/>
      <c r="B2" s="201"/>
      <c r="C2" s="207"/>
      <c r="D2" s="203"/>
      <c r="E2" s="72" t="s">
        <v>423</v>
      </c>
      <c r="F2" s="71" t="s">
        <v>424</v>
      </c>
      <c r="G2" s="195"/>
    </row>
    <row r="3" spans="1:9" s="41" customFormat="1" ht="24.95" customHeight="1">
      <c r="A3" s="64">
        <v>6000</v>
      </c>
      <c r="B3" s="65" t="s">
        <v>302</v>
      </c>
      <c r="C3" s="66"/>
      <c r="D3" s="154">
        <v>1674755989.4099998</v>
      </c>
      <c r="E3" s="154">
        <f>G3-D3</f>
        <v>-814629163.93999982</v>
      </c>
      <c r="F3" s="68">
        <f t="shared" ref="F3:F9" si="0">G3/D3-1</f>
        <v>-0.48641662970077548</v>
      </c>
      <c r="G3" s="154">
        <f>G4+G13+G22</f>
        <v>860126825.47000003</v>
      </c>
    </row>
    <row r="4" spans="1:9" s="42" customFormat="1" ht="21.95" customHeight="1">
      <c r="A4" s="22">
        <v>6100</v>
      </c>
      <c r="B4" s="23" t="s">
        <v>303</v>
      </c>
      <c r="C4" s="24"/>
      <c r="D4" s="151">
        <v>1674755989.4099998</v>
      </c>
      <c r="E4" s="151">
        <f t="shared" ref="E4:E24" si="1">G4-D4</f>
        <v>-814629163.93999982</v>
      </c>
      <c r="F4" s="26">
        <f t="shared" si="0"/>
        <v>-0.48641662970077548</v>
      </c>
      <c r="G4" s="151">
        <f>SUM(G5:G12)</f>
        <v>860126825.47000003</v>
      </c>
    </row>
    <row r="5" spans="1:9" s="43" customFormat="1" ht="36.75" customHeight="1">
      <c r="A5" s="27">
        <v>611</v>
      </c>
      <c r="B5" s="28" t="s">
        <v>304</v>
      </c>
      <c r="C5" s="29"/>
      <c r="D5" s="152">
        <v>1554633</v>
      </c>
      <c r="E5" s="155">
        <f t="shared" si="1"/>
        <v>-1554633</v>
      </c>
      <c r="F5" s="31">
        <f t="shared" si="0"/>
        <v>-1</v>
      </c>
      <c r="G5" s="152">
        <v>0</v>
      </c>
      <c r="H5" s="124"/>
    </row>
    <row r="6" spans="1:9" s="43" customFormat="1" ht="18.75" customHeight="1">
      <c r="A6" s="27">
        <v>612</v>
      </c>
      <c r="B6" s="28" t="s">
        <v>305</v>
      </c>
      <c r="C6" s="29"/>
      <c r="D6" s="152">
        <v>697547124.40999985</v>
      </c>
      <c r="E6" s="156">
        <f t="shared" si="1"/>
        <v>-515909469.66999984</v>
      </c>
      <c r="F6" s="31">
        <f t="shared" si="0"/>
        <v>-0.73960518453339907</v>
      </c>
      <c r="G6" s="152">
        <v>181637654.74000001</v>
      </c>
      <c r="I6" s="95"/>
    </row>
    <row r="7" spans="1:9" s="43" customFormat="1" ht="26.25" customHeight="1">
      <c r="A7" s="27">
        <v>613</v>
      </c>
      <c r="B7" s="32" t="s">
        <v>306</v>
      </c>
      <c r="C7" s="29"/>
      <c r="D7" s="152">
        <v>10400000</v>
      </c>
      <c r="E7" s="156">
        <f t="shared" si="1"/>
        <v>11568760.949999999</v>
      </c>
      <c r="F7" s="31">
        <f t="shared" si="0"/>
        <v>1.112380860576923</v>
      </c>
      <c r="G7" s="152">
        <v>21968760.949999999</v>
      </c>
      <c r="H7" s="124"/>
    </row>
    <row r="8" spans="1:9" s="43" customFormat="1" ht="12.75">
      <c r="A8" s="27">
        <v>614</v>
      </c>
      <c r="B8" s="28" t="s">
        <v>307</v>
      </c>
      <c r="C8" s="29"/>
      <c r="D8" s="153">
        <v>795254232</v>
      </c>
      <c r="E8" s="156">
        <f t="shared" si="1"/>
        <v>-242441152</v>
      </c>
      <c r="F8" s="36">
        <f t="shared" si="0"/>
        <v>-0.30485993314399618</v>
      </c>
      <c r="G8" s="152">
        <v>552813080</v>
      </c>
      <c r="H8" s="124"/>
    </row>
    <row r="9" spans="1:9" s="43" customFormat="1" ht="12.75">
      <c r="A9" s="27">
        <v>615</v>
      </c>
      <c r="B9" s="28" t="s">
        <v>308</v>
      </c>
      <c r="C9" s="29"/>
      <c r="D9" s="153">
        <v>170000000</v>
      </c>
      <c r="E9" s="156">
        <f t="shared" si="1"/>
        <v>-170000000</v>
      </c>
      <c r="F9" s="36">
        <f t="shared" si="0"/>
        <v>-1</v>
      </c>
      <c r="G9" s="152">
        <v>0</v>
      </c>
      <c r="H9" s="124"/>
    </row>
    <row r="10" spans="1:9" s="43" customFormat="1" ht="32.25" customHeight="1">
      <c r="A10" s="27">
        <v>616</v>
      </c>
      <c r="B10" s="28" t="s">
        <v>309</v>
      </c>
      <c r="C10" s="33"/>
      <c r="D10" s="153">
        <v>0</v>
      </c>
      <c r="E10" s="156">
        <f t="shared" si="1"/>
        <v>103707329.78</v>
      </c>
      <c r="F10" s="36" t="s">
        <v>432</v>
      </c>
      <c r="G10" s="152">
        <v>103707329.78</v>
      </c>
      <c r="H10" s="124"/>
    </row>
    <row r="11" spans="1:9" s="43" customFormat="1" ht="18.75" customHeight="1">
      <c r="A11" s="27">
        <v>617</v>
      </c>
      <c r="B11" s="28" t="s">
        <v>310</v>
      </c>
      <c r="C11" s="29"/>
      <c r="D11" s="153">
        <v>0</v>
      </c>
      <c r="E11" s="156">
        <f t="shared" si="1"/>
        <v>0</v>
      </c>
      <c r="F11" s="36" t="s">
        <v>432</v>
      </c>
      <c r="G11" s="152">
        <v>0</v>
      </c>
    </row>
    <row r="12" spans="1:9" s="43" customFormat="1" ht="18.75" customHeight="1">
      <c r="A12" s="27">
        <v>619</v>
      </c>
      <c r="B12" s="28" t="s">
        <v>311</v>
      </c>
      <c r="C12" s="33"/>
      <c r="D12" s="153">
        <v>0</v>
      </c>
      <c r="E12" s="156">
        <f t="shared" si="1"/>
        <v>0</v>
      </c>
      <c r="F12" s="36" t="s">
        <v>432</v>
      </c>
      <c r="G12" s="152">
        <v>0</v>
      </c>
    </row>
    <row r="13" spans="1:9" s="42" customFormat="1" ht="21.95" customHeight="1">
      <c r="A13" s="22">
        <v>6200</v>
      </c>
      <c r="B13" s="23" t="s">
        <v>312</v>
      </c>
      <c r="C13" s="24"/>
      <c r="D13" s="151">
        <v>0</v>
      </c>
      <c r="E13" s="151">
        <f t="shared" si="1"/>
        <v>0</v>
      </c>
      <c r="F13" s="26" t="s">
        <v>432</v>
      </c>
      <c r="G13" s="151">
        <f>SUM(G14:G21)</f>
        <v>0</v>
      </c>
    </row>
    <row r="14" spans="1:9" s="43" customFormat="1" ht="18.75" customHeight="1">
      <c r="A14" s="27">
        <v>621</v>
      </c>
      <c r="B14" s="28" t="s">
        <v>304</v>
      </c>
      <c r="C14" s="29"/>
      <c r="D14" s="152">
        <v>0</v>
      </c>
      <c r="E14" s="156">
        <f t="shared" si="1"/>
        <v>0</v>
      </c>
      <c r="F14" s="31" t="s">
        <v>432</v>
      </c>
      <c r="G14" s="152">
        <v>0</v>
      </c>
    </row>
    <row r="15" spans="1:9" s="43" customFormat="1" ht="18.75" customHeight="1">
      <c r="A15" s="27">
        <v>622</v>
      </c>
      <c r="B15" s="28" t="s">
        <v>313</v>
      </c>
      <c r="C15" s="29"/>
      <c r="D15" s="152">
        <v>0</v>
      </c>
      <c r="E15" s="156">
        <f t="shared" si="1"/>
        <v>0</v>
      </c>
      <c r="F15" s="31" t="s">
        <v>432</v>
      </c>
      <c r="G15" s="152">
        <v>0</v>
      </c>
    </row>
    <row r="16" spans="1:9" s="43" customFormat="1" ht="18.75" customHeight="1">
      <c r="A16" s="27">
        <v>623</v>
      </c>
      <c r="B16" s="28" t="s">
        <v>314</v>
      </c>
      <c r="C16" s="29"/>
      <c r="D16" s="152">
        <v>0</v>
      </c>
      <c r="E16" s="156">
        <f t="shared" si="1"/>
        <v>0</v>
      </c>
      <c r="F16" s="31" t="s">
        <v>432</v>
      </c>
      <c r="G16" s="152">
        <v>0</v>
      </c>
    </row>
    <row r="17" spans="1:7" s="43" customFormat="1" ht="18.75" customHeight="1">
      <c r="A17" s="27">
        <v>624</v>
      </c>
      <c r="B17" s="28" t="s">
        <v>307</v>
      </c>
      <c r="C17" s="29"/>
      <c r="D17" s="152">
        <v>0</v>
      </c>
      <c r="E17" s="156">
        <f t="shared" si="1"/>
        <v>0</v>
      </c>
      <c r="F17" s="31" t="s">
        <v>432</v>
      </c>
      <c r="G17" s="152">
        <v>0</v>
      </c>
    </row>
    <row r="18" spans="1:7" s="43" customFormat="1" ht="18.75" customHeight="1">
      <c r="A18" s="27">
        <v>625</v>
      </c>
      <c r="B18" s="28" t="s">
        <v>308</v>
      </c>
      <c r="C18" s="29"/>
      <c r="D18" s="152">
        <v>0</v>
      </c>
      <c r="E18" s="156">
        <f t="shared" si="1"/>
        <v>0</v>
      </c>
      <c r="F18" s="31" t="s">
        <v>432</v>
      </c>
      <c r="G18" s="152">
        <v>0</v>
      </c>
    </row>
    <row r="19" spans="1:7" s="43" customFormat="1" ht="18.75" customHeight="1">
      <c r="A19" s="27">
        <v>626</v>
      </c>
      <c r="B19" s="28" t="s">
        <v>309</v>
      </c>
      <c r="C19" s="29"/>
      <c r="D19" s="152">
        <v>0</v>
      </c>
      <c r="E19" s="156">
        <f t="shared" si="1"/>
        <v>0</v>
      </c>
      <c r="F19" s="31" t="s">
        <v>432</v>
      </c>
      <c r="G19" s="152">
        <v>0</v>
      </c>
    </row>
    <row r="20" spans="1:7" s="43" customFormat="1" ht="18.75" customHeight="1">
      <c r="A20" s="27">
        <v>627</v>
      </c>
      <c r="B20" s="28" t="s">
        <v>310</v>
      </c>
      <c r="C20" s="29"/>
      <c r="D20" s="152">
        <v>0</v>
      </c>
      <c r="E20" s="156">
        <f t="shared" si="1"/>
        <v>0</v>
      </c>
      <c r="F20" s="31" t="s">
        <v>432</v>
      </c>
      <c r="G20" s="152">
        <v>0</v>
      </c>
    </row>
    <row r="21" spans="1:7" s="43" customFormat="1" ht="18.75" customHeight="1">
      <c r="A21" s="27">
        <v>629</v>
      </c>
      <c r="B21" s="28" t="s">
        <v>315</v>
      </c>
      <c r="C21" s="29"/>
      <c r="D21" s="152">
        <v>0</v>
      </c>
      <c r="E21" s="156">
        <f t="shared" si="1"/>
        <v>0</v>
      </c>
      <c r="F21" s="31" t="s">
        <v>432</v>
      </c>
      <c r="G21" s="152">
        <v>0</v>
      </c>
    </row>
    <row r="22" spans="1:7" s="42" customFormat="1" ht="21.95" customHeight="1">
      <c r="A22" s="22">
        <v>6300</v>
      </c>
      <c r="B22" s="23" t="s">
        <v>316</v>
      </c>
      <c r="C22" s="24"/>
      <c r="D22" s="151">
        <v>0</v>
      </c>
      <c r="E22" s="151">
        <f t="shared" si="1"/>
        <v>0</v>
      </c>
      <c r="F22" s="26" t="s">
        <v>432</v>
      </c>
      <c r="G22" s="151">
        <f>SUM(G23:G24)</f>
        <v>0</v>
      </c>
    </row>
    <row r="23" spans="1:7" s="43" customFormat="1" ht="18.75" customHeight="1">
      <c r="A23" s="27">
        <v>631</v>
      </c>
      <c r="B23" s="28" t="s">
        <v>317</v>
      </c>
      <c r="C23" s="29"/>
      <c r="D23" s="152">
        <v>0</v>
      </c>
      <c r="E23" s="156">
        <f t="shared" si="1"/>
        <v>0</v>
      </c>
      <c r="F23" s="31" t="s">
        <v>432</v>
      </c>
      <c r="G23" s="152">
        <v>0</v>
      </c>
    </row>
    <row r="24" spans="1:7" s="43" customFormat="1" ht="18.75" customHeight="1">
      <c r="A24" s="27">
        <v>632</v>
      </c>
      <c r="B24" s="28" t="s">
        <v>318</v>
      </c>
      <c r="C24" s="29"/>
      <c r="D24" s="152">
        <v>0</v>
      </c>
      <c r="E24" s="156">
        <f t="shared" si="1"/>
        <v>0</v>
      </c>
      <c r="F24" s="31" t="s">
        <v>432</v>
      </c>
      <c r="G24" s="152">
        <v>0</v>
      </c>
    </row>
    <row r="25" spans="1:7" s="1" customFormat="1" ht="19.5" customHeight="1">
      <c r="A25" s="160"/>
      <c r="B25" s="161"/>
      <c r="C25" s="162"/>
      <c r="D25" s="163"/>
      <c r="E25" s="164"/>
      <c r="F25" s="165"/>
      <c r="G25" s="166"/>
    </row>
    <row r="26" spans="1:7" s="174" customFormat="1" ht="19.5" customHeight="1">
      <c r="A26" s="167"/>
      <c r="B26" s="168"/>
      <c r="C26" s="169"/>
      <c r="D26" s="170"/>
      <c r="E26" s="171"/>
      <c r="F26" s="172"/>
      <c r="G26" s="173"/>
    </row>
    <row r="27" spans="1:7" s="174" customFormat="1" ht="19.5" customHeight="1">
      <c r="A27" s="167"/>
      <c r="B27" s="168"/>
      <c r="C27" s="169"/>
      <c r="D27" s="170"/>
      <c r="E27" s="171"/>
      <c r="F27" s="172"/>
      <c r="G27" s="175"/>
    </row>
    <row r="28" spans="1:7" s="174" customFormat="1" ht="19.5" customHeight="1">
      <c r="A28" s="167"/>
      <c r="B28" s="176"/>
      <c r="C28" s="169"/>
      <c r="D28" s="170"/>
      <c r="E28" s="171"/>
      <c r="F28" s="172"/>
      <c r="G28" s="173"/>
    </row>
    <row r="29" spans="1:7" s="174" customFormat="1" ht="19.5" customHeight="1">
      <c r="A29" s="167"/>
      <c r="B29" s="168"/>
      <c r="C29" s="169"/>
      <c r="D29" s="170"/>
      <c r="E29" s="171"/>
      <c r="F29" s="172"/>
      <c r="G29" s="177"/>
    </row>
    <row r="30" spans="1:7" s="174" customFormat="1" ht="19.5" customHeight="1">
      <c r="A30" s="167"/>
      <c r="B30" s="168"/>
      <c r="C30" s="169"/>
      <c r="D30" s="170"/>
      <c r="E30" s="171"/>
      <c r="F30" s="172"/>
      <c r="G30" s="177"/>
    </row>
    <row r="31" spans="1:7" s="174" customFormat="1" ht="19.5" customHeight="1">
      <c r="A31" s="167"/>
      <c r="B31" s="168"/>
      <c r="C31" s="169"/>
      <c r="D31" s="170"/>
      <c r="E31" s="171"/>
      <c r="F31" s="172"/>
      <c r="G31" s="177"/>
    </row>
    <row r="32" spans="1:7" s="174" customFormat="1" ht="19.5" customHeight="1">
      <c r="A32" s="167"/>
      <c r="B32" s="168"/>
      <c r="C32" s="169"/>
      <c r="D32" s="170"/>
      <c r="E32" s="171"/>
      <c r="F32" s="172"/>
      <c r="G32" s="177"/>
    </row>
    <row r="33" spans="1:7" s="174" customFormat="1" ht="19.5" customHeight="1">
      <c r="A33" s="167"/>
      <c r="B33" s="168"/>
      <c r="C33" s="169"/>
      <c r="D33" s="170"/>
      <c r="E33" s="171"/>
      <c r="F33" s="172"/>
      <c r="G33" s="173"/>
    </row>
    <row r="34" spans="1:7" s="174" customFormat="1" ht="19.5" customHeight="1">
      <c r="A34" s="167"/>
      <c r="B34" s="168"/>
      <c r="C34" s="169"/>
      <c r="D34" s="170"/>
      <c r="E34" s="171"/>
      <c r="F34" s="172"/>
      <c r="G34" s="173"/>
    </row>
    <row r="35" spans="1:7" s="174" customFormat="1" ht="19.5" customHeight="1">
      <c r="A35" s="167"/>
      <c r="B35" s="168"/>
      <c r="C35" s="169"/>
      <c r="D35" s="170"/>
      <c r="E35" s="171"/>
      <c r="F35" s="172"/>
      <c r="G35" s="173"/>
    </row>
    <row r="36" spans="1:7" s="174" customFormat="1" ht="19.5" customHeight="1">
      <c r="A36" s="167"/>
      <c r="B36" s="168"/>
      <c r="C36" s="169"/>
      <c r="D36" s="170"/>
      <c r="E36" s="171"/>
      <c r="F36" s="172"/>
      <c r="G36" s="173"/>
    </row>
    <row r="37" spans="1:7" s="174" customFormat="1" ht="19.5" customHeight="1">
      <c r="A37" s="167"/>
      <c r="B37" s="168"/>
      <c r="C37" s="169"/>
      <c r="D37" s="170"/>
      <c r="E37" s="171"/>
      <c r="F37" s="172"/>
      <c r="G37" s="173"/>
    </row>
    <row r="38" spans="1:7" s="174" customFormat="1" ht="19.5" customHeight="1">
      <c r="A38" s="167"/>
      <c r="B38" s="168"/>
      <c r="C38" s="169"/>
      <c r="D38" s="170"/>
      <c r="E38" s="171"/>
      <c r="F38" s="172"/>
      <c r="G38" s="173"/>
    </row>
    <row r="39" spans="1:7" s="174" customFormat="1" ht="19.5" customHeight="1">
      <c r="A39" s="167"/>
      <c r="B39" s="168"/>
      <c r="C39" s="169"/>
      <c r="D39" s="170"/>
      <c r="E39" s="171"/>
      <c r="F39" s="172"/>
      <c r="G39" s="173"/>
    </row>
    <row r="40" spans="1:7" s="174" customFormat="1" ht="19.5" customHeight="1">
      <c r="A40" s="167"/>
      <c r="B40" s="168"/>
      <c r="C40" s="169"/>
      <c r="D40" s="170"/>
      <c r="E40" s="171"/>
      <c r="F40" s="172"/>
      <c r="G40" s="173"/>
    </row>
    <row r="41" spans="1:7" s="174" customFormat="1" ht="19.5" customHeight="1">
      <c r="A41" s="167"/>
      <c r="B41" s="168"/>
      <c r="C41" s="169"/>
      <c r="D41" s="170"/>
      <c r="E41" s="171"/>
      <c r="F41" s="172"/>
      <c r="G41" s="173"/>
    </row>
    <row r="42" spans="1:7" s="174" customFormat="1" ht="19.5" customHeight="1">
      <c r="A42" s="167"/>
      <c r="B42" s="168"/>
      <c r="C42" s="169"/>
      <c r="D42" s="170"/>
      <c r="E42" s="171"/>
      <c r="F42" s="172"/>
      <c r="G42" s="173"/>
    </row>
    <row r="43" spans="1:7" s="174" customFormat="1" ht="19.5" customHeight="1">
      <c r="A43" s="167"/>
      <c r="B43" s="168"/>
      <c r="C43" s="169"/>
      <c r="D43" s="170"/>
      <c r="E43" s="171"/>
      <c r="F43" s="172"/>
      <c r="G43" s="173"/>
    </row>
  </sheetData>
  <sheetProtection selectLockedCells="1" selectUnlockedCells="1"/>
  <mergeCells count="6">
    <mergeCell ref="G1:G2"/>
    <mergeCell ref="A1:A2"/>
    <mergeCell ref="B1:B2"/>
    <mergeCell ref="C1:C2"/>
    <mergeCell ref="D1:D2"/>
    <mergeCell ref="E1:F1"/>
  </mergeCells>
  <phoneticPr fontId="5" type="noConversion"/>
  <conditionalFormatting sqref="D14:D21 D23:D24 G14:G21 G23:G24 G5:G12 D5:D12">
    <cfRule type="containsBlanks" dxfId="50" priority="11">
      <formula>LEN(TRIM(D5))=0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E1 G1">
      <formula1>0</formula1>
    </dataValidation>
  </dataValidations>
  <printOptions horizontalCentered="1"/>
  <pageMargins left="0" right="0" top="0.51181102362204722" bottom="0" header="0.19685039370078741" footer="0"/>
  <pageSetup scale="66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50"/>
  <sheetViews>
    <sheetView showGridLines="0" view="pageBreakPreview" zoomScale="80" zoomScaleSheetLayoutView="80" workbookViewId="0">
      <selection activeCell="B59" sqref="B59"/>
    </sheetView>
  </sheetViews>
  <sheetFormatPr baseColWidth="10" defaultColWidth="11.42578125" defaultRowHeight="14.25" customHeight="1"/>
  <cols>
    <col min="1" max="1" width="12.28515625" style="2" customWidth="1"/>
    <col min="2" max="2" width="90.28515625" style="6" customWidth="1"/>
    <col min="3" max="3" width="12.85546875" style="7" hidden="1" customWidth="1"/>
    <col min="4" max="4" width="33.28515625" style="16" customWidth="1"/>
    <col min="5" max="5" width="21" style="18" customWidth="1"/>
    <col min="6" max="6" width="19.140625" style="10" customWidth="1"/>
    <col min="7" max="7" width="33.28515625" style="14" customWidth="1"/>
    <col min="8" max="8" width="17.140625" bestFit="1" customWidth="1"/>
  </cols>
  <sheetData>
    <row r="1" spans="1:7" s="69" customFormat="1" ht="18.75" customHeight="1" thickBot="1">
      <c r="A1" s="198" t="s">
        <v>0</v>
      </c>
      <c r="B1" s="200" t="s">
        <v>1</v>
      </c>
      <c r="C1" s="206" t="s">
        <v>422</v>
      </c>
      <c r="D1" s="202" t="s">
        <v>433</v>
      </c>
      <c r="E1" s="204" t="s">
        <v>400</v>
      </c>
      <c r="F1" s="205"/>
      <c r="G1" s="211" t="str">
        <f>'Resumen Presupuestal'!I1:I2</f>
        <v xml:space="preserve"> Presupuesto 2013</v>
      </c>
    </row>
    <row r="2" spans="1:7" s="69" customFormat="1" ht="76.5" customHeight="1" thickBot="1">
      <c r="A2" s="199"/>
      <c r="B2" s="201"/>
      <c r="C2" s="207"/>
      <c r="D2" s="203"/>
      <c r="E2" s="72" t="s">
        <v>423</v>
      </c>
      <c r="F2" s="71" t="s">
        <v>424</v>
      </c>
      <c r="G2" s="212"/>
    </row>
    <row r="3" spans="1:7" s="41" customFormat="1" ht="58.5" customHeight="1">
      <c r="A3" s="64">
        <v>7000</v>
      </c>
      <c r="B3" s="65" t="s">
        <v>319</v>
      </c>
      <c r="C3" s="66"/>
      <c r="D3" s="154">
        <f>D4+D7+D17+D24+D34+D44+D47</f>
        <v>10000000</v>
      </c>
      <c r="E3" s="154">
        <f t="shared" ref="E3:E28" si="0">G3-D3</f>
        <v>0</v>
      </c>
      <c r="F3" s="68">
        <f>G3/D3-1</f>
        <v>0</v>
      </c>
      <c r="G3" s="147">
        <f>G4+G7+G17+G24+G34+G44+G47</f>
        <v>10000000</v>
      </c>
    </row>
    <row r="4" spans="1:7" s="42" customFormat="1" ht="21.95" hidden="1" customHeight="1">
      <c r="A4" s="22">
        <v>7100</v>
      </c>
      <c r="B4" s="23" t="s">
        <v>320</v>
      </c>
      <c r="C4" s="24"/>
      <c r="D4" s="151">
        <f>SUM(D5:D6)</f>
        <v>0</v>
      </c>
      <c r="E4" s="151">
        <f t="shared" si="0"/>
        <v>0</v>
      </c>
      <c r="F4" s="26" t="e">
        <f>G4/D4-1</f>
        <v>#DIV/0!</v>
      </c>
      <c r="G4" s="148">
        <f>SUM(G5:G6)</f>
        <v>0</v>
      </c>
    </row>
    <row r="5" spans="1:7" s="43" customFormat="1" ht="18.75" hidden="1" customHeight="1">
      <c r="A5" s="27">
        <v>711</v>
      </c>
      <c r="B5" s="28" t="s">
        <v>321</v>
      </c>
      <c r="C5" s="29"/>
      <c r="D5" s="152">
        <v>0</v>
      </c>
      <c r="E5" s="155">
        <f t="shared" si="0"/>
        <v>0</v>
      </c>
      <c r="F5" s="31" t="e">
        <f>G5/D5-1</f>
        <v>#DIV/0!</v>
      </c>
      <c r="G5" s="149">
        <v>0</v>
      </c>
    </row>
    <row r="6" spans="1:7" s="43" customFormat="1" ht="18.75" hidden="1" customHeight="1">
      <c r="A6" s="27">
        <v>712</v>
      </c>
      <c r="B6" s="28" t="s">
        <v>322</v>
      </c>
      <c r="C6" s="29"/>
      <c r="D6" s="152">
        <v>0</v>
      </c>
      <c r="E6" s="155">
        <f t="shared" si="0"/>
        <v>0</v>
      </c>
      <c r="F6" s="31" t="e">
        <f>G6/D6-1</f>
        <v>#DIV/0!</v>
      </c>
      <c r="G6" s="149">
        <v>0</v>
      </c>
    </row>
    <row r="7" spans="1:7" s="42" customFormat="1" ht="21.95" hidden="1" customHeight="1">
      <c r="A7" s="22">
        <v>7200</v>
      </c>
      <c r="B7" s="23" t="s">
        <v>323</v>
      </c>
      <c r="C7" s="24"/>
      <c r="D7" s="151">
        <f>SUM(D8:D16)</f>
        <v>0</v>
      </c>
      <c r="E7" s="151">
        <f t="shared" si="0"/>
        <v>0</v>
      </c>
      <c r="F7" s="26" t="e">
        <f>G7/D7-1</f>
        <v>#DIV/0!</v>
      </c>
      <c r="G7" s="148">
        <f>SUM(G8:G16)</f>
        <v>0</v>
      </c>
    </row>
    <row r="8" spans="1:7" s="43" customFormat="1" ht="18.75" hidden="1" customHeight="1">
      <c r="A8" s="27">
        <v>721</v>
      </c>
      <c r="B8" s="28" t="s">
        <v>324</v>
      </c>
      <c r="C8" s="29"/>
      <c r="D8" s="152">
        <v>0</v>
      </c>
      <c r="E8" s="155">
        <f t="shared" si="0"/>
        <v>0</v>
      </c>
      <c r="F8" s="31" t="e">
        <f t="shared" ref="F8:F50" si="1">G8/D8-1</f>
        <v>#DIV/0!</v>
      </c>
      <c r="G8" s="149">
        <v>0</v>
      </c>
    </row>
    <row r="9" spans="1:7" s="43" customFormat="1" ht="18.75" hidden="1" customHeight="1">
      <c r="A9" s="27">
        <v>722</v>
      </c>
      <c r="B9" s="28" t="s">
        <v>325</v>
      </c>
      <c r="C9" s="29"/>
      <c r="D9" s="152">
        <v>0</v>
      </c>
      <c r="E9" s="155">
        <f t="shared" si="0"/>
        <v>0</v>
      </c>
      <c r="F9" s="31" t="e">
        <f t="shared" si="1"/>
        <v>#DIV/0!</v>
      </c>
      <c r="G9" s="149">
        <v>0</v>
      </c>
    </row>
    <row r="10" spans="1:7" s="43" customFormat="1" ht="18.75" hidden="1" customHeight="1">
      <c r="A10" s="27">
        <v>723</v>
      </c>
      <c r="B10" s="28" t="s">
        <v>326</v>
      </c>
      <c r="C10" s="29"/>
      <c r="D10" s="152">
        <v>0</v>
      </c>
      <c r="E10" s="155">
        <f t="shared" si="0"/>
        <v>0</v>
      </c>
      <c r="F10" s="31" t="e">
        <f>G10/D10-1</f>
        <v>#DIV/0!</v>
      </c>
      <c r="G10" s="149">
        <v>0</v>
      </c>
    </row>
    <row r="11" spans="1:7" s="43" customFormat="1" ht="18.75" hidden="1" customHeight="1">
      <c r="A11" s="27">
        <v>724</v>
      </c>
      <c r="B11" s="28" t="s">
        <v>327</v>
      </c>
      <c r="C11" s="29"/>
      <c r="D11" s="152">
        <v>0</v>
      </c>
      <c r="E11" s="155">
        <f t="shared" si="0"/>
        <v>0</v>
      </c>
      <c r="F11" s="31" t="e">
        <f t="shared" si="1"/>
        <v>#DIV/0!</v>
      </c>
      <c r="G11" s="149">
        <v>0</v>
      </c>
    </row>
    <row r="12" spans="1:7" s="43" customFormat="1" ht="18.75" hidden="1" customHeight="1">
      <c r="A12" s="27">
        <v>725</v>
      </c>
      <c r="B12" s="28" t="s">
        <v>328</v>
      </c>
      <c r="C12" s="29"/>
      <c r="D12" s="152">
        <v>0</v>
      </c>
      <c r="E12" s="155">
        <f t="shared" si="0"/>
        <v>0</v>
      </c>
      <c r="F12" s="31" t="e">
        <f t="shared" si="1"/>
        <v>#DIV/0!</v>
      </c>
      <c r="G12" s="149">
        <v>0</v>
      </c>
    </row>
    <row r="13" spans="1:7" s="43" customFormat="1" ht="18.75" hidden="1" customHeight="1">
      <c r="A13" s="27">
        <v>726</v>
      </c>
      <c r="B13" s="28" t="s">
        <v>329</v>
      </c>
      <c r="C13" s="29"/>
      <c r="D13" s="152">
        <v>0</v>
      </c>
      <c r="E13" s="155">
        <f t="shared" si="0"/>
        <v>0</v>
      </c>
      <c r="F13" s="31" t="e">
        <f t="shared" si="1"/>
        <v>#DIV/0!</v>
      </c>
      <c r="G13" s="149">
        <v>0</v>
      </c>
    </row>
    <row r="14" spans="1:7" s="43" customFormat="1" ht="18.75" hidden="1" customHeight="1">
      <c r="A14" s="27">
        <v>727</v>
      </c>
      <c r="B14" s="28" t="s">
        <v>330</v>
      </c>
      <c r="C14" s="29"/>
      <c r="D14" s="152">
        <v>0</v>
      </c>
      <c r="E14" s="155">
        <f t="shared" si="0"/>
        <v>0</v>
      </c>
      <c r="F14" s="31" t="e">
        <f t="shared" si="1"/>
        <v>#DIV/0!</v>
      </c>
      <c r="G14" s="149">
        <v>0</v>
      </c>
    </row>
    <row r="15" spans="1:7" s="43" customFormat="1" ht="18.75" hidden="1" customHeight="1">
      <c r="A15" s="27">
        <v>728</v>
      </c>
      <c r="B15" s="28" t="s">
        <v>331</v>
      </c>
      <c r="C15" s="29"/>
      <c r="D15" s="152">
        <v>0</v>
      </c>
      <c r="E15" s="155">
        <f t="shared" si="0"/>
        <v>0</v>
      </c>
      <c r="F15" s="31" t="e">
        <f t="shared" si="1"/>
        <v>#DIV/0!</v>
      </c>
      <c r="G15" s="149">
        <v>0</v>
      </c>
    </row>
    <row r="16" spans="1:7" s="43" customFormat="1" ht="18.75" hidden="1" customHeight="1">
      <c r="A16" s="27">
        <v>729</v>
      </c>
      <c r="B16" s="28" t="s">
        <v>332</v>
      </c>
      <c r="C16" s="29"/>
      <c r="D16" s="152">
        <v>0</v>
      </c>
      <c r="E16" s="155">
        <f t="shared" si="0"/>
        <v>0</v>
      </c>
      <c r="F16" s="31" t="e">
        <f t="shared" si="1"/>
        <v>#DIV/0!</v>
      </c>
      <c r="G16" s="149">
        <v>0</v>
      </c>
    </row>
    <row r="17" spans="1:7" s="42" customFormat="1" ht="21.95" hidden="1" customHeight="1">
      <c r="A17" s="22">
        <v>7300</v>
      </c>
      <c r="B17" s="23" t="s">
        <v>333</v>
      </c>
      <c r="C17" s="24"/>
      <c r="D17" s="151">
        <f>SUM(D18:D23)</f>
        <v>0</v>
      </c>
      <c r="E17" s="151">
        <f t="shared" si="0"/>
        <v>0</v>
      </c>
      <c r="F17" s="26" t="e">
        <f>G17/D17-1</f>
        <v>#DIV/0!</v>
      </c>
      <c r="G17" s="148">
        <f>SUM(G18:G23)</f>
        <v>0</v>
      </c>
    </row>
    <row r="18" spans="1:7" s="43" customFormat="1" ht="18.75" hidden="1" customHeight="1">
      <c r="A18" s="27">
        <v>731</v>
      </c>
      <c r="B18" s="28" t="s">
        <v>334</v>
      </c>
      <c r="C18" s="29"/>
      <c r="D18" s="152">
        <v>0</v>
      </c>
      <c r="E18" s="155">
        <f t="shared" si="0"/>
        <v>0</v>
      </c>
      <c r="F18" s="31" t="e">
        <f t="shared" si="1"/>
        <v>#DIV/0!</v>
      </c>
      <c r="G18" s="149">
        <v>0</v>
      </c>
    </row>
    <row r="19" spans="1:7" s="43" customFormat="1" ht="18.75" hidden="1" customHeight="1">
      <c r="A19" s="27">
        <v>732</v>
      </c>
      <c r="B19" s="28" t="s">
        <v>335</v>
      </c>
      <c r="C19" s="29"/>
      <c r="D19" s="152">
        <v>0</v>
      </c>
      <c r="E19" s="155">
        <f t="shared" si="0"/>
        <v>0</v>
      </c>
      <c r="F19" s="31" t="e">
        <f t="shared" si="1"/>
        <v>#DIV/0!</v>
      </c>
      <c r="G19" s="149">
        <v>0</v>
      </c>
    </row>
    <row r="20" spans="1:7" s="43" customFormat="1" ht="18.75" hidden="1" customHeight="1">
      <c r="A20" s="27">
        <v>733</v>
      </c>
      <c r="B20" s="28" t="s">
        <v>336</v>
      </c>
      <c r="C20" s="29"/>
      <c r="D20" s="152">
        <v>0</v>
      </c>
      <c r="E20" s="155">
        <f t="shared" si="0"/>
        <v>0</v>
      </c>
      <c r="F20" s="31" t="e">
        <f t="shared" si="1"/>
        <v>#DIV/0!</v>
      </c>
      <c r="G20" s="149">
        <v>0</v>
      </c>
    </row>
    <row r="21" spans="1:7" s="43" customFormat="1" ht="18.75" hidden="1" customHeight="1">
      <c r="A21" s="27">
        <v>734</v>
      </c>
      <c r="B21" s="28" t="s">
        <v>337</v>
      </c>
      <c r="C21" s="29"/>
      <c r="D21" s="152">
        <v>0</v>
      </c>
      <c r="E21" s="155">
        <f t="shared" si="0"/>
        <v>0</v>
      </c>
      <c r="F21" s="31" t="e">
        <f t="shared" si="1"/>
        <v>#DIV/0!</v>
      </c>
      <c r="G21" s="149">
        <v>0</v>
      </c>
    </row>
    <row r="22" spans="1:7" s="43" customFormat="1" ht="18.75" hidden="1" customHeight="1">
      <c r="A22" s="27">
        <v>735</v>
      </c>
      <c r="B22" s="28" t="s">
        <v>338</v>
      </c>
      <c r="C22" s="29"/>
      <c r="D22" s="152">
        <v>0</v>
      </c>
      <c r="E22" s="155">
        <f t="shared" si="0"/>
        <v>0</v>
      </c>
      <c r="F22" s="31" t="e">
        <f t="shared" si="1"/>
        <v>#DIV/0!</v>
      </c>
      <c r="G22" s="149">
        <v>0</v>
      </c>
    </row>
    <row r="23" spans="1:7" s="43" customFormat="1" ht="18.75" hidden="1" customHeight="1">
      <c r="A23" s="27">
        <v>739</v>
      </c>
      <c r="B23" s="28" t="s">
        <v>339</v>
      </c>
      <c r="C23" s="29"/>
      <c r="D23" s="152">
        <v>0</v>
      </c>
      <c r="E23" s="155">
        <f t="shared" si="0"/>
        <v>0</v>
      </c>
      <c r="F23" s="31" t="e">
        <f t="shared" si="1"/>
        <v>#DIV/0!</v>
      </c>
      <c r="G23" s="149">
        <v>0</v>
      </c>
    </row>
    <row r="24" spans="1:7" s="42" customFormat="1" ht="21.95" hidden="1" customHeight="1">
      <c r="A24" s="22">
        <v>7400</v>
      </c>
      <c r="B24" s="23" t="s">
        <v>340</v>
      </c>
      <c r="C24" s="24"/>
      <c r="D24" s="151">
        <f>SUM(D25:D33)</f>
        <v>0</v>
      </c>
      <c r="E24" s="151">
        <f t="shared" si="0"/>
        <v>0</v>
      </c>
      <c r="F24" s="26" t="e">
        <f>G24/D24-1</f>
        <v>#DIV/0!</v>
      </c>
      <c r="G24" s="148">
        <f>SUM(G25:G33)</f>
        <v>0</v>
      </c>
    </row>
    <row r="25" spans="1:7" s="43" customFormat="1" ht="18.75" hidden="1" customHeight="1">
      <c r="A25" s="27">
        <v>741</v>
      </c>
      <c r="B25" s="28" t="s">
        <v>341</v>
      </c>
      <c r="C25" s="29"/>
      <c r="D25" s="152">
        <v>0</v>
      </c>
      <c r="E25" s="155">
        <f t="shared" si="0"/>
        <v>0</v>
      </c>
      <c r="F25" s="31" t="e">
        <f t="shared" si="1"/>
        <v>#DIV/0!</v>
      </c>
      <c r="G25" s="149">
        <v>0</v>
      </c>
    </row>
    <row r="26" spans="1:7" s="43" customFormat="1" ht="18.75" hidden="1" customHeight="1">
      <c r="A26" s="27">
        <v>742</v>
      </c>
      <c r="B26" s="28" t="s">
        <v>342</v>
      </c>
      <c r="C26" s="29"/>
      <c r="D26" s="152">
        <v>0</v>
      </c>
      <c r="E26" s="155">
        <f t="shared" si="0"/>
        <v>0</v>
      </c>
      <c r="F26" s="31" t="e">
        <f t="shared" si="1"/>
        <v>#DIV/0!</v>
      </c>
      <c r="G26" s="149">
        <v>0</v>
      </c>
    </row>
    <row r="27" spans="1:7" s="43" customFormat="1" ht="18.75" hidden="1" customHeight="1">
      <c r="A27" s="27">
        <v>743</v>
      </c>
      <c r="B27" s="28" t="s">
        <v>343</v>
      </c>
      <c r="C27" s="29"/>
      <c r="D27" s="152">
        <v>0</v>
      </c>
      <c r="E27" s="155">
        <f t="shared" si="0"/>
        <v>0</v>
      </c>
      <c r="F27" s="31" t="e">
        <f t="shared" si="1"/>
        <v>#DIV/0!</v>
      </c>
      <c r="G27" s="149">
        <v>0</v>
      </c>
    </row>
    <row r="28" spans="1:7" s="43" customFormat="1" ht="18.75" hidden="1" customHeight="1">
      <c r="A28" s="27">
        <v>744</v>
      </c>
      <c r="B28" s="28" t="s">
        <v>344</v>
      </c>
      <c r="C28" s="29"/>
      <c r="D28" s="152">
        <v>0</v>
      </c>
      <c r="E28" s="155">
        <f t="shared" si="0"/>
        <v>0</v>
      </c>
      <c r="F28" s="31" t="e">
        <f t="shared" si="1"/>
        <v>#DIV/0!</v>
      </c>
      <c r="G28" s="149">
        <v>0</v>
      </c>
    </row>
    <row r="29" spans="1:7" s="43" customFormat="1" ht="18.75" hidden="1" customHeight="1">
      <c r="A29" s="27">
        <v>745</v>
      </c>
      <c r="B29" s="28" t="s">
        <v>345</v>
      </c>
      <c r="C29" s="29"/>
      <c r="D29" s="152">
        <v>0</v>
      </c>
      <c r="E29" s="155">
        <f t="shared" ref="E29:E49" si="2">G29-D29</f>
        <v>0</v>
      </c>
      <c r="F29" s="31" t="e">
        <f t="shared" si="1"/>
        <v>#DIV/0!</v>
      </c>
      <c r="G29" s="149">
        <v>0</v>
      </c>
    </row>
    <row r="30" spans="1:7" s="43" customFormat="1" ht="18.75" hidden="1" customHeight="1">
      <c r="A30" s="27">
        <v>746</v>
      </c>
      <c r="B30" s="28" t="s">
        <v>346</v>
      </c>
      <c r="C30" s="29"/>
      <c r="D30" s="152">
        <v>0</v>
      </c>
      <c r="E30" s="155">
        <f t="shared" si="2"/>
        <v>0</v>
      </c>
      <c r="F30" s="31" t="e">
        <f t="shared" si="1"/>
        <v>#DIV/0!</v>
      </c>
      <c r="G30" s="149">
        <v>0</v>
      </c>
    </row>
    <row r="31" spans="1:7" s="43" customFormat="1" ht="18.75" hidden="1" customHeight="1">
      <c r="A31" s="27">
        <v>747</v>
      </c>
      <c r="B31" s="28" t="s">
        <v>347</v>
      </c>
      <c r="C31" s="29"/>
      <c r="D31" s="152">
        <v>0</v>
      </c>
      <c r="E31" s="155">
        <f t="shared" si="2"/>
        <v>0</v>
      </c>
      <c r="F31" s="31" t="e">
        <f t="shared" si="1"/>
        <v>#DIV/0!</v>
      </c>
      <c r="G31" s="149">
        <v>0</v>
      </c>
    </row>
    <row r="32" spans="1:7" s="43" customFormat="1" ht="18.75" hidden="1" customHeight="1">
      <c r="A32" s="27">
        <v>748</v>
      </c>
      <c r="B32" s="28" t="s">
        <v>348</v>
      </c>
      <c r="C32" s="29"/>
      <c r="D32" s="152">
        <v>0</v>
      </c>
      <c r="E32" s="155">
        <f t="shared" si="2"/>
        <v>0</v>
      </c>
      <c r="F32" s="31" t="e">
        <f t="shared" si="1"/>
        <v>#DIV/0!</v>
      </c>
      <c r="G32" s="149">
        <v>0</v>
      </c>
    </row>
    <row r="33" spans="1:7" s="43" customFormat="1" ht="18.75" hidden="1" customHeight="1">
      <c r="A33" s="27">
        <v>749</v>
      </c>
      <c r="B33" s="28" t="s">
        <v>349</v>
      </c>
      <c r="C33" s="29"/>
      <c r="D33" s="152">
        <v>0</v>
      </c>
      <c r="E33" s="155">
        <f t="shared" si="2"/>
        <v>0</v>
      </c>
      <c r="F33" s="31" t="e">
        <f t="shared" si="1"/>
        <v>#DIV/0!</v>
      </c>
      <c r="G33" s="149">
        <v>0</v>
      </c>
    </row>
    <row r="34" spans="1:7" s="42" customFormat="1" ht="21.95" hidden="1" customHeight="1">
      <c r="A34" s="22">
        <v>7500</v>
      </c>
      <c r="B34" s="23" t="s">
        <v>350</v>
      </c>
      <c r="C34" s="24"/>
      <c r="D34" s="151">
        <f>SUM(D35:D43)</f>
        <v>0</v>
      </c>
      <c r="E34" s="151">
        <f t="shared" si="2"/>
        <v>0</v>
      </c>
      <c r="F34" s="26" t="e">
        <f>G34/D34-1</f>
        <v>#DIV/0!</v>
      </c>
      <c r="G34" s="148">
        <f>SUM(G35:G43)</f>
        <v>0</v>
      </c>
    </row>
    <row r="35" spans="1:7" s="43" customFormat="1" ht="18.75" hidden="1" customHeight="1">
      <c r="A35" s="27">
        <v>751</v>
      </c>
      <c r="B35" s="28" t="s">
        <v>351</v>
      </c>
      <c r="C35" s="29"/>
      <c r="D35" s="152">
        <v>0</v>
      </c>
      <c r="E35" s="155">
        <f t="shared" si="2"/>
        <v>0</v>
      </c>
      <c r="F35" s="31" t="e">
        <f t="shared" si="1"/>
        <v>#DIV/0!</v>
      </c>
      <c r="G35" s="149">
        <v>0</v>
      </c>
    </row>
    <row r="36" spans="1:7" s="43" customFormat="1" ht="18.75" hidden="1" customHeight="1">
      <c r="A36" s="27">
        <v>752</v>
      </c>
      <c r="B36" s="28" t="s">
        <v>352</v>
      </c>
      <c r="C36" s="29"/>
      <c r="D36" s="152">
        <v>0</v>
      </c>
      <c r="E36" s="155">
        <f t="shared" si="2"/>
        <v>0</v>
      </c>
      <c r="F36" s="31" t="e">
        <f t="shared" si="1"/>
        <v>#DIV/0!</v>
      </c>
      <c r="G36" s="149">
        <v>0</v>
      </c>
    </row>
    <row r="37" spans="1:7" s="43" customFormat="1" ht="18.75" hidden="1" customHeight="1">
      <c r="A37" s="27">
        <v>753</v>
      </c>
      <c r="B37" s="28" t="s">
        <v>353</v>
      </c>
      <c r="C37" s="29"/>
      <c r="D37" s="152">
        <v>0</v>
      </c>
      <c r="E37" s="155">
        <f t="shared" si="2"/>
        <v>0</v>
      </c>
      <c r="F37" s="31" t="e">
        <f t="shared" si="1"/>
        <v>#DIV/0!</v>
      </c>
      <c r="G37" s="149">
        <v>0</v>
      </c>
    </row>
    <row r="38" spans="1:7" s="43" customFormat="1" ht="18.75" hidden="1" customHeight="1">
      <c r="A38" s="27">
        <v>754</v>
      </c>
      <c r="B38" s="28" t="s">
        <v>354</v>
      </c>
      <c r="C38" s="29"/>
      <c r="D38" s="152">
        <v>0</v>
      </c>
      <c r="E38" s="155">
        <f t="shared" si="2"/>
        <v>0</v>
      </c>
      <c r="F38" s="31" t="e">
        <f t="shared" si="1"/>
        <v>#DIV/0!</v>
      </c>
      <c r="G38" s="149">
        <v>0</v>
      </c>
    </row>
    <row r="39" spans="1:7" s="43" customFormat="1" ht="18.75" hidden="1" customHeight="1">
      <c r="A39" s="27">
        <v>755</v>
      </c>
      <c r="B39" s="28" t="s">
        <v>355</v>
      </c>
      <c r="C39" s="29"/>
      <c r="D39" s="152">
        <v>0</v>
      </c>
      <c r="E39" s="155">
        <f t="shared" si="2"/>
        <v>0</v>
      </c>
      <c r="F39" s="31" t="e">
        <f t="shared" si="1"/>
        <v>#DIV/0!</v>
      </c>
      <c r="G39" s="149">
        <v>0</v>
      </c>
    </row>
    <row r="40" spans="1:7" s="43" customFormat="1" ht="18.75" hidden="1" customHeight="1">
      <c r="A40" s="27">
        <v>756</v>
      </c>
      <c r="B40" s="28" t="s">
        <v>356</v>
      </c>
      <c r="C40" s="29"/>
      <c r="D40" s="152">
        <v>0</v>
      </c>
      <c r="E40" s="155">
        <f t="shared" si="2"/>
        <v>0</v>
      </c>
      <c r="F40" s="31" t="e">
        <f t="shared" si="1"/>
        <v>#DIV/0!</v>
      </c>
      <c r="G40" s="149">
        <v>0</v>
      </c>
    </row>
    <row r="41" spans="1:7" s="43" customFormat="1" ht="18.75" hidden="1" customHeight="1">
      <c r="A41" s="27">
        <v>757</v>
      </c>
      <c r="B41" s="28" t="s">
        <v>357</v>
      </c>
      <c r="C41" s="29"/>
      <c r="D41" s="152">
        <v>0</v>
      </c>
      <c r="E41" s="155">
        <f t="shared" si="2"/>
        <v>0</v>
      </c>
      <c r="F41" s="31" t="e">
        <f t="shared" si="1"/>
        <v>#DIV/0!</v>
      </c>
      <c r="G41" s="149">
        <v>0</v>
      </c>
    </row>
    <row r="42" spans="1:7" s="43" customFormat="1" ht="18.75" hidden="1" customHeight="1">
      <c r="A42" s="27">
        <v>758</v>
      </c>
      <c r="B42" s="28" t="s">
        <v>358</v>
      </c>
      <c r="C42" s="29"/>
      <c r="D42" s="152">
        <v>0</v>
      </c>
      <c r="E42" s="155">
        <f t="shared" si="2"/>
        <v>0</v>
      </c>
      <c r="F42" s="31" t="e">
        <f t="shared" si="1"/>
        <v>#DIV/0!</v>
      </c>
      <c r="G42" s="149">
        <v>0</v>
      </c>
    </row>
    <row r="43" spans="1:7" s="43" customFormat="1" ht="18.75" hidden="1" customHeight="1">
      <c r="A43" s="27">
        <v>759</v>
      </c>
      <c r="B43" s="28" t="s">
        <v>359</v>
      </c>
      <c r="C43" s="29"/>
      <c r="D43" s="152">
        <v>0</v>
      </c>
      <c r="E43" s="155">
        <f t="shared" si="2"/>
        <v>0</v>
      </c>
      <c r="F43" s="31" t="e">
        <f t="shared" si="1"/>
        <v>#DIV/0!</v>
      </c>
      <c r="G43" s="149">
        <v>0</v>
      </c>
    </row>
    <row r="44" spans="1:7" s="42" customFormat="1" ht="21.95" hidden="1" customHeight="1">
      <c r="A44" s="22">
        <v>7600</v>
      </c>
      <c r="B44" s="23" t="s">
        <v>360</v>
      </c>
      <c r="C44" s="24"/>
      <c r="D44" s="151">
        <v>0</v>
      </c>
      <c r="E44" s="151">
        <f t="shared" si="2"/>
        <v>0</v>
      </c>
      <c r="F44" s="26" t="e">
        <f>G44/D44-1</f>
        <v>#DIV/0!</v>
      </c>
      <c r="G44" s="148">
        <f>SUM(G45:G46)</f>
        <v>0</v>
      </c>
    </row>
    <row r="45" spans="1:7" s="43" customFormat="1" ht="18.75" hidden="1" customHeight="1">
      <c r="A45" s="27">
        <v>761</v>
      </c>
      <c r="B45" s="28" t="s">
        <v>361</v>
      </c>
      <c r="C45" s="29"/>
      <c r="D45" s="152">
        <v>0</v>
      </c>
      <c r="E45" s="155">
        <f t="shared" si="2"/>
        <v>0</v>
      </c>
      <c r="F45" s="31" t="e">
        <f t="shared" si="1"/>
        <v>#DIV/0!</v>
      </c>
      <c r="G45" s="149">
        <v>0</v>
      </c>
    </row>
    <row r="46" spans="1:7" s="43" customFormat="1" ht="18.75" hidden="1" customHeight="1">
      <c r="A46" s="27">
        <v>762</v>
      </c>
      <c r="B46" s="28" t="s">
        <v>362</v>
      </c>
      <c r="C46" s="29"/>
      <c r="D46" s="152">
        <v>0</v>
      </c>
      <c r="E46" s="155">
        <f t="shared" si="2"/>
        <v>0</v>
      </c>
      <c r="F46" s="31" t="e">
        <f t="shared" si="1"/>
        <v>#DIV/0!</v>
      </c>
      <c r="G46" s="149">
        <v>0</v>
      </c>
    </row>
    <row r="47" spans="1:7" s="42" customFormat="1" ht="42.75" customHeight="1">
      <c r="A47" s="22">
        <v>7900</v>
      </c>
      <c r="B47" s="23" t="s">
        <v>363</v>
      </c>
      <c r="C47" s="24"/>
      <c r="D47" s="151">
        <f>SUM(D48:D50)</f>
        <v>10000000</v>
      </c>
      <c r="E47" s="151">
        <f t="shared" si="2"/>
        <v>0</v>
      </c>
      <c r="F47" s="26">
        <f t="shared" si="1"/>
        <v>0</v>
      </c>
      <c r="G47" s="148">
        <f>SUM(G48:G50)</f>
        <v>10000000</v>
      </c>
    </row>
    <row r="48" spans="1:7" s="43" customFormat="1" ht="18.75" hidden="1" customHeight="1">
      <c r="A48" s="27">
        <v>791</v>
      </c>
      <c r="B48" s="28" t="s">
        <v>364</v>
      </c>
      <c r="C48" s="29"/>
      <c r="D48" s="152">
        <v>0</v>
      </c>
      <c r="E48" s="155">
        <f t="shared" si="2"/>
        <v>0</v>
      </c>
      <c r="F48" s="31" t="e">
        <f t="shared" si="1"/>
        <v>#DIV/0!</v>
      </c>
      <c r="G48" s="149">
        <v>0</v>
      </c>
    </row>
    <row r="49" spans="1:7" s="43" customFormat="1" ht="18.75" hidden="1" customHeight="1">
      <c r="A49" s="27">
        <v>792</v>
      </c>
      <c r="B49" s="28" t="s">
        <v>365</v>
      </c>
      <c r="C49" s="29"/>
      <c r="D49" s="152">
        <v>0</v>
      </c>
      <c r="E49" s="155">
        <f t="shared" si="2"/>
        <v>0</v>
      </c>
      <c r="F49" s="31" t="e">
        <f t="shared" si="1"/>
        <v>#DIV/0!</v>
      </c>
      <c r="G49" s="149">
        <v>0</v>
      </c>
    </row>
    <row r="50" spans="1:7" s="43" customFormat="1" ht="45.75" customHeight="1">
      <c r="A50" s="27">
        <v>799</v>
      </c>
      <c r="B50" s="28" t="s">
        <v>366</v>
      </c>
      <c r="C50" s="29"/>
      <c r="D50" s="152">
        <v>10000000</v>
      </c>
      <c r="E50" s="155">
        <v>0</v>
      </c>
      <c r="F50" s="31">
        <f t="shared" si="1"/>
        <v>0</v>
      </c>
      <c r="G50" s="149">
        <v>10000000</v>
      </c>
    </row>
  </sheetData>
  <sheetProtection selectLockedCells="1"/>
  <mergeCells count="6">
    <mergeCell ref="G1:G2"/>
    <mergeCell ref="A1:A2"/>
    <mergeCell ref="B1:B2"/>
    <mergeCell ref="C1:C2"/>
    <mergeCell ref="D1:D2"/>
    <mergeCell ref="E1:F1"/>
  </mergeCells>
  <phoneticPr fontId="5" type="noConversion"/>
  <conditionalFormatting sqref="D5 G5">
    <cfRule type="containsBlanks" dxfId="49" priority="8">
      <formula>LEN(TRIM(D5))=0</formula>
    </cfRule>
  </conditionalFormatting>
  <conditionalFormatting sqref="D6 G6">
    <cfRule type="containsBlanks" dxfId="48" priority="7">
      <formula>LEN(TRIM(D6))=0</formula>
    </cfRule>
  </conditionalFormatting>
  <conditionalFormatting sqref="D8:D16 G8:G16">
    <cfRule type="containsBlanks" dxfId="47" priority="6">
      <formula>LEN(TRIM(D8))=0</formula>
    </cfRule>
  </conditionalFormatting>
  <conditionalFormatting sqref="D18:D23 G18:G23">
    <cfRule type="containsBlanks" dxfId="46" priority="5">
      <formula>LEN(TRIM(D18))=0</formula>
    </cfRule>
  </conditionalFormatting>
  <conditionalFormatting sqref="D25:D33 G25:G33">
    <cfRule type="containsBlanks" dxfId="45" priority="4">
      <formula>LEN(TRIM(D25))=0</formula>
    </cfRule>
  </conditionalFormatting>
  <conditionalFormatting sqref="D35:D43 G35:G43">
    <cfRule type="containsBlanks" dxfId="44" priority="3">
      <formula>LEN(TRIM(D35))=0</formula>
    </cfRule>
  </conditionalFormatting>
  <conditionalFormatting sqref="D45:D46 G45:G46">
    <cfRule type="containsBlanks" dxfId="43" priority="2">
      <formula>LEN(TRIM(D45))=0</formula>
    </cfRule>
  </conditionalFormatting>
  <conditionalFormatting sqref="D48:D50 G48:G50">
    <cfRule type="containsBlanks" dxfId="42" priority="1">
      <formula>LEN(TRIM(D48))=0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E1 G1">
      <formula1>0</formula1>
    </dataValidation>
  </dataValidations>
  <printOptions horizontalCentered="1"/>
  <pageMargins left="0" right="0" top="0.19685039370078741" bottom="0" header="0" footer="0"/>
  <pageSetup scale="79" fitToHeight="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H36"/>
  <sheetViews>
    <sheetView showGridLines="0" view="pageBreakPreview" zoomScaleSheetLayoutView="100" workbookViewId="0">
      <pane xSplit="1" ySplit="3" topLeftCell="B4" activePane="bottomRight" state="frozen"/>
      <selection activeCell="B73" sqref="B73:B86"/>
      <selection pane="topRight" activeCell="B73" sqref="B73:B86"/>
      <selection pane="bottomLeft" activeCell="B73" sqref="B73:B86"/>
      <selection pane="bottomRight" activeCell="G3" sqref="G3"/>
    </sheetView>
  </sheetViews>
  <sheetFormatPr baseColWidth="10" defaultColWidth="11.42578125" defaultRowHeight="15"/>
  <cols>
    <col min="1" max="1" width="12.28515625" style="2" customWidth="1"/>
    <col min="2" max="2" width="86.7109375" style="6" customWidth="1"/>
    <col min="3" max="3" width="12.85546875" style="7" hidden="1" customWidth="1"/>
    <col min="4" max="4" width="18.7109375" style="16" customWidth="1"/>
    <col min="5" max="5" width="15.7109375" style="18" customWidth="1"/>
    <col min="6" max="6" width="8.140625" style="10" bestFit="1" customWidth="1"/>
    <col min="7" max="7" width="18.7109375" style="14" customWidth="1"/>
    <col min="8" max="8" width="19.7109375" customWidth="1"/>
    <col min="10" max="10" width="17.140625" bestFit="1" customWidth="1"/>
  </cols>
  <sheetData>
    <row r="1" spans="1:8" s="69" customFormat="1" ht="18.75" customHeight="1" thickBot="1">
      <c r="A1" s="198" t="s">
        <v>0</v>
      </c>
      <c r="B1" s="200" t="s">
        <v>1</v>
      </c>
      <c r="C1" s="206" t="s">
        <v>422</v>
      </c>
      <c r="D1" s="202" t="s">
        <v>433</v>
      </c>
      <c r="E1" s="204" t="s">
        <v>400</v>
      </c>
      <c r="F1" s="205"/>
      <c r="G1" s="195" t="str">
        <f>'Resumen Presupuestal'!I1:I2</f>
        <v xml:space="preserve"> Presupuesto 2013</v>
      </c>
    </row>
    <row r="2" spans="1:8" s="69" customFormat="1" ht="33" customHeight="1" thickBot="1">
      <c r="A2" s="199"/>
      <c r="B2" s="201"/>
      <c r="C2" s="207"/>
      <c r="D2" s="203"/>
      <c r="E2" s="72" t="s">
        <v>423</v>
      </c>
      <c r="F2" s="71" t="s">
        <v>424</v>
      </c>
      <c r="G2" s="195"/>
    </row>
    <row r="3" spans="1:8" s="41" customFormat="1" ht="24.95" customHeight="1">
      <c r="A3" s="64">
        <v>9000</v>
      </c>
      <c r="B3" s="65" t="s">
        <v>367</v>
      </c>
      <c r="C3" s="66"/>
      <c r="D3" s="154">
        <v>156348154</v>
      </c>
      <c r="E3" s="154">
        <f>G3-D3</f>
        <v>147015890.48000002</v>
      </c>
      <c r="F3" s="68">
        <f>G3/D3-1</f>
        <v>0.94031100923647637</v>
      </c>
      <c r="G3" s="154">
        <f>G4+G13+G25+G34</f>
        <v>303364044.48000002</v>
      </c>
    </row>
    <row r="4" spans="1:8" s="42" customFormat="1" ht="21.95" customHeight="1">
      <c r="A4" s="22">
        <v>9100</v>
      </c>
      <c r="B4" s="23" t="s">
        <v>368</v>
      </c>
      <c r="C4" s="24"/>
      <c r="D4" s="151">
        <v>74071429</v>
      </c>
      <c r="E4" s="151">
        <f t="shared" ref="E4:E35" si="0">G4-D4</f>
        <v>147480953</v>
      </c>
      <c r="F4" s="26">
        <f t="shared" ref="F4:F12" si="1">G4/D4-1</f>
        <v>1.9910639634075373</v>
      </c>
      <c r="G4" s="151">
        <f>G5</f>
        <v>221552382</v>
      </c>
    </row>
    <row r="5" spans="1:8" s="43" customFormat="1" ht="18.75" customHeight="1">
      <c r="A5" s="27">
        <v>911</v>
      </c>
      <c r="B5" s="28" t="s">
        <v>369</v>
      </c>
      <c r="C5" s="29"/>
      <c r="D5" s="152">
        <v>74071429</v>
      </c>
      <c r="E5" s="155">
        <f t="shared" si="0"/>
        <v>147480953</v>
      </c>
      <c r="F5" s="31">
        <f t="shared" si="1"/>
        <v>1.9910639634075373</v>
      </c>
      <c r="G5" s="152">
        <v>221552382</v>
      </c>
      <c r="H5" s="109"/>
    </row>
    <row r="6" spans="1:8" s="43" customFormat="1" ht="18.75" hidden="1" customHeight="1">
      <c r="A6" s="27">
        <v>912</v>
      </c>
      <c r="B6" s="28" t="s">
        <v>370</v>
      </c>
      <c r="C6" s="29"/>
      <c r="D6" s="152">
        <v>0</v>
      </c>
      <c r="E6" s="155">
        <f t="shared" si="0"/>
        <v>0</v>
      </c>
      <c r="F6" s="31" t="e">
        <f t="shared" si="1"/>
        <v>#DIV/0!</v>
      </c>
      <c r="G6" s="152">
        <v>0</v>
      </c>
    </row>
    <row r="7" spans="1:8" s="43" customFormat="1" ht="18.75" hidden="1" customHeight="1">
      <c r="A7" s="27">
        <v>913</v>
      </c>
      <c r="B7" s="28" t="s">
        <v>414</v>
      </c>
      <c r="C7" s="29"/>
      <c r="D7" s="152">
        <v>0</v>
      </c>
      <c r="E7" s="155">
        <f t="shared" si="0"/>
        <v>0</v>
      </c>
      <c r="F7" s="31" t="e">
        <f t="shared" si="1"/>
        <v>#DIV/0!</v>
      </c>
      <c r="G7" s="152">
        <v>0</v>
      </c>
    </row>
    <row r="8" spans="1:8" s="43" customFormat="1" ht="18.75" hidden="1" customHeight="1">
      <c r="A8" s="27">
        <v>914</v>
      </c>
      <c r="B8" s="28" t="s">
        <v>371</v>
      </c>
      <c r="C8" s="29"/>
      <c r="D8" s="152">
        <v>0</v>
      </c>
      <c r="E8" s="155">
        <f t="shared" si="0"/>
        <v>0</v>
      </c>
      <c r="F8" s="31" t="e">
        <f t="shared" si="1"/>
        <v>#DIV/0!</v>
      </c>
      <c r="G8" s="152">
        <v>0</v>
      </c>
    </row>
    <row r="9" spans="1:8" s="43" customFormat="1" ht="18.75" hidden="1" customHeight="1">
      <c r="A9" s="27">
        <v>915</v>
      </c>
      <c r="B9" s="28" t="s">
        <v>372</v>
      </c>
      <c r="C9" s="29"/>
      <c r="D9" s="152">
        <v>0</v>
      </c>
      <c r="E9" s="155">
        <f t="shared" si="0"/>
        <v>0</v>
      </c>
      <c r="F9" s="31" t="e">
        <f t="shared" si="1"/>
        <v>#DIV/0!</v>
      </c>
      <c r="G9" s="152">
        <v>0</v>
      </c>
    </row>
    <row r="10" spans="1:8" s="43" customFormat="1" ht="18.75" hidden="1" customHeight="1">
      <c r="A10" s="27">
        <v>916</v>
      </c>
      <c r="B10" s="28" t="s">
        <v>373</v>
      </c>
      <c r="C10" s="29"/>
      <c r="D10" s="152">
        <v>0</v>
      </c>
      <c r="E10" s="155">
        <f t="shared" si="0"/>
        <v>0</v>
      </c>
      <c r="F10" s="31" t="e">
        <f t="shared" si="1"/>
        <v>#DIV/0!</v>
      </c>
      <c r="G10" s="152">
        <v>0</v>
      </c>
    </row>
    <row r="11" spans="1:8" s="43" customFormat="1" ht="18.75" hidden="1" customHeight="1">
      <c r="A11" s="27">
        <v>917</v>
      </c>
      <c r="B11" s="28" t="s">
        <v>374</v>
      </c>
      <c r="C11" s="29"/>
      <c r="D11" s="152">
        <v>0</v>
      </c>
      <c r="E11" s="155">
        <f t="shared" si="0"/>
        <v>0</v>
      </c>
      <c r="F11" s="31" t="e">
        <f t="shared" si="1"/>
        <v>#DIV/0!</v>
      </c>
      <c r="G11" s="152">
        <v>0</v>
      </c>
    </row>
    <row r="12" spans="1:8" s="43" customFormat="1" ht="18.75" hidden="1" customHeight="1">
      <c r="A12" s="27">
        <v>918</v>
      </c>
      <c r="B12" s="28" t="s">
        <v>375</v>
      </c>
      <c r="C12" s="29"/>
      <c r="D12" s="152">
        <v>0</v>
      </c>
      <c r="E12" s="155">
        <f t="shared" si="0"/>
        <v>0</v>
      </c>
      <c r="F12" s="31" t="e">
        <f t="shared" si="1"/>
        <v>#DIV/0!</v>
      </c>
      <c r="G12" s="152">
        <v>0</v>
      </c>
    </row>
    <row r="13" spans="1:8" s="42" customFormat="1" ht="21.95" customHeight="1">
      <c r="A13" s="22">
        <v>9200</v>
      </c>
      <c r="B13" s="23" t="s">
        <v>376</v>
      </c>
      <c r="C13" s="24"/>
      <c r="D13" s="151">
        <v>67276725</v>
      </c>
      <c r="E13" s="151">
        <f t="shared" si="0"/>
        <v>2534937.4799999893</v>
      </c>
      <c r="F13" s="26">
        <f>G13/D13-1</f>
        <v>3.7679263965360921E-2</v>
      </c>
      <c r="G13" s="151">
        <f>G14</f>
        <v>69811662.479999989</v>
      </c>
    </row>
    <row r="14" spans="1:8" s="43" customFormat="1" ht="18.75" customHeight="1">
      <c r="A14" s="27">
        <v>921</v>
      </c>
      <c r="B14" s="28" t="s">
        <v>377</v>
      </c>
      <c r="C14" s="29" t="s">
        <v>378</v>
      </c>
      <c r="D14" s="152">
        <v>67276725</v>
      </c>
      <c r="E14" s="155">
        <f t="shared" si="0"/>
        <v>2534937.4799999893</v>
      </c>
      <c r="F14" s="31">
        <f>G14/D14-1</f>
        <v>3.7679263965360921E-2</v>
      </c>
      <c r="G14" s="152">
        <v>69811662.479999989</v>
      </c>
    </row>
    <row r="15" spans="1:8" s="43" customFormat="1" ht="18.75" hidden="1" customHeight="1">
      <c r="A15" s="27">
        <v>922</v>
      </c>
      <c r="B15" s="28" t="s">
        <v>379</v>
      </c>
      <c r="C15" s="29"/>
      <c r="D15" s="152">
        <v>0</v>
      </c>
      <c r="E15" s="155">
        <f t="shared" si="0"/>
        <v>0</v>
      </c>
      <c r="F15" s="31" t="e">
        <f t="shared" ref="F15:F33" si="2">G15/D15-1</f>
        <v>#DIV/0!</v>
      </c>
      <c r="G15" s="152">
        <v>0</v>
      </c>
    </row>
    <row r="16" spans="1:8" s="43" customFormat="1" ht="18.75" hidden="1" customHeight="1">
      <c r="A16" s="27">
        <v>923</v>
      </c>
      <c r="B16" s="28" t="s">
        <v>380</v>
      </c>
      <c r="C16" s="29"/>
      <c r="D16" s="152">
        <v>0</v>
      </c>
      <c r="E16" s="155">
        <f t="shared" si="0"/>
        <v>0</v>
      </c>
      <c r="F16" s="31" t="e">
        <f t="shared" si="2"/>
        <v>#DIV/0!</v>
      </c>
      <c r="G16" s="152">
        <v>0</v>
      </c>
    </row>
    <row r="17" spans="1:8" s="43" customFormat="1" ht="18.75" hidden="1" customHeight="1">
      <c r="A17" s="27">
        <v>924</v>
      </c>
      <c r="B17" s="28" t="s">
        <v>381</v>
      </c>
      <c r="C17" s="29"/>
      <c r="D17" s="152">
        <v>0</v>
      </c>
      <c r="E17" s="155">
        <f t="shared" si="0"/>
        <v>0</v>
      </c>
      <c r="F17" s="31" t="e">
        <f t="shared" si="2"/>
        <v>#DIV/0!</v>
      </c>
      <c r="G17" s="152">
        <v>0</v>
      </c>
    </row>
    <row r="18" spans="1:8" s="43" customFormat="1" ht="18.75" hidden="1" customHeight="1">
      <c r="A18" s="27">
        <v>925</v>
      </c>
      <c r="B18" s="28" t="s">
        <v>382</v>
      </c>
      <c r="C18" s="29"/>
      <c r="D18" s="152">
        <v>0</v>
      </c>
      <c r="E18" s="155">
        <f t="shared" si="0"/>
        <v>0</v>
      </c>
      <c r="F18" s="31" t="e">
        <f t="shared" si="2"/>
        <v>#DIV/0!</v>
      </c>
      <c r="G18" s="152">
        <v>0</v>
      </c>
    </row>
    <row r="19" spans="1:8" s="43" customFormat="1" ht="18.75" hidden="1" customHeight="1">
      <c r="A19" s="27">
        <v>926</v>
      </c>
      <c r="B19" s="28" t="s">
        <v>383</v>
      </c>
      <c r="C19" s="29"/>
      <c r="D19" s="152">
        <v>0</v>
      </c>
      <c r="E19" s="155">
        <f t="shared" si="0"/>
        <v>0</v>
      </c>
      <c r="F19" s="31" t="e">
        <f t="shared" si="2"/>
        <v>#DIV/0!</v>
      </c>
      <c r="G19" s="152">
        <v>0</v>
      </c>
    </row>
    <row r="20" spans="1:8" s="43" customFormat="1" ht="18.75" hidden="1" customHeight="1">
      <c r="A20" s="27">
        <v>927</v>
      </c>
      <c r="B20" s="28" t="s">
        <v>384</v>
      </c>
      <c r="C20" s="29"/>
      <c r="D20" s="152">
        <v>0</v>
      </c>
      <c r="E20" s="155">
        <f t="shared" si="0"/>
        <v>0</v>
      </c>
      <c r="F20" s="31" t="e">
        <f t="shared" si="2"/>
        <v>#DIV/0!</v>
      </c>
      <c r="G20" s="152">
        <v>0</v>
      </c>
    </row>
    <row r="21" spans="1:8" s="43" customFormat="1" ht="18.75" hidden="1" customHeight="1">
      <c r="A21" s="27">
        <v>928</v>
      </c>
      <c r="B21" s="28" t="s">
        <v>385</v>
      </c>
      <c r="C21" s="29"/>
      <c r="D21" s="152">
        <v>0</v>
      </c>
      <c r="E21" s="155">
        <f t="shared" si="0"/>
        <v>0</v>
      </c>
      <c r="F21" s="31" t="e">
        <f t="shared" si="2"/>
        <v>#DIV/0!</v>
      </c>
      <c r="G21" s="152">
        <v>0</v>
      </c>
    </row>
    <row r="22" spans="1:8" s="42" customFormat="1" ht="21.95" hidden="1" customHeight="1">
      <c r="A22" s="22">
        <v>9300</v>
      </c>
      <c r="B22" s="23" t="s">
        <v>386</v>
      </c>
      <c r="C22" s="24"/>
      <c r="D22" s="151">
        <v>0</v>
      </c>
      <c r="E22" s="151">
        <f t="shared" si="0"/>
        <v>0</v>
      </c>
      <c r="F22" s="26" t="e">
        <f>G22/D22-1</f>
        <v>#DIV/0!</v>
      </c>
      <c r="G22" s="151">
        <v>0</v>
      </c>
    </row>
    <row r="23" spans="1:8" s="43" customFormat="1" ht="18.75" hidden="1" customHeight="1">
      <c r="A23" s="27">
        <v>931</v>
      </c>
      <c r="B23" s="28" t="s">
        <v>387</v>
      </c>
      <c r="C23" s="29"/>
      <c r="D23" s="152">
        <v>0</v>
      </c>
      <c r="E23" s="155">
        <f t="shared" si="0"/>
        <v>0</v>
      </c>
      <c r="F23" s="31" t="e">
        <f t="shared" si="2"/>
        <v>#DIV/0!</v>
      </c>
      <c r="G23" s="152">
        <v>0</v>
      </c>
    </row>
    <row r="24" spans="1:8" s="43" customFormat="1" ht="18.75" hidden="1" customHeight="1">
      <c r="A24" s="27">
        <v>932</v>
      </c>
      <c r="B24" s="28" t="s">
        <v>388</v>
      </c>
      <c r="C24" s="29"/>
      <c r="D24" s="152">
        <v>0</v>
      </c>
      <c r="E24" s="155">
        <f t="shared" si="0"/>
        <v>0</v>
      </c>
      <c r="F24" s="31" t="e">
        <f t="shared" si="2"/>
        <v>#DIV/0!</v>
      </c>
      <c r="G24" s="152">
        <v>0</v>
      </c>
    </row>
    <row r="25" spans="1:8" s="42" customFormat="1" ht="21.95" customHeight="1">
      <c r="A25" s="22">
        <v>9400</v>
      </c>
      <c r="B25" s="23" t="s">
        <v>389</v>
      </c>
      <c r="C25" s="24"/>
      <c r="D25" s="151">
        <v>2000000</v>
      </c>
      <c r="E25" s="151">
        <f t="shared" si="0"/>
        <v>0</v>
      </c>
      <c r="F25" s="26">
        <f>G25/D25-1</f>
        <v>0</v>
      </c>
      <c r="G25" s="151">
        <f>G26</f>
        <v>2000000</v>
      </c>
      <c r="H25" s="102"/>
    </row>
    <row r="26" spans="1:8" s="43" customFormat="1" ht="18.75" customHeight="1">
      <c r="A26" s="27">
        <v>941</v>
      </c>
      <c r="B26" s="28" t="s">
        <v>390</v>
      </c>
      <c r="C26" s="29"/>
      <c r="D26" s="152">
        <v>2000000</v>
      </c>
      <c r="E26" s="155">
        <f t="shared" si="0"/>
        <v>0</v>
      </c>
      <c r="F26" s="31">
        <f t="shared" si="2"/>
        <v>0</v>
      </c>
      <c r="G26" s="152">
        <v>2000000</v>
      </c>
    </row>
    <row r="27" spans="1:8" s="43" customFormat="1" ht="18.75" hidden="1" customHeight="1">
      <c r="A27" s="27">
        <v>942</v>
      </c>
      <c r="B27" s="28" t="s">
        <v>391</v>
      </c>
      <c r="C27" s="29"/>
      <c r="D27" s="152">
        <v>0</v>
      </c>
      <c r="E27" s="155">
        <f t="shared" si="0"/>
        <v>0</v>
      </c>
      <c r="F27" s="31" t="e">
        <f t="shared" si="2"/>
        <v>#DIV/0!</v>
      </c>
      <c r="G27" s="152">
        <v>0</v>
      </c>
    </row>
    <row r="28" spans="1:8" s="42" customFormat="1" ht="21.95" hidden="1" customHeight="1">
      <c r="A28" s="22">
        <v>9500</v>
      </c>
      <c r="B28" s="23" t="s">
        <v>392</v>
      </c>
      <c r="C28" s="24"/>
      <c r="D28" s="151">
        <v>0</v>
      </c>
      <c r="E28" s="151">
        <f t="shared" si="0"/>
        <v>0</v>
      </c>
      <c r="F28" s="26" t="e">
        <f>G28/D28-1</f>
        <v>#DIV/0!</v>
      </c>
      <c r="G28" s="151">
        <v>0</v>
      </c>
    </row>
    <row r="29" spans="1:8" s="43" customFormat="1" ht="18.75" hidden="1" customHeight="1">
      <c r="A29" s="27">
        <v>951</v>
      </c>
      <c r="B29" s="28" t="s">
        <v>393</v>
      </c>
      <c r="C29" s="29"/>
      <c r="D29" s="152">
        <v>0</v>
      </c>
      <c r="E29" s="155">
        <f t="shared" si="0"/>
        <v>0</v>
      </c>
      <c r="F29" s="31" t="e">
        <f t="shared" si="2"/>
        <v>#DIV/0!</v>
      </c>
      <c r="G29" s="152">
        <v>0</v>
      </c>
    </row>
    <row r="30" spans="1:8" s="43" customFormat="1" ht="18.75" hidden="1" customHeight="1">
      <c r="A30" s="27">
        <v>952</v>
      </c>
      <c r="B30" s="28" t="s">
        <v>394</v>
      </c>
      <c r="C30" s="29"/>
      <c r="D30" s="152">
        <v>0</v>
      </c>
      <c r="E30" s="155">
        <f t="shared" si="0"/>
        <v>0</v>
      </c>
      <c r="F30" s="31" t="e">
        <f t="shared" si="2"/>
        <v>#DIV/0!</v>
      </c>
      <c r="G30" s="152">
        <v>0</v>
      </c>
    </row>
    <row r="31" spans="1:8" s="42" customFormat="1" ht="21.95" hidden="1" customHeight="1">
      <c r="A31" s="22">
        <v>9600</v>
      </c>
      <c r="B31" s="23" t="s">
        <v>395</v>
      </c>
      <c r="C31" s="24"/>
      <c r="D31" s="151">
        <v>0</v>
      </c>
      <c r="E31" s="151">
        <f t="shared" si="0"/>
        <v>0</v>
      </c>
      <c r="F31" s="26" t="e">
        <f>G31/D31-1</f>
        <v>#DIV/0!</v>
      </c>
      <c r="G31" s="151">
        <v>0</v>
      </c>
    </row>
    <row r="32" spans="1:8" s="43" customFormat="1" ht="18.75" hidden="1" customHeight="1">
      <c r="A32" s="27">
        <v>961</v>
      </c>
      <c r="B32" s="28" t="s">
        <v>396</v>
      </c>
      <c r="C32" s="29"/>
      <c r="D32" s="152">
        <v>0</v>
      </c>
      <c r="E32" s="155">
        <f t="shared" si="0"/>
        <v>0</v>
      </c>
      <c r="F32" s="31" t="e">
        <f t="shared" si="2"/>
        <v>#DIV/0!</v>
      </c>
      <c r="G32" s="152">
        <v>0</v>
      </c>
    </row>
    <row r="33" spans="1:7" s="43" customFormat="1" ht="18.75" hidden="1" customHeight="1">
      <c r="A33" s="27">
        <v>962</v>
      </c>
      <c r="B33" s="28" t="s">
        <v>397</v>
      </c>
      <c r="C33" s="29"/>
      <c r="D33" s="152">
        <v>0</v>
      </c>
      <c r="E33" s="155">
        <f t="shared" si="0"/>
        <v>0</v>
      </c>
      <c r="F33" s="31" t="e">
        <f t="shared" si="2"/>
        <v>#DIV/0!</v>
      </c>
      <c r="G33" s="152">
        <v>0</v>
      </c>
    </row>
    <row r="34" spans="1:7" s="42" customFormat="1" ht="21.95" customHeight="1">
      <c r="A34" s="22">
        <v>9900</v>
      </c>
      <c r="B34" s="23" t="s">
        <v>398</v>
      </c>
      <c r="C34" s="24"/>
      <c r="D34" s="151">
        <v>13000000</v>
      </c>
      <c r="E34" s="151">
        <f t="shared" si="0"/>
        <v>-3000000</v>
      </c>
      <c r="F34" s="26">
        <f>G34/D34-1</f>
        <v>-0.23076923076923073</v>
      </c>
      <c r="G34" s="151">
        <f>G35</f>
        <v>10000000</v>
      </c>
    </row>
    <row r="35" spans="1:7" s="43" customFormat="1" ht="18.75" customHeight="1">
      <c r="A35" s="27">
        <v>991</v>
      </c>
      <c r="B35" s="28" t="s">
        <v>399</v>
      </c>
      <c r="C35" s="29"/>
      <c r="D35" s="152">
        <v>13000000</v>
      </c>
      <c r="E35" s="155">
        <f t="shared" si="0"/>
        <v>-3000000</v>
      </c>
      <c r="F35" s="31">
        <f>G35/D35-1</f>
        <v>-0.23076923076923073</v>
      </c>
      <c r="G35" s="152">
        <v>10000000</v>
      </c>
    </row>
    <row r="36" spans="1:7">
      <c r="A36" s="3"/>
      <c r="B36" s="4"/>
      <c r="C36" s="5"/>
      <c r="D36" s="15"/>
      <c r="E36" s="17"/>
      <c r="F36" s="9"/>
      <c r="G36" s="13"/>
    </row>
  </sheetData>
  <sheetProtection selectLockedCells="1" selectUnlockedCells="1"/>
  <mergeCells count="6">
    <mergeCell ref="G1:G2"/>
    <mergeCell ref="A1:A2"/>
    <mergeCell ref="B1:B2"/>
    <mergeCell ref="C1:C2"/>
    <mergeCell ref="D1:D2"/>
    <mergeCell ref="E1:F1"/>
  </mergeCells>
  <phoneticPr fontId="5" type="noConversion"/>
  <conditionalFormatting sqref="D5 G5:G12">
    <cfRule type="containsBlanks" dxfId="41" priority="41">
      <formula>LEN(TRIM(D5))=0</formula>
    </cfRule>
  </conditionalFormatting>
  <conditionalFormatting sqref="D6:D12 G6:G12">
    <cfRule type="containsBlanks" dxfId="40" priority="40">
      <formula>LEN(TRIM(D6))=0</formula>
    </cfRule>
  </conditionalFormatting>
  <conditionalFormatting sqref="D14:D21 G14:G21">
    <cfRule type="containsBlanks" dxfId="39" priority="39">
      <formula>LEN(TRIM(D14))=0</formula>
    </cfRule>
  </conditionalFormatting>
  <conditionalFormatting sqref="D23:D24 G23:G24">
    <cfRule type="containsBlanks" dxfId="38" priority="38">
      <formula>LEN(TRIM(D23))=0</formula>
    </cfRule>
  </conditionalFormatting>
  <conditionalFormatting sqref="D26:D27 G26:G27">
    <cfRule type="containsBlanks" dxfId="37" priority="37">
      <formula>LEN(TRIM(D26))=0</formula>
    </cfRule>
  </conditionalFormatting>
  <conditionalFormatting sqref="D29:D30 G29:G30">
    <cfRule type="containsBlanks" dxfId="36" priority="36">
      <formula>LEN(TRIM(D29))=0</formula>
    </cfRule>
  </conditionalFormatting>
  <conditionalFormatting sqref="D32:D33 G32:G33">
    <cfRule type="containsBlanks" dxfId="35" priority="35">
      <formula>LEN(TRIM(D32))=0</formula>
    </cfRule>
  </conditionalFormatting>
  <conditionalFormatting sqref="D35 G35">
    <cfRule type="containsBlanks" dxfId="34" priority="34">
      <formula>LEN(TRIM(D35))=0</formula>
    </cfRule>
  </conditionalFormatting>
  <conditionalFormatting sqref="G14:G21">
    <cfRule type="containsBlanks" dxfId="33" priority="33">
      <formula>LEN(TRIM(G14))=0</formula>
    </cfRule>
  </conditionalFormatting>
  <conditionalFormatting sqref="G14:G21">
    <cfRule type="containsBlanks" dxfId="32" priority="32">
      <formula>LEN(TRIM(G14))=0</formula>
    </cfRule>
  </conditionalFormatting>
  <conditionalFormatting sqref="G23:G24">
    <cfRule type="containsBlanks" dxfId="31" priority="31">
      <formula>LEN(TRIM(G23))=0</formula>
    </cfRule>
  </conditionalFormatting>
  <conditionalFormatting sqref="G23:G24">
    <cfRule type="containsBlanks" dxfId="30" priority="30">
      <formula>LEN(TRIM(G23))=0</formula>
    </cfRule>
  </conditionalFormatting>
  <conditionalFormatting sqref="G23:G24">
    <cfRule type="containsBlanks" dxfId="29" priority="29">
      <formula>LEN(TRIM(G23))=0</formula>
    </cfRule>
  </conditionalFormatting>
  <conditionalFormatting sqref="G26:G27">
    <cfRule type="containsBlanks" dxfId="28" priority="28">
      <formula>LEN(TRIM(G26))=0</formula>
    </cfRule>
  </conditionalFormatting>
  <conditionalFormatting sqref="G26:G27">
    <cfRule type="containsBlanks" dxfId="27" priority="27">
      <formula>LEN(TRIM(G26))=0</formula>
    </cfRule>
  </conditionalFormatting>
  <conditionalFormatting sqref="G26:G27">
    <cfRule type="containsBlanks" dxfId="26" priority="26">
      <formula>LEN(TRIM(G26))=0</formula>
    </cfRule>
  </conditionalFormatting>
  <conditionalFormatting sqref="G26:G27">
    <cfRule type="containsBlanks" dxfId="25" priority="25">
      <formula>LEN(TRIM(G26))=0</formula>
    </cfRule>
  </conditionalFormatting>
  <conditionalFormatting sqref="G29:G30">
    <cfRule type="containsBlanks" dxfId="24" priority="24">
      <formula>LEN(TRIM(G29))=0</formula>
    </cfRule>
  </conditionalFormatting>
  <conditionalFormatting sqref="G29:G30">
    <cfRule type="containsBlanks" dxfId="23" priority="23">
      <formula>LEN(TRIM(G29))=0</formula>
    </cfRule>
  </conditionalFormatting>
  <conditionalFormatting sqref="G29:G30">
    <cfRule type="containsBlanks" dxfId="22" priority="22">
      <formula>LEN(TRIM(G29))=0</formula>
    </cfRule>
  </conditionalFormatting>
  <conditionalFormatting sqref="G29:G30">
    <cfRule type="containsBlanks" dxfId="21" priority="21">
      <formula>LEN(TRIM(G29))=0</formula>
    </cfRule>
  </conditionalFormatting>
  <conditionalFormatting sqref="G29:G30">
    <cfRule type="containsBlanks" dxfId="20" priority="20">
      <formula>LEN(TRIM(G29))=0</formula>
    </cfRule>
  </conditionalFormatting>
  <conditionalFormatting sqref="G32:G33">
    <cfRule type="containsBlanks" dxfId="19" priority="19">
      <formula>LEN(TRIM(G32))=0</formula>
    </cfRule>
  </conditionalFormatting>
  <conditionalFormatting sqref="G32:G33">
    <cfRule type="containsBlanks" dxfId="18" priority="18">
      <formula>LEN(TRIM(G32))=0</formula>
    </cfRule>
  </conditionalFormatting>
  <conditionalFormatting sqref="G32:G33">
    <cfRule type="containsBlanks" dxfId="17" priority="17">
      <formula>LEN(TRIM(G32))=0</formula>
    </cfRule>
  </conditionalFormatting>
  <conditionalFormatting sqref="G32:G33">
    <cfRule type="containsBlanks" dxfId="16" priority="16">
      <formula>LEN(TRIM(G32))=0</formula>
    </cfRule>
  </conditionalFormatting>
  <conditionalFormatting sqref="G32:G33">
    <cfRule type="containsBlanks" dxfId="15" priority="15">
      <formula>LEN(TRIM(G32))=0</formula>
    </cfRule>
  </conditionalFormatting>
  <conditionalFormatting sqref="G32:G33">
    <cfRule type="containsBlanks" dxfId="14" priority="14">
      <formula>LEN(TRIM(G32))=0</formula>
    </cfRule>
  </conditionalFormatting>
  <conditionalFormatting sqref="G35">
    <cfRule type="containsBlanks" dxfId="13" priority="13">
      <formula>LEN(TRIM(G35))=0</formula>
    </cfRule>
  </conditionalFormatting>
  <conditionalFormatting sqref="G35">
    <cfRule type="containsBlanks" dxfId="12" priority="12">
      <formula>LEN(TRIM(G35))=0</formula>
    </cfRule>
  </conditionalFormatting>
  <conditionalFormatting sqref="G35">
    <cfRule type="containsBlanks" dxfId="11" priority="11">
      <formula>LEN(TRIM(G35))=0</formula>
    </cfRule>
  </conditionalFormatting>
  <conditionalFormatting sqref="G35">
    <cfRule type="containsBlanks" dxfId="10" priority="10">
      <formula>LEN(TRIM(G35))=0</formula>
    </cfRule>
  </conditionalFormatting>
  <conditionalFormatting sqref="G35">
    <cfRule type="containsBlanks" dxfId="9" priority="9">
      <formula>LEN(TRIM(G35))=0</formula>
    </cfRule>
  </conditionalFormatting>
  <conditionalFormatting sqref="G35">
    <cfRule type="containsBlanks" dxfId="8" priority="8">
      <formula>LEN(TRIM(G35))=0</formula>
    </cfRule>
  </conditionalFormatting>
  <conditionalFormatting sqref="G35">
    <cfRule type="containsBlanks" dxfId="7" priority="7">
      <formula>LEN(TRIM(G35))=0</formula>
    </cfRule>
  </conditionalFormatting>
  <conditionalFormatting sqref="G5">
    <cfRule type="containsBlanks" dxfId="6" priority="6">
      <formula>LEN(TRIM(G5))=0</formula>
    </cfRule>
  </conditionalFormatting>
  <conditionalFormatting sqref="G35">
    <cfRule type="containsBlanks" dxfId="5" priority="5">
      <formula>LEN(TRIM(G35))=0</formula>
    </cfRule>
  </conditionalFormatting>
  <conditionalFormatting sqref="G35">
    <cfRule type="containsBlanks" dxfId="4" priority="4">
      <formula>LEN(TRIM(G35))=0</formula>
    </cfRule>
  </conditionalFormatting>
  <conditionalFormatting sqref="G35">
    <cfRule type="containsBlanks" dxfId="3" priority="3">
      <formula>LEN(TRIM(G35))=0</formula>
    </cfRule>
  </conditionalFormatting>
  <conditionalFormatting sqref="G35">
    <cfRule type="containsBlanks" dxfId="2" priority="2">
      <formula>LEN(TRIM(G35))=0</formula>
    </cfRule>
  </conditionalFormatting>
  <conditionalFormatting sqref="G35">
    <cfRule type="containsBlanks" dxfId="1" priority="1">
      <formula>LEN(TRIM(G35))=0</formula>
    </cfRule>
  </conditionalFormatting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:E1 G1">
      <formula1>0</formula1>
    </dataValidation>
  </dataValidations>
  <printOptions horizontalCentered="1"/>
  <pageMargins left="0" right="0" top="0.19685039370078741" bottom="0" header="0" footer="0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14</vt:i4>
      </vt:variant>
    </vt:vector>
  </HeadingPairs>
  <TitlesOfParts>
    <vt:vector size="26" baseType="lpstr">
      <vt:lpstr>Resumen Presupuestal</vt:lpstr>
      <vt:lpstr>Capitulo 1000</vt:lpstr>
      <vt:lpstr>Capitulo 2000</vt:lpstr>
      <vt:lpstr>Capitulo 3000</vt:lpstr>
      <vt:lpstr>Capitulo 4000</vt:lpstr>
      <vt:lpstr>Capitulo 5000</vt:lpstr>
      <vt:lpstr>Capitulo 6000</vt:lpstr>
      <vt:lpstr>Capitulo 7000</vt:lpstr>
      <vt:lpstr>Capitulo 9000</vt:lpstr>
      <vt:lpstr>E-Fondo de Forta </vt:lpstr>
      <vt:lpstr>Infra</vt:lpstr>
      <vt:lpstr>Subsemun</vt:lpstr>
      <vt:lpstr>'Capitulo 1000'!Área_de_impresión</vt:lpstr>
      <vt:lpstr>'Capitulo 2000'!Área_de_impresión</vt:lpstr>
      <vt:lpstr>'Capitulo 3000'!Área_de_impresión</vt:lpstr>
      <vt:lpstr>'Capitulo 4000'!Área_de_impresión</vt:lpstr>
      <vt:lpstr>'Capitulo 5000'!Área_de_impresión</vt:lpstr>
      <vt:lpstr>'Capitulo 6000'!Área_de_impresión</vt:lpstr>
      <vt:lpstr>'Capitulo 7000'!Área_de_impresión</vt:lpstr>
      <vt:lpstr>'Capitulo 9000'!Área_de_impresión</vt:lpstr>
      <vt:lpstr>'E-Fondo de Forta '!Área_de_impresión</vt:lpstr>
      <vt:lpstr>Infra!Área_de_impresión</vt:lpstr>
      <vt:lpstr>'Resumen Presupuestal'!Área_de_impresión</vt:lpstr>
      <vt:lpstr>Subsemun!Área_de_impresión</vt:lpstr>
      <vt:lpstr>'Capitulo 2000'!Títulos_a_imprimir</vt:lpstr>
      <vt:lpstr>'Capitulo 3000'!Títulos_a_imprimir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</dc:creator>
  <cp:lastModifiedBy>Sergio Javier Cisneros Bello</cp:lastModifiedBy>
  <cp:lastPrinted>2012-12-11T23:30:01Z</cp:lastPrinted>
  <dcterms:created xsi:type="dcterms:W3CDTF">2011-01-04T17:01:27Z</dcterms:created>
  <dcterms:modified xsi:type="dcterms:W3CDTF">2013-10-29T17:44:11Z</dcterms:modified>
</cp:coreProperties>
</file>