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Formatos LDF\Diciembre 2022\"/>
    </mc:Choice>
  </mc:AlternateContent>
  <xr:revisionPtr revIDLastSave="0" documentId="13_ncr:1_{157F174B-23A9-4E51-AB42-0BB49A091B2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G LDF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'COG LDF'!$A$1:$I$160</definedName>
  </definedNames>
  <calcPr calcId="191029"/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76" i="1"/>
  <c r="E60" i="1"/>
  <c r="E58" i="1" s="1"/>
  <c r="E59" i="1"/>
  <c r="E50" i="1"/>
  <c r="E51" i="1"/>
  <c r="E48" i="1" s="1"/>
  <c r="E52" i="1"/>
  <c r="E53" i="1"/>
  <c r="E54" i="1"/>
  <c r="E55" i="1"/>
  <c r="E56" i="1"/>
  <c r="E57" i="1"/>
  <c r="E49" i="1"/>
  <c r="E40" i="1"/>
  <c r="E41" i="1"/>
  <c r="E42" i="1"/>
  <c r="E43" i="1"/>
  <c r="E44" i="1"/>
  <c r="E45" i="1"/>
  <c r="E46" i="1"/>
  <c r="E47" i="1"/>
  <c r="E38" i="1"/>
  <c r="E39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8" i="1"/>
  <c r="E19" i="1"/>
  <c r="E12" i="1"/>
  <c r="E13" i="1"/>
  <c r="E14" i="1"/>
  <c r="E15" i="1"/>
  <c r="E16" i="1"/>
  <c r="E17" i="1"/>
  <c r="E10" i="1"/>
  <c r="E11" i="1"/>
  <c r="E75" i="1"/>
  <c r="E28" i="1"/>
  <c r="D28" i="1"/>
  <c r="D18" i="1"/>
  <c r="D10" i="1"/>
  <c r="E8" i="1" l="1"/>
  <c r="C123" i="1"/>
  <c r="F123" i="1"/>
  <c r="G123" i="1"/>
  <c r="D123" i="1"/>
  <c r="D58" i="1"/>
  <c r="E100" i="1"/>
  <c r="E101" i="1"/>
  <c r="E102" i="1"/>
  <c r="E95" i="1" l="1"/>
  <c r="H95" i="1" s="1"/>
  <c r="E96" i="1"/>
  <c r="H96" i="1" s="1"/>
  <c r="E97" i="1"/>
  <c r="H97" i="1" s="1"/>
  <c r="E98" i="1"/>
  <c r="H98" i="1" s="1"/>
  <c r="E99" i="1"/>
  <c r="H99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152" i="1"/>
  <c r="H152" i="1" s="1"/>
  <c r="E153" i="1"/>
  <c r="H153" i="1" s="1"/>
  <c r="E154" i="1"/>
  <c r="H154" i="1" s="1"/>
  <c r="E155" i="1"/>
  <c r="E156" i="1"/>
  <c r="E157" i="1"/>
  <c r="H157" i="1" s="1"/>
  <c r="E151" i="1"/>
  <c r="E135" i="1"/>
  <c r="E136" i="1"/>
  <c r="H136" i="1" s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4" i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04" i="1"/>
  <c r="E94" i="1"/>
  <c r="H94" i="1" s="1"/>
  <c r="E86" i="1"/>
  <c r="H77" i="1"/>
  <c r="H78" i="1"/>
  <c r="H79" i="1"/>
  <c r="H80" i="1"/>
  <c r="H81" i="1"/>
  <c r="H82" i="1"/>
  <c r="H76" i="1"/>
  <c r="E61" i="1"/>
  <c r="H61" i="1" s="1"/>
  <c r="H59" i="1"/>
  <c r="H50" i="1"/>
  <c r="H51" i="1"/>
  <c r="H52" i="1"/>
  <c r="H53" i="1"/>
  <c r="H54" i="1"/>
  <c r="H55" i="1"/>
  <c r="H56" i="1"/>
  <c r="H57" i="1"/>
  <c r="H49" i="1"/>
  <c r="H43" i="1"/>
  <c r="H44" i="1"/>
  <c r="H45" i="1"/>
  <c r="H46" i="1"/>
  <c r="H47" i="1"/>
  <c r="H30" i="1"/>
  <c r="H31" i="1"/>
  <c r="H32" i="1"/>
  <c r="H33" i="1"/>
  <c r="H34" i="1"/>
  <c r="H35" i="1"/>
  <c r="H36" i="1"/>
  <c r="H37" i="1"/>
  <c r="H29" i="1"/>
  <c r="H20" i="1"/>
  <c r="H21" i="1"/>
  <c r="H22" i="1"/>
  <c r="H23" i="1"/>
  <c r="H24" i="1"/>
  <c r="H25" i="1"/>
  <c r="H26" i="1"/>
  <c r="H27" i="1"/>
  <c r="H12" i="1"/>
  <c r="H13" i="1"/>
  <c r="H14" i="1"/>
  <c r="H15" i="1"/>
  <c r="H16" i="1"/>
  <c r="H17" i="1"/>
  <c r="H11" i="1"/>
  <c r="H148" i="1"/>
  <c r="H149" i="1"/>
  <c r="H147" i="1"/>
  <c r="H135" i="1"/>
  <c r="H73" i="1"/>
  <c r="H74" i="1"/>
  <c r="H72" i="1"/>
  <c r="H155" i="1"/>
  <c r="H156" i="1"/>
  <c r="E139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38" i="1"/>
  <c r="H138" i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14" i="1"/>
  <c r="H114" i="1" s="1"/>
  <c r="H110" i="1"/>
  <c r="H100" i="1"/>
  <c r="H101" i="1"/>
  <c r="H102" i="1"/>
  <c r="E64" i="1"/>
  <c r="H64" i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63" i="1"/>
  <c r="H63" i="1" s="1"/>
  <c r="H40" i="1"/>
  <c r="H41" i="1"/>
  <c r="H42" i="1"/>
  <c r="H39" i="1"/>
  <c r="D38" i="1"/>
  <c r="D48" i="1"/>
  <c r="D62" i="1"/>
  <c r="D75" i="1"/>
  <c r="D93" i="1"/>
  <c r="D103" i="1"/>
  <c r="D113" i="1"/>
  <c r="D133" i="1"/>
  <c r="D137" i="1"/>
  <c r="D146" i="1"/>
  <c r="D150" i="1"/>
  <c r="E146" i="1"/>
  <c r="F10" i="1"/>
  <c r="F18" i="1"/>
  <c r="F28" i="1"/>
  <c r="F38" i="1"/>
  <c r="F48" i="1"/>
  <c r="F58" i="1"/>
  <c r="F62" i="1"/>
  <c r="F75" i="1"/>
  <c r="F93" i="1"/>
  <c r="F103" i="1"/>
  <c r="F113" i="1"/>
  <c r="F133" i="1"/>
  <c r="F137" i="1"/>
  <c r="F146" i="1"/>
  <c r="F150" i="1"/>
  <c r="G10" i="1"/>
  <c r="G18" i="1"/>
  <c r="G28" i="1"/>
  <c r="G38" i="1"/>
  <c r="G48" i="1"/>
  <c r="G58" i="1"/>
  <c r="G62" i="1"/>
  <c r="G75" i="1"/>
  <c r="G93" i="1"/>
  <c r="G103" i="1"/>
  <c r="G113" i="1"/>
  <c r="G133" i="1"/>
  <c r="G137" i="1"/>
  <c r="G146" i="1"/>
  <c r="G150" i="1"/>
  <c r="D85" i="1"/>
  <c r="F85" i="1"/>
  <c r="G85" i="1"/>
  <c r="D71" i="1"/>
  <c r="E71" i="1"/>
  <c r="F71" i="1"/>
  <c r="G71" i="1"/>
  <c r="C93" i="1"/>
  <c r="C103" i="1"/>
  <c r="C113" i="1"/>
  <c r="C133" i="1"/>
  <c r="C137" i="1"/>
  <c r="C146" i="1"/>
  <c r="C150" i="1"/>
  <c r="C10" i="1"/>
  <c r="C18" i="1"/>
  <c r="C28" i="1"/>
  <c r="C38" i="1"/>
  <c r="C48" i="1"/>
  <c r="C58" i="1"/>
  <c r="C62" i="1"/>
  <c r="C75" i="1"/>
  <c r="G113" i="2"/>
  <c r="G229" i="2"/>
  <c r="G227" i="2"/>
  <c r="G228" i="2"/>
  <c r="G226" i="2"/>
  <c r="G225" i="2"/>
  <c r="G216" i="2"/>
  <c r="G217" i="2"/>
  <c r="G213" i="2"/>
  <c r="G211" i="2"/>
  <c r="G207" i="2"/>
  <c r="G203" i="2"/>
  <c r="G202" i="2"/>
  <c r="G201" i="2"/>
  <c r="G196" i="2"/>
  <c r="G193" i="2"/>
  <c r="G191" i="2"/>
  <c r="G189" i="2"/>
  <c r="G188" i="2"/>
  <c r="G187" i="2"/>
  <c r="G185" i="2"/>
  <c r="G183" i="2"/>
  <c r="G180" i="2"/>
  <c r="G178" i="2"/>
  <c r="G136" i="2"/>
  <c r="G137" i="2"/>
  <c r="G135" i="2"/>
  <c r="G132" i="2"/>
  <c r="G131" i="2"/>
  <c r="G129" i="2"/>
  <c r="G128" i="2"/>
  <c r="G125" i="2"/>
  <c r="G122" i="2"/>
  <c r="G119" i="2"/>
  <c r="G116" i="2"/>
  <c r="G112" i="2"/>
  <c r="G111" i="2"/>
  <c r="G110" i="2"/>
  <c r="G105" i="2"/>
  <c r="G102" i="2"/>
  <c r="G97" i="2"/>
  <c r="G92" i="2"/>
  <c r="G85" i="2"/>
  <c r="G78" i="2"/>
  <c r="G72" i="2"/>
  <c r="G66" i="2"/>
  <c r="G59" i="2"/>
  <c r="G50" i="2"/>
  <c r="G49" i="2"/>
  <c r="G44" i="2"/>
  <c r="G43" i="2"/>
  <c r="G36" i="2"/>
  <c r="G16" i="2"/>
  <c r="G23" i="2"/>
  <c r="G27" i="2"/>
  <c r="G26" i="2"/>
  <c r="G15" i="2"/>
  <c r="G14" i="2"/>
  <c r="G12" i="2"/>
  <c r="G8" i="2"/>
  <c r="G6" i="2"/>
  <c r="G5" i="2"/>
  <c r="G3" i="2"/>
  <c r="C85" i="1"/>
  <c r="C71" i="1"/>
  <c r="E62" i="1" l="1"/>
  <c r="E123" i="1"/>
  <c r="E137" i="1"/>
  <c r="H71" i="1"/>
  <c r="H146" i="1"/>
  <c r="H62" i="1"/>
  <c r="H139" i="1"/>
  <c r="H137" i="1" s="1"/>
  <c r="E133" i="1"/>
  <c r="E85" i="1"/>
  <c r="H60" i="1"/>
  <c r="H58" i="1" s="1"/>
  <c r="H113" i="1"/>
  <c r="H86" i="1"/>
  <c r="H85" i="1" s="1"/>
  <c r="H75" i="1"/>
  <c r="E150" i="1"/>
  <c r="H151" i="1"/>
  <c r="H150" i="1" s="1"/>
  <c r="H134" i="1"/>
  <c r="H133" i="1" s="1"/>
  <c r="H124" i="1"/>
  <c r="H123" i="1" s="1"/>
  <c r="E113" i="1"/>
  <c r="E103" i="1"/>
  <c r="G83" i="1"/>
  <c r="F83" i="1"/>
  <c r="C83" i="1"/>
  <c r="H104" i="1"/>
  <c r="H103" i="1" s="1"/>
  <c r="E93" i="1"/>
  <c r="H93" i="1"/>
  <c r="D83" i="1"/>
  <c r="H48" i="1"/>
  <c r="H38" i="1"/>
  <c r="G8" i="1"/>
  <c r="F8" i="1"/>
  <c r="H28" i="1"/>
  <c r="C8" i="1"/>
  <c r="H19" i="1"/>
  <c r="H18" i="1" s="1"/>
  <c r="D8" i="1"/>
  <c r="H10" i="1"/>
  <c r="F158" i="1" l="1"/>
  <c r="E83" i="1"/>
  <c r="G158" i="1"/>
  <c r="C158" i="1"/>
  <c r="D158" i="1"/>
  <c r="H83" i="1"/>
  <c r="H8" i="1"/>
  <c r="E158" i="1" l="1"/>
  <c r="H158" i="1"/>
</calcChain>
</file>

<file path=xl/sharedStrings.xml><?xml version="1.0" encoding="utf-8"?>
<sst xmlns="http://schemas.openxmlformats.org/spreadsheetml/2006/main" count="585" uniqueCount="249">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</sst>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1" fillId="9" borderId="18" applyNumberFormat="0" applyAlignment="0" applyProtection="0"/>
    <xf numFmtId="0" fontId="2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43" fontId="2" fillId="2" borderId="0" xfId="0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5" fontId="8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3" xfId="1" applyNumberFormat="1" applyFont="1" applyFill="1" applyBorder="1" applyAlignment="1">
      <alignment horizontal="right" vertical="center"/>
    </xf>
    <xf numFmtId="8" fontId="6" fillId="2" borderId="8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9" xfId="1" applyNumberFormat="1" applyFont="1" applyFill="1" applyBorder="1" applyAlignment="1">
      <alignment horizontal="right" vertical="center"/>
    </xf>
    <xf numFmtId="8" fontId="6" fillId="2" borderId="3" xfId="1" applyNumberFormat="1" applyFont="1" applyFill="1" applyBorder="1" applyAlignment="1">
      <alignment vertical="center"/>
    </xf>
    <xf numFmtId="8" fontId="6" fillId="2" borderId="8" xfId="1" applyNumberFormat="1" applyFont="1" applyFill="1" applyBorder="1" applyAlignment="1">
      <alignment vertical="center"/>
    </xf>
    <xf numFmtId="8" fontId="6" fillId="2" borderId="0" xfId="1" applyNumberFormat="1" applyFont="1" applyFill="1" applyBorder="1" applyAlignment="1">
      <alignment vertical="center"/>
    </xf>
    <xf numFmtId="8" fontId="6" fillId="2" borderId="9" xfId="1" applyNumberFormat="1" applyFont="1" applyFill="1" applyBorder="1" applyAlignment="1">
      <alignment vertical="center"/>
    </xf>
    <xf numFmtId="8" fontId="7" fillId="2" borderId="0" xfId="0" applyNumberFormat="1" applyFont="1" applyFill="1"/>
    <xf numFmtId="8" fontId="7" fillId="2" borderId="9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8" fontId="7" fillId="2" borderId="7" xfId="1" applyNumberFormat="1" applyFont="1" applyFill="1" applyBorder="1" applyAlignment="1">
      <alignment horizontal="right" vertical="center"/>
    </xf>
    <xf numFmtId="8" fontId="7" fillId="2" borderId="10" xfId="1" applyNumberFormat="1" applyFont="1" applyFill="1" applyBorder="1" applyAlignment="1">
      <alignment horizontal="right" vertical="center"/>
    </xf>
    <xf numFmtId="0" fontId="7" fillId="2" borderId="0" xfId="0" applyFont="1" applyFill="1"/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/>
    <xf numFmtId="165" fontId="7" fillId="2" borderId="9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37" fontId="25" fillId="3" borderId="1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zoomScale="80" zoomScaleNormal="80" workbookViewId="0">
      <selection activeCell="D165" sqref="D165"/>
    </sheetView>
  </sheetViews>
  <sheetFormatPr baseColWidth="10" defaultColWidth="0" defaultRowHeight="12" zeroHeight="1" x14ac:dyDescent="0.2"/>
  <cols>
    <col min="1" max="1" width="5.28515625" style="13" customWidth="1"/>
    <col min="2" max="2" width="64.140625" style="21" bestFit="1" customWidth="1"/>
    <col min="3" max="3" width="21.28515625" style="14" bestFit="1" customWidth="1"/>
    <col min="4" max="4" width="20.140625" style="13" bestFit="1" customWidth="1"/>
    <col min="5" max="5" width="21.5703125" style="13" bestFit="1" customWidth="1"/>
    <col min="6" max="6" width="19.85546875" style="13" bestFit="1" customWidth="1"/>
    <col min="7" max="7" width="19.7109375" style="13" bestFit="1" customWidth="1"/>
    <col min="8" max="8" width="19.85546875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 x14ac:dyDescent="0.2">
      <c r="B1" s="58" t="s">
        <v>245</v>
      </c>
      <c r="C1" s="59"/>
      <c r="D1" s="59"/>
      <c r="E1" s="59"/>
      <c r="F1" s="59"/>
      <c r="G1" s="59"/>
      <c r="H1" s="60"/>
    </row>
    <row r="2" spans="2:9" ht="18.75" customHeight="1" x14ac:dyDescent="0.2">
      <c r="B2" s="61" t="s">
        <v>1</v>
      </c>
      <c r="C2" s="62"/>
      <c r="D2" s="62"/>
      <c r="E2" s="62"/>
      <c r="F2" s="62"/>
      <c r="G2" s="62"/>
      <c r="H2" s="63"/>
    </row>
    <row r="3" spans="2:9" ht="19.5" customHeight="1" x14ac:dyDescent="0.2">
      <c r="B3" s="61" t="s">
        <v>2</v>
      </c>
      <c r="C3" s="62"/>
      <c r="D3" s="62"/>
      <c r="E3" s="62"/>
      <c r="F3" s="62"/>
      <c r="G3" s="62"/>
      <c r="H3" s="63"/>
    </row>
    <row r="4" spans="2:9" ht="18" customHeight="1" x14ac:dyDescent="0.2">
      <c r="B4" s="61" t="s">
        <v>248</v>
      </c>
      <c r="C4" s="62"/>
      <c r="D4" s="62"/>
      <c r="E4" s="62"/>
      <c r="F4" s="62"/>
      <c r="G4" s="62"/>
      <c r="H4" s="63"/>
    </row>
    <row r="5" spans="2:9" ht="23.25" customHeight="1" x14ac:dyDescent="0.2">
      <c r="B5" s="61" t="s">
        <v>246</v>
      </c>
      <c r="C5" s="62"/>
      <c r="D5" s="62"/>
      <c r="E5" s="62"/>
      <c r="F5" s="62"/>
      <c r="G5" s="62"/>
      <c r="H5" s="63"/>
    </row>
    <row r="6" spans="2:9" ht="26.25" customHeight="1" x14ac:dyDescent="0.2">
      <c r="B6" s="55" t="s">
        <v>81</v>
      </c>
      <c r="C6" s="56" t="s">
        <v>3</v>
      </c>
      <c r="D6" s="56"/>
      <c r="E6" s="56"/>
      <c r="F6" s="56"/>
      <c r="G6" s="56"/>
      <c r="H6" s="57" t="s">
        <v>243</v>
      </c>
    </row>
    <row r="7" spans="2:9" ht="28.5" customHeight="1" x14ac:dyDescent="0.2">
      <c r="B7" s="55"/>
      <c r="C7" s="23" t="s">
        <v>242</v>
      </c>
      <c r="D7" s="24" t="s">
        <v>244</v>
      </c>
      <c r="E7" s="25" t="s">
        <v>4</v>
      </c>
      <c r="F7" s="25" t="s">
        <v>241</v>
      </c>
      <c r="G7" s="25" t="s">
        <v>0</v>
      </c>
      <c r="H7" s="57"/>
    </row>
    <row r="8" spans="2:9" ht="12.75" customHeight="1" x14ac:dyDescent="0.2">
      <c r="B8" s="26" t="s">
        <v>5</v>
      </c>
      <c r="C8" s="32">
        <f>SUM(C10+C18+C28+C38+C48+C58+C62+C75)</f>
        <v>6894076689</v>
      </c>
      <c r="D8" s="33">
        <f t="shared" ref="D8:G8" si="0">SUM(D10+D18+D28+D38+D48+D58+D62+D75)</f>
        <v>1107637197.72</v>
      </c>
      <c r="E8" s="32">
        <f>SUM(E10+E18+E28+E38+E48+E58+E62+E75)</f>
        <v>8001713886.7200012</v>
      </c>
      <c r="F8" s="33">
        <f t="shared" si="0"/>
        <v>7548595138.3799992</v>
      </c>
      <c r="G8" s="32">
        <f t="shared" si="0"/>
        <v>7491430802.6599998</v>
      </c>
      <c r="H8" s="33">
        <f>SUM(H10+H18+H28+H38+H48+H58+H62+H71+H75)</f>
        <v>453118748.34000009</v>
      </c>
    </row>
    <row r="9" spans="2:9" ht="12.75" customHeight="1" x14ac:dyDescent="0.2">
      <c r="B9" s="27"/>
      <c r="C9" s="34"/>
      <c r="D9" s="35"/>
      <c r="E9" s="34"/>
      <c r="F9" s="35"/>
      <c r="G9" s="34"/>
      <c r="H9" s="35"/>
    </row>
    <row r="10" spans="2:9" s="15" customFormat="1" ht="12.75" x14ac:dyDescent="0.2">
      <c r="B10" s="27" t="s">
        <v>6</v>
      </c>
      <c r="C10" s="34">
        <f>SUM(C11:C17)</f>
        <v>3985000498.6100001</v>
      </c>
      <c r="D10" s="35">
        <f>SUM(D11:D17)</f>
        <v>-121126723.22</v>
      </c>
      <c r="E10" s="34">
        <f>SUM(E11:E17)</f>
        <v>3863873775.3900008</v>
      </c>
      <c r="F10" s="35">
        <f t="shared" ref="D10:G10" si="1">SUM(F11:F17)</f>
        <v>3858304186.98</v>
      </c>
      <c r="G10" s="34">
        <f t="shared" si="1"/>
        <v>3858304186.98</v>
      </c>
      <c r="H10" s="35">
        <f>SUM(H11:H17)</f>
        <v>5569588.4100000262</v>
      </c>
    </row>
    <row r="11" spans="2:9" ht="12.75" x14ac:dyDescent="0.2">
      <c r="B11" s="28" t="s">
        <v>7</v>
      </c>
      <c r="C11" s="36">
        <v>2003740396.26</v>
      </c>
      <c r="D11" s="37">
        <v>-247713394.38</v>
      </c>
      <c r="E11" s="36">
        <f>+C11+D11</f>
        <v>1756027001.8800001</v>
      </c>
      <c r="F11" s="37">
        <v>1753333845.21</v>
      </c>
      <c r="G11" s="36">
        <v>1753333845.21</v>
      </c>
      <c r="H11" s="37">
        <f>E11-F11</f>
        <v>2693156.6700000763</v>
      </c>
      <c r="I11" s="16"/>
    </row>
    <row r="12" spans="2:9" ht="12.75" x14ac:dyDescent="0.2">
      <c r="B12" s="28" t="s">
        <v>8</v>
      </c>
      <c r="C12" s="36">
        <v>256836518.68000001</v>
      </c>
      <c r="D12" s="37">
        <v>66775828.969999999</v>
      </c>
      <c r="E12" s="36">
        <f t="shared" ref="E12:E17" si="2">+C12+D12</f>
        <v>323612347.64999998</v>
      </c>
      <c r="F12" s="37">
        <v>323593947.64999998</v>
      </c>
      <c r="G12" s="36">
        <v>323593947.64999998</v>
      </c>
      <c r="H12" s="37">
        <f t="shared" ref="H12:H17" si="3">E12-F12</f>
        <v>18400</v>
      </c>
      <c r="I12" s="16"/>
    </row>
    <row r="13" spans="2:9" ht="12.75" x14ac:dyDescent="0.2">
      <c r="B13" s="28" t="s">
        <v>9</v>
      </c>
      <c r="C13" s="36">
        <v>386522532.04000002</v>
      </c>
      <c r="D13" s="37">
        <v>-24891717.84</v>
      </c>
      <c r="E13" s="36">
        <f t="shared" si="2"/>
        <v>361630814.20000005</v>
      </c>
      <c r="F13" s="37">
        <v>361496453.45999998</v>
      </c>
      <c r="G13" s="36">
        <v>361496453.45999998</v>
      </c>
      <c r="H13" s="37">
        <f t="shared" si="3"/>
        <v>134360.74000006914</v>
      </c>
    </row>
    <row r="14" spans="2:9" ht="12.75" x14ac:dyDescent="0.2">
      <c r="B14" s="28" t="s">
        <v>10</v>
      </c>
      <c r="C14" s="36">
        <v>676494394.05999994</v>
      </c>
      <c r="D14" s="37">
        <v>-8080682.910000002</v>
      </c>
      <c r="E14" s="36">
        <f t="shared" si="2"/>
        <v>668413711.14999998</v>
      </c>
      <c r="F14" s="37">
        <v>668249835.88999999</v>
      </c>
      <c r="G14" s="36">
        <v>668249835.88999999</v>
      </c>
      <c r="H14" s="37">
        <f t="shared" si="3"/>
        <v>163875.25999999046</v>
      </c>
    </row>
    <row r="15" spans="2:9" ht="12.75" x14ac:dyDescent="0.2">
      <c r="B15" s="28" t="s">
        <v>11</v>
      </c>
      <c r="C15" s="36">
        <v>563557801.03999996</v>
      </c>
      <c r="D15" s="37">
        <v>113748282.65000001</v>
      </c>
      <c r="E15" s="36">
        <f t="shared" si="2"/>
        <v>677306083.68999994</v>
      </c>
      <c r="F15" s="37">
        <v>674746287.95000005</v>
      </c>
      <c r="G15" s="36">
        <v>674746287.95000005</v>
      </c>
      <c r="H15" s="37">
        <f t="shared" si="3"/>
        <v>2559795.7399998903</v>
      </c>
    </row>
    <row r="16" spans="2:9" ht="12.75" x14ac:dyDescent="0.2">
      <c r="B16" s="28" t="s">
        <v>12</v>
      </c>
      <c r="C16" s="36">
        <v>52819856.5</v>
      </c>
      <c r="D16" s="37">
        <v>-52819856.5</v>
      </c>
      <c r="E16" s="36">
        <f t="shared" si="2"/>
        <v>0</v>
      </c>
      <c r="F16" s="37">
        <v>0</v>
      </c>
      <c r="G16" s="36">
        <v>0</v>
      </c>
      <c r="H16" s="37">
        <f t="shared" si="3"/>
        <v>0</v>
      </c>
    </row>
    <row r="17" spans="2:10" ht="12.75" x14ac:dyDescent="0.2">
      <c r="B17" s="28" t="s">
        <v>13</v>
      </c>
      <c r="C17" s="36">
        <v>45029000.030000001</v>
      </c>
      <c r="D17" s="37">
        <v>31854816.789999999</v>
      </c>
      <c r="E17" s="36">
        <f t="shared" si="2"/>
        <v>76883816.819999993</v>
      </c>
      <c r="F17" s="37">
        <v>76883816.819999993</v>
      </c>
      <c r="G17" s="36">
        <v>76883816.819999993</v>
      </c>
      <c r="H17" s="37">
        <f t="shared" si="3"/>
        <v>0</v>
      </c>
    </row>
    <row r="18" spans="2:10" s="15" customFormat="1" ht="12.75" x14ac:dyDescent="0.2">
      <c r="B18" s="27" t="s">
        <v>14</v>
      </c>
      <c r="C18" s="34">
        <f>SUM(C19:C27)</f>
        <v>522752219.96000004</v>
      </c>
      <c r="D18" s="35">
        <f>SUM(D19:D27)</f>
        <v>-96755460.039999992</v>
      </c>
      <c r="E18" s="34">
        <f>SUM(E19:E27)</f>
        <v>425996759.92000002</v>
      </c>
      <c r="F18" s="35">
        <f t="shared" ref="D18:G18" si="4">SUM(F19:F27)</f>
        <v>402566660.56</v>
      </c>
      <c r="G18" s="34">
        <f t="shared" si="4"/>
        <v>397850975.58999997</v>
      </c>
      <c r="H18" s="35">
        <f>SUM(H19:H27)</f>
        <v>23430099.360000007</v>
      </c>
      <c r="I18" s="17"/>
      <c r="J18" s="18"/>
    </row>
    <row r="19" spans="2:10" ht="12.75" customHeight="1" x14ac:dyDescent="0.2">
      <c r="B19" s="28" t="s">
        <v>15</v>
      </c>
      <c r="C19" s="36">
        <v>22108417.449999999</v>
      </c>
      <c r="D19" s="37">
        <v>-926451.93</v>
      </c>
      <c r="E19" s="36">
        <f>C19+D19</f>
        <v>21181965.52</v>
      </c>
      <c r="F19" s="37">
        <v>20617908.199999999</v>
      </c>
      <c r="G19" s="36">
        <v>19561359.530000001</v>
      </c>
      <c r="H19" s="37">
        <f>E19-F19</f>
        <v>564057.3200000003</v>
      </c>
    </row>
    <row r="20" spans="2:10" ht="12.75" x14ac:dyDescent="0.2">
      <c r="B20" s="28" t="s">
        <v>16</v>
      </c>
      <c r="C20" s="36">
        <v>12243250</v>
      </c>
      <c r="D20" s="37">
        <v>-1066706.6499999999</v>
      </c>
      <c r="E20" s="36">
        <f t="shared" ref="E20:E27" si="5">C20+D20</f>
        <v>11176543.35</v>
      </c>
      <c r="F20" s="37">
        <v>7885497.6399999997</v>
      </c>
      <c r="G20" s="36">
        <v>7885497.6399999997</v>
      </c>
      <c r="H20" s="37">
        <f t="shared" ref="H20:H27" si="6">E20-F20</f>
        <v>3291045.71</v>
      </c>
    </row>
    <row r="21" spans="2:10" ht="12.75" x14ac:dyDescent="0.2">
      <c r="B21" s="28" t="s">
        <v>17</v>
      </c>
      <c r="C21" s="36">
        <v>30000</v>
      </c>
      <c r="D21" s="37">
        <v>-14996</v>
      </c>
      <c r="E21" s="36">
        <f t="shared" si="5"/>
        <v>15004</v>
      </c>
      <c r="F21" s="37">
        <v>0</v>
      </c>
      <c r="G21" s="36">
        <v>0</v>
      </c>
      <c r="H21" s="37">
        <f t="shared" si="6"/>
        <v>15004</v>
      </c>
    </row>
    <row r="22" spans="2:10" ht="12.75" x14ac:dyDescent="0.2">
      <c r="B22" s="28" t="s">
        <v>18</v>
      </c>
      <c r="C22" s="36">
        <v>50248595.479999997</v>
      </c>
      <c r="D22" s="37">
        <v>-28473039.280000001</v>
      </c>
      <c r="E22" s="36">
        <f t="shared" si="5"/>
        <v>21775556.199999996</v>
      </c>
      <c r="F22" s="37">
        <v>18688344.059999999</v>
      </c>
      <c r="G22" s="36">
        <v>18688344.059999999</v>
      </c>
      <c r="H22" s="37">
        <f>E22-F22</f>
        <v>3087212.1399999969</v>
      </c>
    </row>
    <row r="23" spans="2:10" ht="12.75" x14ac:dyDescent="0.2">
      <c r="B23" s="28" t="s">
        <v>19</v>
      </c>
      <c r="C23" s="36">
        <v>17001314.030000001</v>
      </c>
      <c r="D23" s="37">
        <v>-5253147.2699999996</v>
      </c>
      <c r="E23" s="36">
        <f t="shared" si="5"/>
        <v>11748166.760000002</v>
      </c>
      <c r="F23" s="37">
        <v>11376107.34</v>
      </c>
      <c r="G23" s="36">
        <v>11332491.34</v>
      </c>
      <c r="H23" s="37">
        <f t="shared" si="6"/>
        <v>372059.42000000179</v>
      </c>
      <c r="J23" s="13" t="s">
        <v>82</v>
      </c>
    </row>
    <row r="24" spans="2:10" ht="12.75" x14ac:dyDescent="0.2">
      <c r="B24" s="28" t="s">
        <v>20</v>
      </c>
      <c r="C24" s="36">
        <v>288617500</v>
      </c>
      <c r="D24" s="37">
        <v>1323055.26</v>
      </c>
      <c r="E24" s="36">
        <f t="shared" si="5"/>
        <v>289940555.25999999</v>
      </c>
      <c r="F24" s="37">
        <v>277296390.38999999</v>
      </c>
      <c r="G24" s="36">
        <v>274321550.58999997</v>
      </c>
      <c r="H24" s="37">
        <f t="shared" si="6"/>
        <v>12644164.870000005</v>
      </c>
    </row>
    <row r="25" spans="2:10" ht="12.75" x14ac:dyDescent="0.2">
      <c r="B25" s="28" t="s">
        <v>21</v>
      </c>
      <c r="C25" s="36">
        <v>21647385.530000001</v>
      </c>
      <c r="D25" s="37">
        <v>2003712.07</v>
      </c>
      <c r="E25" s="36">
        <f t="shared" si="5"/>
        <v>23651097.600000001</v>
      </c>
      <c r="F25" s="37">
        <v>23448921.039999999</v>
      </c>
      <c r="G25" s="36">
        <v>23072711.469999999</v>
      </c>
      <c r="H25" s="37">
        <f t="shared" si="6"/>
        <v>202176.56000000238</v>
      </c>
    </row>
    <row r="26" spans="2:10" ht="12.75" x14ac:dyDescent="0.2">
      <c r="B26" s="28" t="s">
        <v>22</v>
      </c>
      <c r="C26" s="36">
        <v>2112000</v>
      </c>
      <c r="D26" s="37">
        <v>648596.49</v>
      </c>
      <c r="E26" s="36">
        <f t="shared" si="5"/>
        <v>2760596.49</v>
      </c>
      <c r="F26" s="37">
        <v>2760594</v>
      </c>
      <c r="G26" s="36">
        <v>2760594</v>
      </c>
      <c r="H26" s="37">
        <f t="shared" si="6"/>
        <v>2.4900000002235174</v>
      </c>
    </row>
    <row r="27" spans="2:10" ht="12.75" x14ac:dyDescent="0.2">
      <c r="B27" s="28" t="s">
        <v>23</v>
      </c>
      <c r="C27" s="36">
        <v>108743757.47</v>
      </c>
      <c r="D27" s="37">
        <v>-64996482.729999997</v>
      </c>
      <c r="E27" s="36">
        <f t="shared" si="5"/>
        <v>43747274.740000002</v>
      </c>
      <c r="F27" s="37">
        <v>40492897.890000001</v>
      </c>
      <c r="G27" s="36">
        <v>40228426.960000001</v>
      </c>
      <c r="H27" s="37">
        <f t="shared" si="6"/>
        <v>3254376.8500000015</v>
      </c>
    </row>
    <row r="28" spans="2:10" s="15" customFormat="1" ht="12.75" x14ac:dyDescent="0.2">
      <c r="B28" s="27" t="s">
        <v>24</v>
      </c>
      <c r="C28" s="34">
        <f>SUM(C29:C37)</f>
        <v>548365286.47000003</v>
      </c>
      <c r="D28" s="35">
        <f>SUM(D29:D37)</f>
        <v>232521622.07999998</v>
      </c>
      <c r="E28" s="34">
        <f>SUM(E29:E37)</f>
        <v>780886908.54999995</v>
      </c>
      <c r="F28" s="35">
        <f t="shared" ref="D28:H28" si="7">SUM(F29:F37)</f>
        <v>715157387.34000003</v>
      </c>
      <c r="G28" s="34">
        <f t="shared" si="7"/>
        <v>702570943.25999999</v>
      </c>
      <c r="H28" s="35">
        <f t="shared" si="7"/>
        <v>65729521.209999993</v>
      </c>
    </row>
    <row r="29" spans="2:10" ht="12.75" x14ac:dyDescent="0.2">
      <c r="B29" s="28" t="s">
        <v>25</v>
      </c>
      <c r="C29" s="36">
        <v>18526450</v>
      </c>
      <c r="D29" s="37">
        <v>10488755.550000001</v>
      </c>
      <c r="E29" s="36">
        <f>C29+D29</f>
        <v>29015205.550000001</v>
      </c>
      <c r="F29" s="37">
        <v>26832373.649999999</v>
      </c>
      <c r="G29" s="36">
        <v>26831524.66</v>
      </c>
      <c r="H29" s="37">
        <f>E29-F29</f>
        <v>2182831.9000000022</v>
      </c>
    </row>
    <row r="30" spans="2:10" ht="12.75" x14ac:dyDescent="0.2">
      <c r="B30" s="28" t="s">
        <v>26</v>
      </c>
      <c r="C30" s="36">
        <v>35163502.229999997</v>
      </c>
      <c r="D30" s="37">
        <v>737358.77</v>
      </c>
      <c r="E30" s="36">
        <f t="shared" ref="E30:E37" si="8">C30+D30</f>
        <v>35900861</v>
      </c>
      <c r="F30" s="37">
        <v>32559278.289999999</v>
      </c>
      <c r="G30" s="36">
        <v>31831778.420000002</v>
      </c>
      <c r="H30" s="37">
        <f t="shared" ref="H30:H37" si="9">E30-F30</f>
        <v>3341582.7100000009</v>
      </c>
    </row>
    <row r="31" spans="2:10" ht="12.75" x14ac:dyDescent="0.2">
      <c r="B31" s="28" t="s">
        <v>27</v>
      </c>
      <c r="C31" s="36">
        <v>88047044.75</v>
      </c>
      <c r="D31" s="37">
        <v>67060287.07</v>
      </c>
      <c r="E31" s="36">
        <f t="shared" si="8"/>
        <v>155107331.81999999</v>
      </c>
      <c r="F31" s="37">
        <v>138669436.47999999</v>
      </c>
      <c r="G31" s="36">
        <v>137963785.87</v>
      </c>
      <c r="H31" s="37">
        <f t="shared" si="9"/>
        <v>16437895.340000004</v>
      </c>
    </row>
    <row r="32" spans="2:10" ht="12.75" x14ac:dyDescent="0.2">
      <c r="B32" s="28" t="s">
        <v>28</v>
      </c>
      <c r="C32" s="36">
        <v>130522500</v>
      </c>
      <c r="D32" s="37">
        <v>-18662104.09</v>
      </c>
      <c r="E32" s="36">
        <f t="shared" si="8"/>
        <v>111860395.91</v>
      </c>
      <c r="F32" s="37">
        <v>110105075.70999999</v>
      </c>
      <c r="G32" s="36">
        <v>110086920.63</v>
      </c>
      <c r="H32" s="37">
        <f t="shared" si="9"/>
        <v>1755320.200000003</v>
      </c>
    </row>
    <row r="33" spans="2:8" ht="12.75" x14ac:dyDescent="0.2">
      <c r="B33" s="28" t="s">
        <v>29</v>
      </c>
      <c r="C33" s="36">
        <v>184290660.31999999</v>
      </c>
      <c r="D33" s="37">
        <v>28408398.16</v>
      </c>
      <c r="E33" s="36">
        <f t="shared" si="8"/>
        <v>212699058.47999999</v>
      </c>
      <c r="F33" s="37">
        <v>178267518.75999999</v>
      </c>
      <c r="G33" s="36">
        <v>169048714.16</v>
      </c>
      <c r="H33" s="37">
        <f t="shared" si="9"/>
        <v>34431539.719999999</v>
      </c>
    </row>
    <row r="34" spans="2:8" ht="12.75" x14ac:dyDescent="0.2">
      <c r="B34" s="28" t="s">
        <v>30</v>
      </c>
      <c r="C34" s="36">
        <v>40380029.170000002</v>
      </c>
      <c r="D34" s="37">
        <v>10228726.4</v>
      </c>
      <c r="E34" s="36">
        <f t="shared" si="8"/>
        <v>50608755.57</v>
      </c>
      <c r="F34" s="37">
        <v>49576347.079999998</v>
      </c>
      <c r="G34" s="36">
        <v>49576347.079999998</v>
      </c>
      <c r="H34" s="37">
        <f t="shared" si="9"/>
        <v>1032408.4900000021</v>
      </c>
    </row>
    <row r="35" spans="2:8" ht="12.75" x14ac:dyDescent="0.2">
      <c r="B35" s="28" t="s">
        <v>31</v>
      </c>
      <c r="C35" s="36">
        <v>1538500</v>
      </c>
      <c r="D35" s="37">
        <v>-75421.62</v>
      </c>
      <c r="E35" s="36">
        <f t="shared" si="8"/>
        <v>1463078.38</v>
      </c>
      <c r="F35" s="37">
        <v>975244.04</v>
      </c>
      <c r="G35" s="36">
        <v>975244.04</v>
      </c>
      <c r="H35" s="37">
        <f t="shared" si="9"/>
        <v>487834.33999999985</v>
      </c>
    </row>
    <row r="36" spans="2:8" ht="12.75" x14ac:dyDescent="0.2">
      <c r="B36" s="28" t="s">
        <v>32</v>
      </c>
      <c r="C36" s="36">
        <v>34145600</v>
      </c>
      <c r="D36" s="37">
        <v>26197386.899999999</v>
      </c>
      <c r="E36" s="36">
        <f t="shared" si="8"/>
        <v>60342986.899999999</v>
      </c>
      <c r="F36" s="37">
        <v>57662510.57</v>
      </c>
      <c r="G36" s="36">
        <v>56338790.619999997</v>
      </c>
      <c r="H36" s="37">
        <f t="shared" si="9"/>
        <v>2680476.3299999982</v>
      </c>
    </row>
    <row r="37" spans="2:8" ht="12.75" x14ac:dyDescent="0.2">
      <c r="B37" s="28" t="s">
        <v>33</v>
      </c>
      <c r="C37" s="36">
        <v>15751000</v>
      </c>
      <c r="D37" s="37">
        <v>108138234.94</v>
      </c>
      <c r="E37" s="36">
        <f t="shared" si="8"/>
        <v>123889234.94</v>
      </c>
      <c r="F37" s="37">
        <v>120509602.76000001</v>
      </c>
      <c r="G37" s="36">
        <v>119917837.78</v>
      </c>
      <c r="H37" s="37">
        <f t="shared" si="9"/>
        <v>3379632.1799999923</v>
      </c>
    </row>
    <row r="38" spans="2:8" s="15" customFormat="1" ht="25.5" x14ac:dyDescent="0.2">
      <c r="B38" s="27" t="s">
        <v>34</v>
      </c>
      <c r="C38" s="34">
        <f>SUM(C39:C47)</f>
        <v>1298105580.5699999</v>
      </c>
      <c r="D38" s="35">
        <f t="shared" ref="D38:H38" si="10">SUM(D39:D47)</f>
        <v>401797961.65000004</v>
      </c>
      <c r="E38" s="34">
        <f>SUM(E39:E47)</f>
        <v>1699903542.22</v>
      </c>
      <c r="F38" s="35">
        <f>SUM(F39:F47)</f>
        <v>1693533191.8599999</v>
      </c>
      <c r="G38" s="34">
        <f>SUM(G39:G47)</f>
        <v>1692037532.9999998</v>
      </c>
      <c r="H38" s="35">
        <f t="shared" si="10"/>
        <v>6370350.3599999938</v>
      </c>
    </row>
    <row r="39" spans="2:8" ht="12.75" x14ac:dyDescent="0.2">
      <c r="B39" s="28" t="s">
        <v>35</v>
      </c>
      <c r="C39" s="36">
        <v>31550000</v>
      </c>
      <c r="D39" s="37">
        <v>27122048.549999997</v>
      </c>
      <c r="E39" s="36">
        <f>C39+D39</f>
        <v>58672048.549999997</v>
      </c>
      <c r="F39" s="37">
        <v>58672048.549999997</v>
      </c>
      <c r="G39" s="36">
        <v>58672048.549999997</v>
      </c>
      <c r="H39" s="37">
        <f>E39-F39</f>
        <v>0</v>
      </c>
    </row>
    <row r="40" spans="2:8" ht="12.75" x14ac:dyDescent="0.2">
      <c r="B40" s="28" t="s">
        <v>36</v>
      </c>
      <c r="C40" s="36">
        <v>987000000</v>
      </c>
      <c r="D40" s="37">
        <v>284415800</v>
      </c>
      <c r="E40" s="36">
        <f t="shared" ref="E40:E47" si="11">C40+D40</f>
        <v>1271415800</v>
      </c>
      <c r="F40" s="37">
        <v>1271415800</v>
      </c>
      <c r="G40" s="36">
        <v>1271415800</v>
      </c>
      <c r="H40" s="37">
        <f t="shared" ref="H40:H44" si="12">E40-F40</f>
        <v>0</v>
      </c>
    </row>
    <row r="41" spans="2:8" ht="12.75" x14ac:dyDescent="0.2">
      <c r="B41" s="28" t="s">
        <v>37</v>
      </c>
      <c r="C41" s="36">
        <v>24000000</v>
      </c>
      <c r="D41" s="37">
        <v>372361.6</v>
      </c>
      <c r="E41" s="36">
        <f t="shared" si="11"/>
        <v>24372361.600000001</v>
      </c>
      <c r="F41" s="37">
        <v>24372361.600000001</v>
      </c>
      <c r="G41" s="36">
        <v>24372361.600000001</v>
      </c>
      <c r="H41" s="37">
        <f t="shared" si="12"/>
        <v>0</v>
      </c>
    </row>
    <row r="42" spans="2:8" ht="12.75" x14ac:dyDescent="0.2">
      <c r="B42" s="28" t="s">
        <v>38</v>
      </c>
      <c r="C42" s="36">
        <v>148393080</v>
      </c>
      <c r="D42" s="37">
        <v>66545872.259999998</v>
      </c>
      <c r="E42" s="36">
        <f t="shared" si="11"/>
        <v>214938952.25999999</v>
      </c>
      <c r="F42" s="37">
        <v>210679693.38999999</v>
      </c>
      <c r="G42" s="36">
        <v>209184034.53</v>
      </c>
      <c r="H42" s="37">
        <f t="shared" si="12"/>
        <v>4259258.8700000048</v>
      </c>
    </row>
    <row r="43" spans="2:8" ht="12.75" x14ac:dyDescent="0.2">
      <c r="B43" s="28" t="s">
        <v>39</v>
      </c>
      <c r="C43" s="36">
        <v>0</v>
      </c>
      <c r="D43" s="37">
        <v>0</v>
      </c>
      <c r="E43" s="36">
        <f t="shared" si="11"/>
        <v>0</v>
      </c>
      <c r="F43" s="37">
        <v>0</v>
      </c>
      <c r="G43" s="36">
        <v>0</v>
      </c>
      <c r="H43" s="37">
        <f t="shared" si="12"/>
        <v>0</v>
      </c>
    </row>
    <row r="44" spans="2:8" ht="12.75" x14ac:dyDescent="0.2">
      <c r="B44" s="28" t="s">
        <v>40</v>
      </c>
      <c r="C44" s="36">
        <v>0</v>
      </c>
      <c r="D44" s="37">
        <v>8198984.8799999999</v>
      </c>
      <c r="E44" s="36">
        <f t="shared" si="11"/>
        <v>8198984.8799999999</v>
      </c>
      <c r="F44" s="37">
        <v>8198984.8700000001</v>
      </c>
      <c r="G44" s="36">
        <v>8198984.8700000001</v>
      </c>
      <c r="H44" s="37">
        <f t="shared" si="12"/>
        <v>9.9999997764825821E-3</v>
      </c>
    </row>
    <row r="45" spans="2:8" ht="12.75" x14ac:dyDescent="0.2">
      <c r="B45" s="28" t="s">
        <v>41</v>
      </c>
      <c r="C45" s="36">
        <v>0</v>
      </c>
      <c r="D45" s="37">
        <v>0</v>
      </c>
      <c r="E45" s="36">
        <f t="shared" si="11"/>
        <v>0</v>
      </c>
      <c r="F45" s="37">
        <v>0</v>
      </c>
      <c r="G45" s="36">
        <v>0</v>
      </c>
      <c r="H45" s="37">
        <f>E45-F45</f>
        <v>0</v>
      </c>
    </row>
    <row r="46" spans="2:8" ht="12.75" x14ac:dyDescent="0.2">
      <c r="B46" s="28" t="s">
        <v>42</v>
      </c>
      <c r="C46" s="36">
        <v>107162500.56999999</v>
      </c>
      <c r="D46" s="37">
        <v>15142894.359999999</v>
      </c>
      <c r="E46" s="36">
        <f t="shared" si="11"/>
        <v>122305394.92999999</v>
      </c>
      <c r="F46" s="53">
        <v>120194303.45</v>
      </c>
      <c r="G46" s="54">
        <v>120194303.45</v>
      </c>
      <c r="H46" s="37">
        <f>E46-F46</f>
        <v>2111091.4799999893</v>
      </c>
    </row>
    <row r="47" spans="2:8" ht="12.75" x14ac:dyDescent="0.2">
      <c r="B47" s="28" t="s">
        <v>43</v>
      </c>
      <c r="C47" s="36">
        <v>0</v>
      </c>
      <c r="D47" s="37">
        <v>0</v>
      </c>
      <c r="E47" s="36">
        <f t="shared" si="11"/>
        <v>0</v>
      </c>
      <c r="F47" s="37">
        <v>0</v>
      </c>
      <c r="G47" s="36">
        <v>0</v>
      </c>
      <c r="H47" s="37">
        <f>E47-F47</f>
        <v>0</v>
      </c>
    </row>
    <row r="48" spans="2:8" s="15" customFormat="1" ht="25.5" x14ac:dyDescent="0.2">
      <c r="B48" s="27" t="s">
        <v>44</v>
      </c>
      <c r="C48" s="34">
        <f>SUM(C49:C57)</f>
        <v>16803716.18</v>
      </c>
      <c r="D48" s="35">
        <f>SUM(D49:D57)</f>
        <v>122594100.3</v>
      </c>
      <c r="E48" s="34">
        <f>SUM(E49:E57)</f>
        <v>139397816.48000002</v>
      </c>
      <c r="F48" s="35">
        <f t="shared" ref="E48:H48" si="13">SUM(F49:F57)</f>
        <v>63321365.229999997</v>
      </c>
      <c r="G48" s="34">
        <f t="shared" si="13"/>
        <v>58109368.989999995</v>
      </c>
      <c r="H48" s="35">
        <f t="shared" si="13"/>
        <v>76076451.250000015</v>
      </c>
    </row>
    <row r="49" spans="2:8" ht="12.75" x14ac:dyDescent="0.2">
      <c r="B49" s="28" t="s">
        <v>45</v>
      </c>
      <c r="C49" s="36">
        <v>1370000</v>
      </c>
      <c r="D49" s="37">
        <v>12580283.310000001</v>
      </c>
      <c r="E49" s="36">
        <f>C49+D49</f>
        <v>13950283.310000001</v>
      </c>
      <c r="F49" s="37">
        <v>12742965.43</v>
      </c>
      <c r="G49" s="36">
        <v>7530969.1900000004</v>
      </c>
      <c r="H49" s="37">
        <f>E49-F49</f>
        <v>1207317.8800000008</v>
      </c>
    </row>
    <row r="50" spans="2:8" ht="12.75" x14ac:dyDescent="0.2">
      <c r="B50" s="28" t="s">
        <v>46</v>
      </c>
      <c r="C50" s="36">
        <v>152716.18</v>
      </c>
      <c r="D50" s="37">
        <v>1564769.95</v>
      </c>
      <c r="E50" s="36">
        <f t="shared" ref="E50:E57" si="14">C50+D50</f>
        <v>1717486.13</v>
      </c>
      <c r="F50" s="37">
        <v>1667268.29</v>
      </c>
      <c r="G50" s="36">
        <v>1667268.29</v>
      </c>
      <c r="H50" s="37">
        <f t="shared" ref="H50:H57" si="15">E50-F50</f>
        <v>50217.839999999851</v>
      </c>
    </row>
    <row r="51" spans="2:8" ht="12.75" x14ac:dyDescent="0.2">
      <c r="B51" s="28" t="s">
        <v>47</v>
      </c>
      <c r="C51" s="36">
        <v>0</v>
      </c>
      <c r="D51" s="37">
        <v>157871.92000000001</v>
      </c>
      <c r="E51" s="36">
        <f t="shared" si="14"/>
        <v>157871.92000000001</v>
      </c>
      <c r="F51" s="37">
        <v>157310.32</v>
      </c>
      <c r="G51" s="36">
        <v>157310.32</v>
      </c>
      <c r="H51" s="37">
        <f t="shared" si="15"/>
        <v>561.60000000000582</v>
      </c>
    </row>
    <row r="52" spans="2:8" ht="12.75" x14ac:dyDescent="0.2">
      <c r="B52" s="28" t="s">
        <v>48</v>
      </c>
      <c r="C52" s="36">
        <v>0</v>
      </c>
      <c r="D52" s="37">
        <v>106538964.45</v>
      </c>
      <c r="E52" s="36">
        <f t="shared" si="14"/>
        <v>106538964.45</v>
      </c>
      <c r="F52" s="37">
        <v>34433700.939999998</v>
      </c>
      <c r="G52" s="36">
        <v>34433700.939999998</v>
      </c>
      <c r="H52" s="37">
        <f t="shared" si="15"/>
        <v>72105263.510000005</v>
      </c>
    </row>
    <row r="53" spans="2:8" ht="12.75" x14ac:dyDescent="0.2">
      <c r="B53" s="28" t="s">
        <v>49</v>
      </c>
      <c r="C53" s="36">
        <v>0</v>
      </c>
      <c r="D53" s="37">
        <v>42900</v>
      </c>
      <c r="E53" s="36">
        <f t="shared" si="14"/>
        <v>42900</v>
      </c>
      <c r="F53" s="37">
        <v>42013.75</v>
      </c>
      <c r="G53" s="36">
        <v>42013.75</v>
      </c>
      <c r="H53" s="37">
        <f t="shared" si="15"/>
        <v>886.25</v>
      </c>
    </row>
    <row r="54" spans="2:8" ht="12.75" x14ac:dyDescent="0.2">
      <c r="B54" s="28" t="s">
        <v>50</v>
      </c>
      <c r="C54" s="36">
        <v>652500</v>
      </c>
      <c r="D54" s="37">
        <v>13117573.359999999</v>
      </c>
      <c r="E54" s="36">
        <f t="shared" si="14"/>
        <v>13770073.359999999</v>
      </c>
      <c r="F54" s="37">
        <v>11057873.189999999</v>
      </c>
      <c r="G54" s="36">
        <v>11057873.189999999</v>
      </c>
      <c r="H54" s="37">
        <f t="shared" si="15"/>
        <v>2712200.17</v>
      </c>
    </row>
    <row r="55" spans="2:8" ht="12.75" x14ac:dyDescent="0.2">
      <c r="B55" s="28" t="s">
        <v>51</v>
      </c>
      <c r="C55" s="36">
        <v>400000</v>
      </c>
      <c r="D55" s="37">
        <v>-400000</v>
      </c>
      <c r="E55" s="36">
        <f t="shared" si="14"/>
        <v>0</v>
      </c>
      <c r="F55" s="37">
        <v>0</v>
      </c>
      <c r="G55" s="36">
        <v>0</v>
      </c>
      <c r="H55" s="37">
        <f t="shared" si="15"/>
        <v>0</v>
      </c>
    </row>
    <row r="56" spans="2:8" ht="12.75" x14ac:dyDescent="0.2">
      <c r="B56" s="28" t="s">
        <v>52</v>
      </c>
      <c r="C56" s="36">
        <v>0</v>
      </c>
      <c r="D56" s="37">
        <v>0</v>
      </c>
      <c r="E56" s="36">
        <f t="shared" si="14"/>
        <v>0</v>
      </c>
      <c r="F56" s="37">
        <v>0</v>
      </c>
      <c r="G56" s="36">
        <v>0</v>
      </c>
      <c r="H56" s="37">
        <f t="shared" si="15"/>
        <v>0</v>
      </c>
    </row>
    <row r="57" spans="2:8" ht="12.75" x14ac:dyDescent="0.2">
      <c r="B57" s="28" t="s">
        <v>53</v>
      </c>
      <c r="C57" s="36">
        <v>14228500</v>
      </c>
      <c r="D57" s="37">
        <v>-11008262.689999999</v>
      </c>
      <c r="E57" s="36">
        <f t="shared" si="14"/>
        <v>3220237.3100000005</v>
      </c>
      <c r="F57" s="37">
        <v>3220233.31</v>
      </c>
      <c r="G57" s="36">
        <v>3220233.31</v>
      </c>
      <c r="H57" s="37">
        <f t="shared" si="15"/>
        <v>4.0000000004656613</v>
      </c>
    </row>
    <row r="58" spans="2:8" s="15" customFormat="1" ht="12.75" x14ac:dyDescent="0.2">
      <c r="B58" s="27" t="s">
        <v>54</v>
      </c>
      <c r="C58" s="34">
        <f>SUM(C59:C61)</f>
        <v>494636528</v>
      </c>
      <c r="D58" s="35">
        <f t="shared" ref="D58:H58" si="16">SUM(D59:D61)</f>
        <v>554150983.53999996</v>
      </c>
      <c r="E58" s="34">
        <f>SUM(E59:E61)</f>
        <v>1048787511.54</v>
      </c>
      <c r="F58" s="35">
        <f t="shared" si="16"/>
        <v>774739448.66999996</v>
      </c>
      <c r="G58" s="34">
        <f t="shared" si="16"/>
        <v>741584897.10000002</v>
      </c>
      <c r="H58" s="35">
        <f t="shared" si="16"/>
        <v>274048062.87000006</v>
      </c>
    </row>
    <row r="59" spans="2:8" ht="12.75" x14ac:dyDescent="0.2">
      <c r="B59" s="28" t="s">
        <v>55</v>
      </c>
      <c r="C59" s="36">
        <v>494636528</v>
      </c>
      <c r="D59" s="37">
        <v>517956239.60000002</v>
      </c>
      <c r="E59" s="36">
        <f>C59+D59</f>
        <v>1012592767.6</v>
      </c>
      <c r="F59" s="37">
        <v>744210554.53999996</v>
      </c>
      <c r="G59" s="36">
        <v>712269368.50999999</v>
      </c>
      <c r="H59" s="37">
        <f>E59-F59</f>
        <v>268382213.06000006</v>
      </c>
    </row>
    <row r="60" spans="2:8" ht="12.75" x14ac:dyDescent="0.2">
      <c r="B60" s="28" t="s">
        <v>56</v>
      </c>
      <c r="C60" s="36">
        <v>0</v>
      </c>
      <c r="D60" s="37">
        <v>36194743.939999998</v>
      </c>
      <c r="E60" s="36">
        <f>C60+D60</f>
        <v>36194743.939999998</v>
      </c>
      <c r="F60" s="37">
        <v>30528894.129999999</v>
      </c>
      <c r="G60" s="36">
        <v>29315528.59</v>
      </c>
      <c r="H60" s="37">
        <f t="shared" ref="H60:H61" si="17">E60-F60</f>
        <v>5665849.8099999987</v>
      </c>
    </row>
    <row r="61" spans="2:8" ht="12.75" x14ac:dyDescent="0.2">
      <c r="B61" s="28" t="s">
        <v>57</v>
      </c>
      <c r="C61" s="36">
        <v>0</v>
      </c>
      <c r="D61" s="37">
        <v>0</v>
      </c>
      <c r="E61" s="36">
        <f t="shared" ref="E60:E61" si="18">C61+D61</f>
        <v>0</v>
      </c>
      <c r="F61" s="37">
        <v>0</v>
      </c>
      <c r="G61" s="36">
        <v>0</v>
      </c>
      <c r="H61" s="37">
        <f t="shared" si="17"/>
        <v>0</v>
      </c>
    </row>
    <row r="62" spans="2:8" s="15" customFormat="1" ht="25.5" x14ac:dyDescent="0.2">
      <c r="B62" s="27" t="s">
        <v>58</v>
      </c>
      <c r="C62" s="34">
        <f>SUM(C63:C70)</f>
        <v>1000000</v>
      </c>
      <c r="D62" s="35">
        <f t="shared" ref="D62:H62" si="19">SUM(D63:D70)</f>
        <v>0</v>
      </c>
      <c r="E62" s="34">
        <f t="shared" si="19"/>
        <v>1000000</v>
      </c>
      <c r="F62" s="35">
        <f t="shared" si="19"/>
        <v>0</v>
      </c>
      <c r="G62" s="34">
        <f t="shared" si="19"/>
        <v>0</v>
      </c>
      <c r="H62" s="35">
        <f t="shared" si="19"/>
        <v>1000000</v>
      </c>
    </row>
    <row r="63" spans="2:8" ht="12.75" x14ac:dyDescent="0.2">
      <c r="B63" s="28" t="s">
        <v>59</v>
      </c>
      <c r="C63" s="36">
        <v>0</v>
      </c>
      <c r="D63" s="37">
        <v>0</v>
      </c>
      <c r="E63" s="36">
        <f>C63+D63</f>
        <v>0</v>
      </c>
      <c r="F63" s="37">
        <v>0</v>
      </c>
      <c r="G63" s="36">
        <v>0</v>
      </c>
      <c r="H63" s="37">
        <f>E63-F63</f>
        <v>0</v>
      </c>
    </row>
    <row r="64" spans="2:8" ht="12.75" x14ac:dyDescent="0.2">
      <c r="B64" s="28" t="s">
        <v>60</v>
      </c>
      <c r="C64" s="36">
        <v>0</v>
      </c>
      <c r="D64" s="37">
        <v>0</v>
      </c>
      <c r="E64" s="36">
        <f t="shared" ref="E64:E70" si="20">C64+D64</f>
        <v>0</v>
      </c>
      <c r="F64" s="37">
        <v>0</v>
      </c>
      <c r="G64" s="36">
        <v>0</v>
      </c>
      <c r="H64" s="37">
        <f t="shared" ref="H64:H70" si="21">E64-F64</f>
        <v>0</v>
      </c>
    </row>
    <row r="65" spans="2:10" ht="12.75" x14ac:dyDescent="0.2">
      <c r="B65" s="28" t="s">
        <v>61</v>
      </c>
      <c r="C65" s="36">
        <v>0</v>
      </c>
      <c r="D65" s="37">
        <v>0</v>
      </c>
      <c r="E65" s="36">
        <f t="shared" si="20"/>
        <v>0</v>
      </c>
      <c r="F65" s="37">
        <v>0</v>
      </c>
      <c r="G65" s="36">
        <v>0</v>
      </c>
      <c r="H65" s="37">
        <f t="shared" si="21"/>
        <v>0</v>
      </c>
    </row>
    <row r="66" spans="2:10" ht="12.75" x14ac:dyDescent="0.2">
      <c r="B66" s="28" t="s">
        <v>62</v>
      </c>
      <c r="C66" s="36">
        <v>0</v>
      </c>
      <c r="D66" s="37">
        <v>0</v>
      </c>
      <c r="E66" s="36">
        <f t="shared" si="20"/>
        <v>0</v>
      </c>
      <c r="F66" s="37">
        <v>0</v>
      </c>
      <c r="G66" s="36">
        <v>0</v>
      </c>
      <c r="H66" s="37">
        <f t="shared" si="21"/>
        <v>0</v>
      </c>
    </row>
    <row r="67" spans="2:10" ht="12.75" x14ac:dyDescent="0.2">
      <c r="B67" s="28" t="s">
        <v>63</v>
      </c>
      <c r="C67" s="36">
        <v>0</v>
      </c>
      <c r="D67" s="37">
        <v>0</v>
      </c>
      <c r="E67" s="36">
        <f t="shared" si="20"/>
        <v>0</v>
      </c>
      <c r="F67" s="37">
        <v>0</v>
      </c>
      <c r="G67" s="36">
        <v>0</v>
      </c>
      <c r="H67" s="37">
        <f t="shared" si="21"/>
        <v>0</v>
      </c>
    </row>
    <row r="68" spans="2:10" ht="12.75" x14ac:dyDescent="0.2">
      <c r="B68" s="28" t="s">
        <v>64</v>
      </c>
      <c r="C68" s="36">
        <v>0</v>
      </c>
      <c r="D68" s="37">
        <v>0</v>
      </c>
      <c r="E68" s="36">
        <f t="shared" si="20"/>
        <v>0</v>
      </c>
      <c r="F68" s="37">
        <v>0</v>
      </c>
      <c r="G68" s="36">
        <v>0</v>
      </c>
      <c r="H68" s="37">
        <f t="shared" si="21"/>
        <v>0</v>
      </c>
    </row>
    <row r="69" spans="2:10" ht="12.75" x14ac:dyDescent="0.2">
      <c r="B69" s="28" t="s">
        <v>65</v>
      </c>
      <c r="C69" s="36">
        <v>0</v>
      </c>
      <c r="D69" s="37">
        <v>0</v>
      </c>
      <c r="E69" s="36">
        <f t="shared" si="20"/>
        <v>0</v>
      </c>
      <c r="F69" s="37">
        <v>0</v>
      </c>
      <c r="G69" s="36">
        <v>0</v>
      </c>
      <c r="H69" s="37">
        <f t="shared" si="21"/>
        <v>0</v>
      </c>
    </row>
    <row r="70" spans="2:10" ht="12.75" x14ac:dyDescent="0.2">
      <c r="B70" s="29" t="s">
        <v>66</v>
      </c>
      <c r="C70" s="36">
        <v>1000000</v>
      </c>
      <c r="D70" s="37">
        <v>0</v>
      </c>
      <c r="E70" s="36">
        <f t="shared" si="20"/>
        <v>1000000</v>
      </c>
      <c r="F70" s="37">
        <v>0</v>
      </c>
      <c r="G70" s="36">
        <v>0</v>
      </c>
      <c r="H70" s="37">
        <f t="shared" si="21"/>
        <v>1000000</v>
      </c>
    </row>
    <row r="71" spans="2:10" s="15" customFormat="1" ht="12.75" x14ac:dyDescent="0.2">
      <c r="B71" s="27" t="s">
        <v>67</v>
      </c>
      <c r="C71" s="34">
        <f>SUM(C72:C74)</f>
        <v>0</v>
      </c>
      <c r="D71" s="35">
        <f t="shared" ref="D71:H71" si="22">SUM(D72:D74)</f>
        <v>0</v>
      </c>
      <c r="E71" s="34">
        <f t="shared" si="22"/>
        <v>0</v>
      </c>
      <c r="F71" s="35">
        <f t="shared" si="22"/>
        <v>0</v>
      </c>
      <c r="G71" s="34">
        <f t="shared" si="22"/>
        <v>0</v>
      </c>
      <c r="H71" s="35">
        <f t="shared" si="22"/>
        <v>0</v>
      </c>
    </row>
    <row r="72" spans="2:10" ht="12.75" x14ac:dyDescent="0.2">
      <c r="B72" s="28" t="s">
        <v>68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f>E72-F72</f>
        <v>0</v>
      </c>
    </row>
    <row r="73" spans="2:10" ht="12.75" x14ac:dyDescent="0.2">
      <c r="B73" s="28" t="s">
        <v>69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f t="shared" ref="H73:H74" si="23">E73-F73</f>
        <v>0</v>
      </c>
    </row>
    <row r="74" spans="2:10" ht="12.75" x14ac:dyDescent="0.2">
      <c r="B74" s="28" t="s">
        <v>70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f t="shared" si="23"/>
        <v>0</v>
      </c>
    </row>
    <row r="75" spans="2:10" s="15" customFormat="1" ht="12.75" x14ac:dyDescent="0.2">
      <c r="B75" s="27" t="s">
        <v>71</v>
      </c>
      <c r="C75" s="34">
        <f>SUM(C76:C82)</f>
        <v>27412859.210000001</v>
      </c>
      <c r="D75" s="35">
        <f t="shared" ref="D75:H75" si="24">SUM(D76:D82)</f>
        <v>14454713.41</v>
      </c>
      <c r="E75" s="34">
        <f>SUM(E76:E82)</f>
        <v>41867572.620000005</v>
      </c>
      <c r="F75" s="35">
        <f t="shared" si="24"/>
        <v>40972897.739999995</v>
      </c>
      <c r="G75" s="34">
        <f t="shared" si="24"/>
        <v>40972897.739999995</v>
      </c>
      <c r="H75" s="35">
        <f t="shared" si="24"/>
        <v>894674.88000000303</v>
      </c>
    </row>
    <row r="76" spans="2:10" ht="12.75" x14ac:dyDescent="0.2">
      <c r="B76" s="28" t="s">
        <v>72</v>
      </c>
      <c r="C76" s="36">
        <v>7733844.7800000003</v>
      </c>
      <c r="D76" s="37">
        <v>5110207.41</v>
      </c>
      <c r="E76" s="36">
        <f>+C76+D76</f>
        <v>12844052.190000001</v>
      </c>
      <c r="F76" s="37">
        <v>12154626.24</v>
      </c>
      <c r="G76" s="36">
        <v>12154626.24</v>
      </c>
      <c r="H76" s="37">
        <f>E76-F76</f>
        <v>689425.95000000112</v>
      </c>
    </row>
    <row r="77" spans="2:10" ht="12.75" x14ac:dyDescent="0.2">
      <c r="B77" s="28" t="s">
        <v>73</v>
      </c>
      <c r="C77" s="36">
        <v>19349014.43</v>
      </c>
      <c r="D77" s="37">
        <v>8718275.2799999993</v>
      </c>
      <c r="E77" s="36">
        <f t="shared" ref="E77:E82" si="25">+C77+D77</f>
        <v>28067289.710000001</v>
      </c>
      <c r="F77" s="37">
        <v>27865554.379999999</v>
      </c>
      <c r="G77" s="36">
        <v>27865554.379999999</v>
      </c>
      <c r="H77" s="37">
        <f t="shared" ref="H77:H82" si="26">E77-F77</f>
        <v>201735.33000000194</v>
      </c>
    </row>
    <row r="78" spans="2:10" ht="12.75" x14ac:dyDescent="0.2">
      <c r="B78" s="28" t="s">
        <v>74</v>
      </c>
      <c r="C78" s="36">
        <v>0</v>
      </c>
      <c r="D78" s="37">
        <v>0</v>
      </c>
      <c r="E78" s="36">
        <f t="shared" si="25"/>
        <v>0</v>
      </c>
      <c r="F78" s="37">
        <v>0</v>
      </c>
      <c r="G78" s="36">
        <v>0</v>
      </c>
      <c r="H78" s="37">
        <f t="shared" si="26"/>
        <v>0</v>
      </c>
    </row>
    <row r="79" spans="2:10" ht="12.75" x14ac:dyDescent="0.2">
      <c r="B79" s="28" t="s">
        <v>75</v>
      </c>
      <c r="C79" s="36">
        <v>330000</v>
      </c>
      <c r="D79" s="37">
        <v>0</v>
      </c>
      <c r="E79" s="36">
        <f t="shared" si="25"/>
        <v>330000</v>
      </c>
      <c r="F79" s="37">
        <v>326486.40000000002</v>
      </c>
      <c r="G79" s="36">
        <v>326486.40000000002</v>
      </c>
      <c r="H79" s="37">
        <f t="shared" si="26"/>
        <v>3513.5999999999767</v>
      </c>
      <c r="J79" s="19"/>
    </row>
    <row r="80" spans="2:10" ht="12.75" x14ac:dyDescent="0.2">
      <c r="B80" s="28" t="s">
        <v>76</v>
      </c>
      <c r="C80" s="36">
        <v>0</v>
      </c>
      <c r="D80" s="37">
        <v>0</v>
      </c>
      <c r="E80" s="36">
        <f t="shared" si="25"/>
        <v>0</v>
      </c>
      <c r="F80" s="37">
        <v>0</v>
      </c>
      <c r="G80" s="36">
        <v>0</v>
      </c>
      <c r="H80" s="37">
        <f t="shared" si="26"/>
        <v>0</v>
      </c>
    </row>
    <row r="81" spans="2:8" ht="12.75" x14ac:dyDescent="0.2">
      <c r="B81" s="28" t="s">
        <v>77</v>
      </c>
      <c r="C81" s="36">
        <v>0</v>
      </c>
      <c r="D81" s="37">
        <v>0</v>
      </c>
      <c r="E81" s="36">
        <f t="shared" si="25"/>
        <v>0</v>
      </c>
      <c r="F81" s="37">
        <v>0</v>
      </c>
      <c r="G81" s="36">
        <v>0</v>
      </c>
      <c r="H81" s="37">
        <f t="shared" si="26"/>
        <v>0</v>
      </c>
    </row>
    <row r="82" spans="2:8" ht="12.75" x14ac:dyDescent="0.2">
      <c r="B82" s="47" t="s">
        <v>78</v>
      </c>
      <c r="C82" s="48">
        <v>0</v>
      </c>
      <c r="D82" s="49">
        <v>626230.72</v>
      </c>
      <c r="E82" s="48">
        <f t="shared" si="25"/>
        <v>626230.72</v>
      </c>
      <c r="F82" s="49">
        <v>626230.72</v>
      </c>
      <c r="G82" s="48">
        <v>626230.72</v>
      </c>
      <c r="H82" s="49">
        <f t="shared" si="26"/>
        <v>0</v>
      </c>
    </row>
    <row r="83" spans="2:8" ht="15" customHeight="1" x14ac:dyDescent="0.2">
      <c r="B83" s="31" t="s">
        <v>79</v>
      </c>
      <c r="C83" s="38">
        <f>SUM(C93+C103+C113+C123+C133+C137+C146+C150)</f>
        <v>1077268858</v>
      </c>
      <c r="D83" s="39">
        <f>SUM(D85,D93+D103+D113+D123+D133+D137+D146+D150)</f>
        <v>225527914.26999998</v>
      </c>
      <c r="E83" s="38">
        <f>SUM(E85,E93+E103+E113+E123+E133+E137+E146+E150)</f>
        <v>1302796772.2700002</v>
      </c>
      <c r="F83" s="39">
        <f t="shared" ref="F83:G83" si="27">SUM(F85,F93+F103+F113+F123+F133+F137+F146+F150)</f>
        <v>1298689540.1600001</v>
      </c>
      <c r="G83" s="38">
        <f t="shared" si="27"/>
        <v>1225796396.8799999</v>
      </c>
      <c r="H83" s="39">
        <f>SUM(H85,H93+H103+H113+H123+H133+H137+H146+H150)</f>
        <v>4107232.1099999733</v>
      </c>
    </row>
    <row r="84" spans="2:8" ht="12" customHeight="1" x14ac:dyDescent="0.2">
      <c r="B84" s="30"/>
      <c r="C84" s="40"/>
      <c r="D84" s="41"/>
      <c r="E84" s="40"/>
      <c r="F84" s="41"/>
      <c r="G84" s="40"/>
      <c r="H84" s="41"/>
    </row>
    <row r="85" spans="2:8" ht="12.75" x14ac:dyDescent="0.2">
      <c r="B85" s="27" t="s">
        <v>6</v>
      </c>
      <c r="C85" s="34">
        <f>SUM(C86:C92)</f>
        <v>0</v>
      </c>
      <c r="D85" s="35">
        <f t="shared" ref="D85:H85" si="28">SUM(D86:D92)</f>
        <v>32226723.140000001</v>
      </c>
      <c r="E85" s="34">
        <f>SUM(E86:E92)</f>
        <v>32226723.140000001</v>
      </c>
      <c r="F85" s="35">
        <f t="shared" si="28"/>
        <v>30364907.779999997</v>
      </c>
      <c r="G85" s="34">
        <f t="shared" si="28"/>
        <v>30364907.779999997</v>
      </c>
      <c r="H85" s="35">
        <f t="shared" si="28"/>
        <v>1861815.3599999994</v>
      </c>
    </row>
    <row r="86" spans="2:8" ht="12.75" x14ac:dyDescent="0.2">
      <c r="B86" s="28" t="s">
        <v>7</v>
      </c>
      <c r="C86" s="36">
        <v>0</v>
      </c>
      <c r="D86" s="37">
        <v>0</v>
      </c>
      <c r="E86" s="36">
        <f>C86+D86</f>
        <v>0</v>
      </c>
      <c r="F86" s="37">
        <v>0</v>
      </c>
      <c r="G86" s="36">
        <v>0</v>
      </c>
      <c r="H86" s="37">
        <f>E86-F86</f>
        <v>0</v>
      </c>
    </row>
    <row r="87" spans="2:8" ht="12.75" x14ac:dyDescent="0.2">
      <c r="B87" s="28" t="s">
        <v>8</v>
      </c>
      <c r="C87" s="36">
        <v>0</v>
      </c>
      <c r="D87" s="37">
        <v>0</v>
      </c>
      <c r="E87" s="36">
        <f t="shared" ref="E87:E92" si="29">C87+D87</f>
        <v>0</v>
      </c>
      <c r="F87" s="37">
        <v>0</v>
      </c>
      <c r="G87" s="36">
        <v>0</v>
      </c>
      <c r="H87" s="37">
        <f t="shared" ref="H87:H91" si="30">E87-F87</f>
        <v>0</v>
      </c>
    </row>
    <row r="88" spans="2:8" ht="12.75" x14ac:dyDescent="0.2">
      <c r="B88" s="28" t="s">
        <v>9</v>
      </c>
      <c r="C88" s="36">
        <v>0</v>
      </c>
      <c r="D88" s="37">
        <v>0</v>
      </c>
      <c r="E88" s="36">
        <f t="shared" si="29"/>
        <v>0</v>
      </c>
      <c r="F88" s="37">
        <v>0</v>
      </c>
      <c r="G88" s="36">
        <v>0</v>
      </c>
      <c r="H88" s="37">
        <f t="shared" si="30"/>
        <v>0</v>
      </c>
    </row>
    <row r="89" spans="2:8" ht="12.75" x14ac:dyDescent="0.2">
      <c r="B89" s="28" t="s">
        <v>10</v>
      </c>
      <c r="C89" s="36">
        <v>0</v>
      </c>
      <c r="D89" s="37">
        <v>2248375.9900000002</v>
      </c>
      <c r="E89" s="36">
        <f t="shared" si="29"/>
        <v>2248375.9900000002</v>
      </c>
      <c r="F89" s="37">
        <v>443666.08</v>
      </c>
      <c r="G89" s="36">
        <v>443666.08</v>
      </c>
      <c r="H89" s="37">
        <f t="shared" si="30"/>
        <v>1804709.9100000001</v>
      </c>
    </row>
    <row r="90" spans="2:8" ht="12.75" x14ac:dyDescent="0.2">
      <c r="B90" s="28" t="s">
        <v>11</v>
      </c>
      <c r="C90" s="36">
        <v>0</v>
      </c>
      <c r="D90" s="37">
        <v>0</v>
      </c>
      <c r="E90" s="36">
        <f t="shared" si="29"/>
        <v>0</v>
      </c>
      <c r="F90" s="37">
        <v>0</v>
      </c>
      <c r="G90" s="36">
        <v>0</v>
      </c>
      <c r="H90" s="37">
        <f t="shared" si="30"/>
        <v>0</v>
      </c>
    </row>
    <row r="91" spans="2:8" ht="12.75" x14ac:dyDescent="0.2">
      <c r="B91" s="28" t="s">
        <v>12</v>
      </c>
      <c r="C91" s="36">
        <v>0</v>
      </c>
      <c r="D91" s="37">
        <v>0</v>
      </c>
      <c r="E91" s="36">
        <f t="shared" si="29"/>
        <v>0</v>
      </c>
      <c r="F91" s="37">
        <v>0</v>
      </c>
      <c r="G91" s="36">
        <v>0</v>
      </c>
      <c r="H91" s="37">
        <f t="shared" si="30"/>
        <v>0</v>
      </c>
    </row>
    <row r="92" spans="2:8" ht="12.75" x14ac:dyDescent="0.2">
      <c r="B92" s="28" t="s">
        <v>13</v>
      </c>
      <c r="C92" s="36">
        <v>0</v>
      </c>
      <c r="D92" s="37">
        <v>29978347.149999999</v>
      </c>
      <c r="E92" s="36">
        <f t="shared" si="29"/>
        <v>29978347.149999999</v>
      </c>
      <c r="F92" s="37">
        <v>29921241.699999999</v>
      </c>
      <c r="G92" s="36">
        <v>29921241.699999999</v>
      </c>
      <c r="H92" s="37">
        <f>E92-F92</f>
        <v>57105.449999999255</v>
      </c>
    </row>
    <row r="93" spans="2:8" s="15" customFormat="1" ht="12.75" x14ac:dyDescent="0.2">
      <c r="B93" s="27" t="s">
        <v>14</v>
      </c>
      <c r="C93" s="34">
        <f>SUM(C94:C102)</f>
        <v>58402208.200000003</v>
      </c>
      <c r="D93" s="35">
        <f t="shared" ref="D93:H93" si="31">SUM(D94:D102)</f>
        <v>47099308.379999995</v>
      </c>
      <c r="E93" s="34">
        <f t="shared" si="31"/>
        <v>105501516.58</v>
      </c>
      <c r="F93" s="35">
        <f t="shared" si="31"/>
        <v>105501516.57000001</v>
      </c>
      <c r="G93" s="34">
        <f t="shared" si="31"/>
        <v>84597094.510000005</v>
      </c>
      <c r="H93" s="35">
        <f t="shared" si="31"/>
        <v>9.9999906669836491E-3</v>
      </c>
    </row>
    <row r="94" spans="2:8" ht="12" customHeight="1" x14ac:dyDescent="0.2">
      <c r="B94" s="28" t="s">
        <v>15</v>
      </c>
      <c r="C94" s="36">
        <v>0</v>
      </c>
      <c r="D94" s="37">
        <v>86942</v>
      </c>
      <c r="E94" s="36">
        <f>C94+D94</f>
        <v>86942</v>
      </c>
      <c r="F94" s="37">
        <v>86942</v>
      </c>
      <c r="G94" s="36">
        <v>86942</v>
      </c>
      <c r="H94" s="37">
        <f>E94-F94</f>
        <v>0</v>
      </c>
    </row>
    <row r="95" spans="2:8" ht="12.75" x14ac:dyDescent="0.2">
      <c r="B95" s="28" t="s">
        <v>16</v>
      </c>
      <c r="C95" s="36">
        <v>0</v>
      </c>
      <c r="D95" s="37">
        <v>557960</v>
      </c>
      <c r="E95" s="36">
        <f t="shared" ref="E95:E102" si="32">C95+D95</f>
        <v>557960</v>
      </c>
      <c r="F95" s="37">
        <v>557960</v>
      </c>
      <c r="G95" s="36">
        <v>557960</v>
      </c>
      <c r="H95" s="37">
        <f t="shared" ref="H95:H101" si="33">E95-F95</f>
        <v>0</v>
      </c>
    </row>
    <row r="96" spans="2:8" ht="12.75" x14ac:dyDescent="0.2">
      <c r="B96" s="28" t="s">
        <v>17</v>
      </c>
      <c r="C96" s="36">
        <v>0</v>
      </c>
      <c r="D96" s="37">
        <v>0</v>
      </c>
      <c r="E96" s="36">
        <f t="shared" si="32"/>
        <v>0</v>
      </c>
      <c r="F96" s="37">
        <v>0</v>
      </c>
      <c r="G96" s="36">
        <v>0</v>
      </c>
      <c r="H96" s="37">
        <f t="shared" si="33"/>
        <v>0</v>
      </c>
    </row>
    <row r="97" spans="2:8" ht="12.75" x14ac:dyDescent="0.2">
      <c r="B97" s="28" t="s">
        <v>18</v>
      </c>
      <c r="C97" s="36">
        <v>22108209</v>
      </c>
      <c r="D97" s="37">
        <v>48257879.409999996</v>
      </c>
      <c r="E97" s="36">
        <f t="shared" si="32"/>
        <v>70366088.409999996</v>
      </c>
      <c r="F97" s="37">
        <v>70366088.400000006</v>
      </c>
      <c r="G97" s="36">
        <v>70366088.400000006</v>
      </c>
      <c r="H97" s="37">
        <f t="shared" si="33"/>
        <v>9.9999904632568359E-3</v>
      </c>
    </row>
    <row r="98" spans="2:8" ht="12.75" x14ac:dyDescent="0.2">
      <c r="B98" s="28" t="s">
        <v>19</v>
      </c>
      <c r="C98" s="36">
        <v>2552000</v>
      </c>
      <c r="D98" s="37">
        <v>-2514755.2799999998</v>
      </c>
      <c r="E98" s="36">
        <f t="shared" si="32"/>
        <v>37244.720000000205</v>
      </c>
      <c r="F98" s="37">
        <v>37244.720000000001</v>
      </c>
      <c r="G98" s="36">
        <v>37244.720000000001</v>
      </c>
      <c r="H98" s="37">
        <f t="shared" si="33"/>
        <v>2.0372681319713593E-10</v>
      </c>
    </row>
    <row r="99" spans="2:8" ht="12.75" x14ac:dyDescent="0.2">
      <c r="B99" s="28" t="s">
        <v>20</v>
      </c>
      <c r="C99" s="36">
        <v>0</v>
      </c>
      <c r="D99" s="37">
        <v>0</v>
      </c>
      <c r="E99" s="36">
        <f t="shared" si="32"/>
        <v>0</v>
      </c>
      <c r="F99" s="37">
        <v>0</v>
      </c>
      <c r="G99" s="36">
        <v>0</v>
      </c>
      <c r="H99" s="37">
        <f t="shared" si="33"/>
        <v>0</v>
      </c>
    </row>
    <row r="100" spans="2:8" ht="12.75" x14ac:dyDescent="0.2">
      <c r="B100" s="28" t="s">
        <v>21</v>
      </c>
      <c r="C100" s="36">
        <v>31000000</v>
      </c>
      <c r="D100" s="37">
        <v>-722892.78</v>
      </c>
      <c r="E100" s="36">
        <f t="shared" si="32"/>
        <v>30277107.219999999</v>
      </c>
      <c r="F100" s="37">
        <v>30277107.219999999</v>
      </c>
      <c r="G100" s="36">
        <v>9372685.1599999983</v>
      </c>
      <c r="H100" s="37">
        <f t="shared" si="33"/>
        <v>0</v>
      </c>
    </row>
    <row r="101" spans="2:8" ht="12.75" x14ac:dyDescent="0.2">
      <c r="B101" s="28" t="s">
        <v>22</v>
      </c>
      <c r="C101" s="36">
        <v>1500000</v>
      </c>
      <c r="D101" s="37">
        <v>-84272.55</v>
      </c>
      <c r="E101" s="36">
        <f t="shared" si="32"/>
        <v>1415727.45</v>
      </c>
      <c r="F101" s="37">
        <v>1415727.45</v>
      </c>
      <c r="G101" s="36">
        <v>1415727.45</v>
      </c>
      <c r="H101" s="37">
        <f t="shared" si="33"/>
        <v>0</v>
      </c>
    </row>
    <row r="102" spans="2:8" ht="12.75" x14ac:dyDescent="0.2">
      <c r="B102" s="28" t="s">
        <v>23</v>
      </c>
      <c r="C102" s="36">
        <v>1241999.2</v>
      </c>
      <c r="D102" s="37">
        <v>1518447.58</v>
      </c>
      <c r="E102" s="36">
        <f t="shared" si="32"/>
        <v>2760446.7800000003</v>
      </c>
      <c r="F102" s="37">
        <v>2760446.78</v>
      </c>
      <c r="G102" s="36">
        <v>2760446.78</v>
      </c>
      <c r="H102" s="37">
        <f>E102-F102</f>
        <v>0</v>
      </c>
    </row>
    <row r="103" spans="2:8" s="15" customFormat="1" ht="12.75" x14ac:dyDescent="0.2">
      <c r="B103" s="27" t="s">
        <v>24</v>
      </c>
      <c r="C103" s="34">
        <f>SUM(C104:C112)</f>
        <v>552915888.73000002</v>
      </c>
      <c r="D103" s="35">
        <f t="shared" ref="D103:H103" si="34">SUM(D104:D112)</f>
        <v>-37551514.199999988</v>
      </c>
      <c r="E103" s="34">
        <f t="shared" si="34"/>
        <v>515364374.52999997</v>
      </c>
      <c r="F103" s="35">
        <f t="shared" si="34"/>
        <v>513877886.89999998</v>
      </c>
      <c r="G103" s="34">
        <f t="shared" si="34"/>
        <v>500667906.56999993</v>
      </c>
      <c r="H103" s="35">
        <f t="shared" si="34"/>
        <v>1486487.6299999997</v>
      </c>
    </row>
    <row r="104" spans="2:8" ht="12.75" x14ac:dyDescent="0.2">
      <c r="B104" s="28" t="s">
        <v>25</v>
      </c>
      <c r="C104" s="36">
        <v>267091995</v>
      </c>
      <c r="D104" s="37">
        <v>-43117276.520000003</v>
      </c>
      <c r="E104" s="36">
        <f>C104+D104</f>
        <v>223974718.47999999</v>
      </c>
      <c r="F104" s="37">
        <v>223974718.47</v>
      </c>
      <c r="G104" s="36">
        <v>223974718.47</v>
      </c>
      <c r="H104" s="37">
        <f>E104-F104</f>
        <v>9.9999904632568359E-3</v>
      </c>
    </row>
    <row r="105" spans="2:8" ht="12.75" x14ac:dyDescent="0.2">
      <c r="B105" s="28" t="s">
        <v>26</v>
      </c>
      <c r="C105" s="36">
        <v>20103980</v>
      </c>
      <c r="D105" s="37">
        <v>104239385.90000001</v>
      </c>
      <c r="E105" s="36">
        <f t="shared" ref="E105:E112" si="35">C105+D105</f>
        <v>124343365.90000001</v>
      </c>
      <c r="F105" s="37">
        <v>124343365.78</v>
      </c>
      <c r="G105" s="36">
        <v>121976346.86</v>
      </c>
      <c r="H105" s="37">
        <f t="shared" ref="H105:H112" si="36">E105-F105</f>
        <v>0.12000000476837158</v>
      </c>
    </row>
    <row r="106" spans="2:8" ht="12.75" x14ac:dyDescent="0.2">
      <c r="B106" s="28" t="s">
        <v>27</v>
      </c>
      <c r="C106" s="36">
        <v>139959913.72999999</v>
      </c>
      <c r="D106" s="37">
        <v>-120354912.48999999</v>
      </c>
      <c r="E106" s="36">
        <f t="shared" si="35"/>
        <v>19605001.239999995</v>
      </c>
      <c r="F106" s="37">
        <v>19139976.34</v>
      </c>
      <c r="G106" s="36">
        <v>18995942.969999999</v>
      </c>
      <c r="H106" s="37">
        <f t="shared" si="36"/>
        <v>465024.89999999478</v>
      </c>
    </row>
    <row r="107" spans="2:8" ht="12.75" x14ac:dyDescent="0.2">
      <c r="B107" s="28" t="s">
        <v>28</v>
      </c>
      <c r="C107" s="36">
        <v>0</v>
      </c>
      <c r="D107" s="37">
        <v>0</v>
      </c>
      <c r="E107" s="36">
        <f t="shared" si="35"/>
        <v>0</v>
      </c>
      <c r="F107" s="37">
        <v>0</v>
      </c>
      <c r="G107" s="36">
        <v>0</v>
      </c>
      <c r="H107" s="37">
        <f t="shared" si="36"/>
        <v>0</v>
      </c>
    </row>
    <row r="108" spans="2:8" ht="12.75" x14ac:dyDescent="0.2">
      <c r="B108" s="28" t="s">
        <v>29</v>
      </c>
      <c r="C108" s="36">
        <v>122260000</v>
      </c>
      <c r="D108" s="37">
        <v>22092100.91</v>
      </c>
      <c r="E108" s="36">
        <f t="shared" si="35"/>
        <v>144352100.91</v>
      </c>
      <c r="F108" s="37">
        <v>143330641.66999999</v>
      </c>
      <c r="G108" s="36">
        <v>132631713.63</v>
      </c>
      <c r="H108" s="37">
        <f t="shared" si="36"/>
        <v>1021459.2400000095</v>
      </c>
    </row>
    <row r="109" spans="2:8" ht="12.75" x14ac:dyDescent="0.2">
      <c r="B109" s="28" t="s">
        <v>30</v>
      </c>
      <c r="C109" s="36">
        <v>0</v>
      </c>
      <c r="D109" s="37">
        <v>1550000</v>
      </c>
      <c r="E109" s="36">
        <f t="shared" si="35"/>
        <v>1550000</v>
      </c>
      <c r="F109" s="37">
        <v>1549996.64</v>
      </c>
      <c r="G109" s="36">
        <v>1549996.64</v>
      </c>
      <c r="H109" s="37">
        <f t="shared" si="36"/>
        <v>3.3600000001024455</v>
      </c>
    </row>
    <row r="110" spans="2:8" ht="12.75" x14ac:dyDescent="0.2">
      <c r="B110" s="28" t="s">
        <v>31</v>
      </c>
      <c r="C110" s="36">
        <v>0</v>
      </c>
      <c r="D110" s="37">
        <v>0</v>
      </c>
      <c r="E110" s="36">
        <f t="shared" si="35"/>
        <v>0</v>
      </c>
      <c r="F110" s="37">
        <v>0</v>
      </c>
      <c r="G110" s="36">
        <v>0</v>
      </c>
      <c r="H110" s="37">
        <f t="shared" si="36"/>
        <v>0</v>
      </c>
    </row>
    <row r="111" spans="2:8" ht="12.75" x14ac:dyDescent="0.2">
      <c r="B111" s="28" t="s">
        <v>32</v>
      </c>
      <c r="C111" s="36">
        <v>0</v>
      </c>
      <c r="D111" s="37">
        <v>0</v>
      </c>
      <c r="E111" s="36">
        <f t="shared" si="35"/>
        <v>0</v>
      </c>
      <c r="F111" s="37">
        <v>0</v>
      </c>
      <c r="G111" s="36">
        <v>0</v>
      </c>
      <c r="H111" s="37">
        <f t="shared" si="36"/>
        <v>0</v>
      </c>
    </row>
    <row r="112" spans="2:8" ht="12.75" x14ac:dyDescent="0.2">
      <c r="B112" s="28" t="s">
        <v>33</v>
      </c>
      <c r="C112" s="36">
        <v>3500000</v>
      </c>
      <c r="D112" s="37">
        <v>-1960812</v>
      </c>
      <c r="E112" s="36">
        <f t="shared" si="35"/>
        <v>1539188</v>
      </c>
      <c r="F112" s="37">
        <v>1539188</v>
      </c>
      <c r="G112" s="36">
        <v>1539188</v>
      </c>
      <c r="H112" s="37">
        <f t="shared" si="36"/>
        <v>0</v>
      </c>
    </row>
    <row r="113" spans="2:8" s="15" customFormat="1" ht="25.5" x14ac:dyDescent="0.2">
      <c r="B113" s="27" t="s">
        <v>34</v>
      </c>
      <c r="C113" s="34">
        <f>SUM(C114:C122)</f>
        <v>7500000</v>
      </c>
      <c r="D113" s="35">
        <f t="shared" ref="D113:H113" si="37">SUM(D114:D122)</f>
        <v>9576840.7599999998</v>
      </c>
      <c r="E113" s="34">
        <f t="shared" si="37"/>
        <v>17076840.759999998</v>
      </c>
      <c r="F113" s="35">
        <f t="shared" si="37"/>
        <v>16761165.460000001</v>
      </c>
      <c r="G113" s="34">
        <f t="shared" si="37"/>
        <v>13404276.24</v>
      </c>
      <c r="H113" s="35">
        <f t="shared" si="37"/>
        <v>315675.30000000005</v>
      </c>
    </row>
    <row r="114" spans="2:8" ht="12.75" x14ac:dyDescent="0.2">
      <c r="B114" s="28" t="s">
        <v>35</v>
      </c>
      <c r="C114" s="36">
        <v>0</v>
      </c>
      <c r="D114" s="37">
        <v>0</v>
      </c>
      <c r="E114" s="36">
        <f>C114+D114</f>
        <v>0</v>
      </c>
      <c r="F114" s="37">
        <v>0</v>
      </c>
      <c r="G114" s="36">
        <v>0</v>
      </c>
      <c r="H114" s="37">
        <f>E114-F114</f>
        <v>0</v>
      </c>
    </row>
    <row r="115" spans="2:8" ht="12.75" x14ac:dyDescent="0.2">
      <c r="B115" s="28" t="s">
        <v>36</v>
      </c>
      <c r="C115" s="36">
        <v>0</v>
      </c>
      <c r="D115" s="37">
        <v>3349389.22</v>
      </c>
      <c r="E115" s="36">
        <f t="shared" ref="E115:E122" si="38">C115+D115</f>
        <v>3349389.22</v>
      </c>
      <c r="F115" s="37">
        <v>3349389.22</v>
      </c>
      <c r="G115" s="36">
        <v>0</v>
      </c>
      <c r="H115" s="37">
        <f t="shared" ref="H115:H122" si="39">E115-F115</f>
        <v>0</v>
      </c>
    </row>
    <row r="116" spans="2:8" ht="12.75" x14ac:dyDescent="0.2">
      <c r="B116" s="28" t="s">
        <v>37</v>
      </c>
      <c r="C116" s="36">
        <v>0</v>
      </c>
      <c r="D116" s="37">
        <v>1732451.62</v>
      </c>
      <c r="E116" s="36">
        <f t="shared" si="38"/>
        <v>1732451.62</v>
      </c>
      <c r="F116" s="37">
        <v>1424276.32</v>
      </c>
      <c r="G116" s="36">
        <v>1424276.32</v>
      </c>
      <c r="H116" s="37">
        <f t="shared" si="39"/>
        <v>308175.30000000005</v>
      </c>
    </row>
    <row r="117" spans="2:8" ht="12.75" x14ac:dyDescent="0.2">
      <c r="B117" s="28" t="s">
        <v>38</v>
      </c>
      <c r="C117" s="36">
        <v>7500000</v>
      </c>
      <c r="D117" s="37">
        <v>4494999.92</v>
      </c>
      <c r="E117" s="36">
        <f t="shared" si="38"/>
        <v>11994999.92</v>
      </c>
      <c r="F117" s="37">
        <v>11987499.92</v>
      </c>
      <c r="G117" s="36">
        <v>11979999.92</v>
      </c>
      <c r="H117" s="37">
        <f t="shared" si="39"/>
        <v>7500</v>
      </c>
    </row>
    <row r="118" spans="2:8" ht="12.75" x14ac:dyDescent="0.2">
      <c r="B118" s="28" t="s">
        <v>39</v>
      </c>
      <c r="C118" s="36">
        <v>0</v>
      </c>
      <c r="D118" s="37">
        <v>0</v>
      </c>
      <c r="E118" s="36">
        <f t="shared" si="38"/>
        <v>0</v>
      </c>
      <c r="F118" s="37">
        <v>0</v>
      </c>
      <c r="G118" s="36">
        <v>0</v>
      </c>
      <c r="H118" s="37">
        <f t="shared" si="39"/>
        <v>0</v>
      </c>
    </row>
    <row r="119" spans="2:8" ht="12.75" x14ac:dyDescent="0.2">
      <c r="B119" s="28" t="s">
        <v>40</v>
      </c>
      <c r="C119" s="36">
        <v>0</v>
      </c>
      <c r="D119" s="37">
        <v>0</v>
      </c>
      <c r="E119" s="36">
        <f t="shared" si="38"/>
        <v>0</v>
      </c>
      <c r="F119" s="37">
        <v>0</v>
      </c>
      <c r="G119" s="36">
        <v>0</v>
      </c>
      <c r="H119" s="37">
        <f t="shared" si="39"/>
        <v>0</v>
      </c>
    </row>
    <row r="120" spans="2:8" ht="12.75" x14ac:dyDescent="0.2">
      <c r="B120" s="28" t="s">
        <v>41</v>
      </c>
      <c r="C120" s="36">
        <v>0</v>
      </c>
      <c r="D120" s="37">
        <v>0</v>
      </c>
      <c r="E120" s="36">
        <f t="shared" si="38"/>
        <v>0</v>
      </c>
      <c r="F120" s="37">
        <v>0</v>
      </c>
      <c r="G120" s="36">
        <v>0</v>
      </c>
      <c r="H120" s="37">
        <f t="shared" si="39"/>
        <v>0</v>
      </c>
    </row>
    <row r="121" spans="2:8" ht="12.75" x14ac:dyDescent="0.2">
      <c r="B121" s="28" t="s">
        <v>42</v>
      </c>
      <c r="C121" s="36">
        <v>0</v>
      </c>
      <c r="D121" s="37">
        <v>0</v>
      </c>
      <c r="E121" s="36">
        <f t="shared" si="38"/>
        <v>0</v>
      </c>
      <c r="F121" s="37">
        <v>0</v>
      </c>
      <c r="G121" s="36">
        <v>0</v>
      </c>
      <c r="H121" s="37">
        <f t="shared" si="39"/>
        <v>0</v>
      </c>
    </row>
    <row r="122" spans="2:8" ht="12.75" x14ac:dyDescent="0.2">
      <c r="B122" s="28" t="s">
        <v>43</v>
      </c>
      <c r="C122" s="36">
        <v>0</v>
      </c>
      <c r="D122" s="37">
        <v>0</v>
      </c>
      <c r="E122" s="36">
        <f t="shared" si="38"/>
        <v>0</v>
      </c>
      <c r="F122" s="37">
        <v>0</v>
      </c>
      <c r="G122" s="36">
        <v>0</v>
      </c>
      <c r="H122" s="37">
        <f t="shared" si="39"/>
        <v>0</v>
      </c>
    </row>
    <row r="123" spans="2:8" s="15" customFormat="1" ht="25.5" x14ac:dyDescent="0.2">
      <c r="B123" s="27" t="s">
        <v>44</v>
      </c>
      <c r="C123" s="34">
        <f t="shared" ref="C123:H123" si="40">SUM(C124:C132)</f>
        <v>110498727.03999999</v>
      </c>
      <c r="D123" s="35">
        <f t="shared" si="40"/>
        <v>119655268.27000001</v>
      </c>
      <c r="E123" s="34">
        <f t="shared" si="40"/>
        <v>230153995.31</v>
      </c>
      <c r="F123" s="35">
        <f t="shared" si="40"/>
        <v>230141378.76999998</v>
      </c>
      <c r="G123" s="34">
        <f t="shared" si="40"/>
        <v>226494457.31999999</v>
      </c>
      <c r="H123" s="35">
        <f t="shared" si="40"/>
        <v>12616.540000002831</v>
      </c>
    </row>
    <row r="124" spans="2:8" ht="12.75" x14ac:dyDescent="0.2">
      <c r="B124" s="28" t="s">
        <v>45</v>
      </c>
      <c r="C124" s="36">
        <v>27929007</v>
      </c>
      <c r="D124" s="37">
        <v>21558702.18</v>
      </c>
      <c r="E124" s="36">
        <f>C124+D124</f>
        <v>49487709.18</v>
      </c>
      <c r="F124" s="53">
        <v>49487452.850000001</v>
      </c>
      <c r="G124" s="54">
        <v>46847194.25</v>
      </c>
      <c r="H124" s="37">
        <f>E124-F124</f>
        <v>256.32999999821186</v>
      </c>
    </row>
    <row r="125" spans="2:8" ht="12.75" x14ac:dyDescent="0.2">
      <c r="B125" s="28" t="s">
        <v>46</v>
      </c>
      <c r="C125" s="36">
        <v>2071350</v>
      </c>
      <c r="D125" s="37">
        <v>-1614593.88</v>
      </c>
      <c r="E125" s="36">
        <f t="shared" ref="E125:E132" si="41">C125+D125</f>
        <v>456756.12000000011</v>
      </c>
      <c r="F125" s="53">
        <v>456756.12</v>
      </c>
      <c r="G125" s="54">
        <v>456756.12</v>
      </c>
      <c r="H125" s="37">
        <f t="shared" ref="H125:H132" si="42">E125-F125</f>
        <v>0</v>
      </c>
    </row>
    <row r="126" spans="2:8" ht="12.75" x14ac:dyDescent="0.2">
      <c r="B126" s="28" t="s">
        <v>47</v>
      </c>
      <c r="C126" s="36">
        <v>640000</v>
      </c>
      <c r="D126" s="37">
        <v>-506101.08</v>
      </c>
      <c r="E126" s="36">
        <f t="shared" si="41"/>
        <v>133898.91999999998</v>
      </c>
      <c r="F126" s="53">
        <v>133898.92000000001</v>
      </c>
      <c r="G126" s="54">
        <v>133898.92000000001</v>
      </c>
      <c r="H126" s="37">
        <f t="shared" si="42"/>
        <v>0</v>
      </c>
    </row>
    <row r="127" spans="2:8" ht="12.75" x14ac:dyDescent="0.2">
      <c r="B127" s="28" t="s">
        <v>48</v>
      </c>
      <c r="C127" s="36">
        <v>18224896.960000001</v>
      </c>
      <c r="D127" s="37">
        <v>125487835.45</v>
      </c>
      <c r="E127" s="36">
        <f t="shared" si="41"/>
        <v>143712732.41</v>
      </c>
      <c r="F127" s="53">
        <v>143711232.25999999</v>
      </c>
      <c r="G127" s="54">
        <v>143711232.25999999</v>
      </c>
      <c r="H127" s="37">
        <f t="shared" si="42"/>
        <v>1500.1500000059605</v>
      </c>
    </row>
    <row r="128" spans="2:8" ht="12.75" x14ac:dyDescent="0.2">
      <c r="B128" s="28" t="s">
        <v>49</v>
      </c>
      <c r="C128" s="36">
        <v>18000000</v>
      </c>
      <c r="D128" s="37">
        <v>-284480</v>
      </c>
      <c r="E128" s="36">
        <f t="shared" si="41"/>
        <v>17715520</v>
      </c>
      <c r="F128" s="53">
        <v>17715520</v>
      </c>
      <c r="G128" s="54">
        <v>17715520</v>
      </c>
      <c r="H128" s="37">
        <f t="shared" si="42"/>
        <v>0</v>
      </c>
    </row>
    <row r="129" spans="2:12" ht="12.75" x14ac:dyDescent="0.2">
      <c r="B129" s="28" t="s">
        <v>50</v>
      </c>
      <c r="C129" s="36">
        <v>43333373.079999998</v>
      </c>
      <c r="D129" s="37">
        <v>-25240938.399999999</v>
      </c>
      <c r="E129" s="36">
        <f t="shared" si="41"/>
        <v>18092434.68</v>
      </c>
      <c r="F129" s="53">
        <v>18081574.620000001</v>
      </c>
      <c r="G129" s="54">
        <v>17629855.77</v>
      </c>
      <c r="H129" s="37">
        <f t="shared" si="42"/>
        <v>10860.059999998659</v>
      </c>
    </row>
    <row r="130" spans="2:12" ht="12.75" x14ac:dyDescent="0.2">
      <c r="B130" s="28" t="s">
        <v>51</v>
      </c>
      <c r="C130" s="36">
        <v>0</v>
      </c>
      <c r="D130" s="37">
        <v>0</v>
      </c>
      <c r="E130" s="36">
        <f t="shared" si="41"/>
        <v>0</v>
      </c>
      <c r="F130" s="37">
        <v>0</v>
      </c>
      <c r="G130" s="36">
        <v>0</v>
      </c>
      <c r="H130" s="37">
        <f t="shared" si="42"/>
        <v>0</v>
      </c>
    </row>
    <row r="131" spans="2:12" ht="12.75" x14ac:dyDescent="0.2">
      <c r="B131" s="28" t="s">
        <v>52</v>
      </c>
      <c r="C131" s="36">
        <v>300100</v>
      </c>
      <c r="D131" s="53">
        <v>-300100</v>
      </c>
      <c r="E131" s="36">
        <f t="shared" si="41"/>
        <v>0</v>
      </c>
      <c r="F131" s="37">
        <v>0</v>
      </c>
      <c r="G131" s="36">
        <v>0</v>
      </c>
      <c r="H131" s="37">
        <f t="shared" si="42"/>
        <v>0</v>
      </c>
    </row>
    <row r="132" spans="2:12" ht="12.75" x14ac:dyDescent="0.2">
      <c r="B132" s="28" t="s">
        <v>53</v>
      </c>
      <c r="C132" s="42">
        <v>0</v>
      </c>
      <c r="D132" s="43">
        <v>554944</v>
      </c>
      <c r="E132" s="36">
        <f t="shared" si="41"/>
        <v>554944</v>
      </c>
      <c r="F132" s="37">
        <v>554944</v>
      </c>
      <c r="G132" s="36">
        <v>0</v>
      </c>
      <c r="H132" s="37">
        <f t="shared" si="42"/>
        <v>0</v>
      </c>
    </row>
    <row r="133" spans="2:12" s="15" customFormat="1" ht="12.75" x14ac:dyDescent="0.2">
      <c r="B133" s="27" t="s">
        <v>54</v>
      </c>
      <c r="C133" s="34">
        <f>SUM(C134:C136)</f>
        <v>228963472</v>
      </c>
      <c r="D133" s="35">
        <f t="shared" ref="D133:H133" si="43">SUM(D134:D136)</f>
        <v>47640482.5</v>
      </c>
      <c r="E133" s="34">
        <f t="shared" si="43"/>
        <v>276603954.5</v>
      </c>
      <c r="F133" s="35">
        <f t="shared" si="43"/>
        <v>276176317.23000002</v>
      </c>
      <c r="G133" s="34">
        <f t="shared" si="43"/>
        <v>244633387.00999999</v>
      </c>
      <c r="H133" s="35">
        <f t="shared" si="43"/>
        <v>427637.26999998093</v>
      </c>
    </row>
    <row r="134" spans="2:12" ht="12.75" x14ac:dyDescent="0.2">
      <c r="B134" s="28" t="s">
        <v>55</v>
      </c>
      <c r="C134" s="36">
        <v>228963472</v>
      </c>
      <c r="D134" s="37">
        <v>47640482.5</v>
      </c>
      <c r="E134" s="36">
        <f>C134+D134</f>
        <v>276603954.5</v>
      </c>
      <c r="F134" s="53">
        <v>276176317.23000002</v>
      </c>
      <c r="G134" s="54">
        <v>244633387.00999999</v>
      </c>
      <c r="H134" s="37">
        <f>E134-F134</f>
        <v>427637.26999998093</v>
      </c>
    </row>
    <row r="135" spans="2:12" ht="12.75" x14ac:dyDescent="0.2">
      <c r="B135" s="28" t="s">
        <v>56</v>
      </c>
      <c r="C135" s="36">
        <v>0</v>
      </c>
      <c r="D135" s="37">
        <v>0</v>
      </c>
      <c r="E135" s="36">
        <f t="shared" ref="E135:E136" si="44">C135+D135</f>
        <v>0</v>
      </c>
      <c r="F135" s="37">
        <v>0</v>
      </c>
      <c r="G135" s="36">
        <v>0</v>
      </c>
      <c r="H135" s="37">
        <f t="shared" ref="H135:H136" si="45">E135-F135</f>
        <v>0</v>
      </c>
    </row>
    <row r="136" spans="2:12" ht="12.75" x14ac:dyDescent="0.2">
      <c r="B136" s="28" t="s">
        <v>57</v>
      </c>
      <c r="C136" s="36">
        <v>0</v>
      </c>
      <c r="D136" s="37">
        <v>0</v>
      </c>
      <c r="E136" s="36">
        <f t="shared" si="44"/>
        <v>0</v>
      </c>
      <c r="F136" s="37">
        <v>0</v>
      </c>
      <c r="G136" s="36">
        <v>0</v>
      </c>
      <c r="H136" s="37">
        <f t="shared" si="45"/>
        <v>0</v>
      </c>
    </row>
    <row r="137" spans="2:12" s="15" customFormat="1" ht="25.5" x14ac:dyDescent="0.2">
      <c r="B137" s="27" t="s">
        <v>58</v>
      </c>
      <c r="C137" s="34">
        <f>SUM(C138:C145)</f>
        <v>0</v>
      </c>
      <c r="D137" s="35">
        <f t="shared" ref="D137:H137" si="46">SUM(D138:D145)</f>
        <v>0</v>
      </c>
      <c r="E137" s="34">
        <f t="shared" si="46"/>
        <v>0</v>
      </c>
      <c r="F137" s="35">
        <f t="shared" si="46"/>
        <v>0</v>
      </c>
      <c r="G137" s="34">
        <f t="shared" si="46"/>
        <v>0</v>
      </c>
      <c r="H137" s="35">
        <f t="shared" si="46"/>
        <v>0</v>
      </c>
    </row>
    <row r="138" spans="2:12" ht="12.75" x14ac:dyDescent="0.2">
      <c r="B138" s="28" t="s">
        <v>59</v>
      </c>
      <c r="C138" s="36">
        <v>0</v>
      </c>
      <c r="D138" s="37">
        <v>0</v>
      </c>
      <c r="E138" s="36">
        <f>C138+D138</f>
        <v>0</v>
      </c>
      <c r="F138" s="37">
        <v>0</v>
      </c>
      <c r="G138" s="36">
        <v>0</v>
      </c>
      <c r="H138" s="37">
        <f>E138-F138</f>
        <v>0</v>
      </c>
    </row>
    <row r="139" spans="2:12" ht="12.75" x14ac:dyDescent="0.2">
      <c r="B139" s="28" t="s">
        <v>60</v>
      </c>
      <c r="C139" s="36">
        <v>0</v>
      </c>
      <c r="D139" s="37">
        <v>0</v>
      </c>
      <c r="E139" s="36">
        <f t="shared" ref="E139:E145" si="47">C139+D139</f>
        <v>0</v>
      </c>
      <c r="F139" s="37">
        <v>0</v>
      </c>
      <c r="G139" s="36">
        <v>0</v>
      </c>
      <c r="H139" s="37">
        <f t="shared" ref="H139:H145" si="48">E139-F139</f>
        <v>0</v>
      </c>
    </row>
    <row r="140" spans="2:12" ht="12.75" x14ac:dyDescent="0.2">
      <c r="B140" s="28" t="s">
        <v>61</v>
      </c>
      <c r="C140" s="36">
        <v>0</v>
      </c>
      <c r="D140" s="37">
        <v>0</v>
      </c>
      <c r="E140" s="36">
        <f t="shared" si="47"/>
        <v>0</v>
      </c>
      <c r="F140" s="37">
        <v>0</v>
      </c>
      <c r="G140" s="36">
        <v>0</v>
      </c>
      <c r="H140" s="37">
        <f t="shared" si="48"/>
        <v>0</v>
      </c>
      <c r="K140" s="16"/>
    </row>
    <row r="141" spans="2:12" ht="12.75" x14ac:dyDescent="0.2">
      <c r="B141" s="28" t="s">
        <v>62</v>
      </c>
      <c r="C141" s="36">
        <v>0</v>
      </c>
      <c r="D141" s="37">
        <v>0</v>
      </c>
      <c r="E141" s="36">
        <f t="shared" si="47"/>
        <v>0</v>
      </c>
      <c r="F141" s="37">
        <v>0</v>
      </c>
      <c r="G141" s="36">
        <v>0</v>
      </c>
      <c r="H141" s="37">
        <f t="shared" si="48"/>
        <v>0</v>
      </c>
    </row>
    <row r="142" spans="2:12" ht="12.75" x14ac:dyDescent="0.2">
      <c r="B142" s="28" t="s">
        <v>63</v>
      </c>
      <c r="C142" s="36">
        <v>0</v>
      </c>
      <c r="D142" s="37">
        <v>0</v>
      </c>
      <c r="E142" s="36">
        <f t="shared" si="47"/>
        <v>0</v>
      </c>
      <c r="F142" s="37">
        <v>0</v>
      </c>
      <c r="G142" s="36">
        <v>0</v>
      </c>
      <c r="H142" s="37">
        <f t="shared" si="48"/>
        <v>0</v>
      </c>
      <c r="J142" s="16"/>
      <c r="K142" s="16"/>
      <c r="L142" s="16"/>
    </row>
    <row r="143" spans="2:12" ht="12.75" x14ac:dyDescent="0.2">
      <c r="B143" s="28" t="s">
        <v>64</v>
      </c>
      <c r="C143" s="36">
        <v>0</v>
      </c>
      <c r="D143" s="37">
        <v>0</v>
      </c>
      <c r="E143" s="36">
        <f t="shared" si="47"/>
        <v>0</v>
      </c>
      <c r="F143" s="37">
        <v>0</v>
      </c>
      <c r="G143" s="36">
        <v>0</v>
      </c>
      <c r="H143" s="37">
        <f t="shared" si="48"/>
        <v>0</v>
      </c>
    </row>
    <row r="144" spans="2:12" ht="12.75" x14ac:dyDescent="0.2">
      <c r="B144" s="28" t="s">
        <v>65</v>
      </c>
      <c r="C144" s="36">
        <v>0</v>
      </c>
      <c r="D144" s="37">
        <v>0</v>
      </c>
      <c r="E144" s="36">
        <f t="shared" si="47"/>
        <v>0</v>
      </c>
      <c r="F144" s="37">
        <v>0</v>
      </c>
      <c r="G144" s="36">
        <v>0</v>
      </c>
      <c r="H144" s="37">
        <f t="shared" si="48"/>
        <v>0</v>
      </c>
    </row>
    <row r="145" spans="2:10" ht="12.75" x14ac:dyDescent="0.2">
      <c r="B145" s="28" t="s">
        <v>66</v>
      </c>
      <c r="C145" s="36">
        <v>0</v>
      </c>
      <c r="D145" s="37">
        <v>0</v>
      </c>
      <c r="E145" s="36">
        <f t="shared" si="47"/>
        <v>0</v>
      </c>
      <c r="F145" s="37">
        <v>0</v>
      </c>
      <c r="G145" s="36">
        <v>0</v>
      </c>
      <c r="H145" s="37">
        <f t="shared" si="48"/>
        <v>0</v>
      </c>
    </row>
    <row r="146" spans="2:10" s="15" customFormat="1" ht="12.75" x14ac:dyDescent="0.2">
      <c r="B146" s="27" t="s">
        <v>67</v>
      </c>
      <c r="C146" s="34">
        <f>SUM(C147:C149)</f>
        <v>0</v>
      </c>
      <c r="D146" s="35">
        <f t="shared" ref="D146:H146" si="49">SUM(D147:D149)</f>
        <v>0</v>
      </c>
      <c r="E146" s="34">
        <f t="shared" si="49"/>
        <v>0</v>
      </c>
      <c r="F146" s="35">
        <f t="shared" si="49"/>
        <v>0</v>
      </c>
      <c r="G146" s="34">
        <f t="shared" si="49"/>
        <v>0</v>
      </c>
      <c r="H146" s="35">
        <f t="shared" si="49"/>
        <v>0</v>
      </c>
    </row>
    <row r="147" spans="2:10" ht="12.75" x14ac:dyDescent="0.2">
      <c r="B147" s="28" t="s">
        <v>68</v>
      </c>
      <c r="C147" s="36">
        <v>0</v>
      </c>
      <c r="D147" s="37">
        <v>0</v>
      </c>
      <c r="E147" s="36">
        <v>0</v>
      </c>
      <c r="F147" s="37">
        <v>0</v>
      </c>
      <c r="G147" s="36">
        <v>0</v>
      </c>
      <c r="H147" s="37">
        <f>E147-F147</f>
        <v>0</v>
      </c>
    </row>
    <row r="148" spans="2:10" ht="12.75" x14ac:dyDescent="0.2">
      <c r="B148" s="28" t="s">
        <v>69</v>
      </c>
      <c r="C148" s="36">
        <v>0</v>
      </c>
      <c r="D148" s="37">
        <v>0</v>
      </c>
      <c r="E148" s="36">
        <v>0</v>
      </c>
      <c r="F148" s="37">
        <v>0</v>
      </c>
      <c r="G148" s="36">
        <v>0</v>
      </c>
      <c r="H148" s="37">
        <f t="shared" ref="H148:H149" si="50">E148-F148</f>
        <v>0</v>
      </c>
    </row>
    <row r="149" spans="2:10" ht="12.75" x14ac:dyDescent="0.2">
      <c r="B149" s="28" t="s">
        <v>70</v>
      </c>
      <c r="C149" s="36">
        <v>0</v>
      </c>
      <c r="D149" s="37">
        <v>0</v>
      </c>
      <c r="E149" s="36">
        <v>0</v>
      </c>
      <c r="F149" s="37">
        <v>0</v>
      </c>
      <c r="G149" s="36">
        <v>0</v>
      </c>
      <c r="H149" s="37">
        <f t="shared" si="50"/>
        <v>0</v>
      </c>
    </row>
    <row r="150" spans="2:10" s="15" customFormat="1" ht="12.75" x14ac:dyDescent="0.2">
      <c r="B150" s="27" t="s">
        <v>71</v>
      </c>
      <c r="C150" s="34">
        <f>SUM(C151:C157)</f>
        <v>118988562.03</v>
      </c>
      <c r="D150" s="35">
        <f t="shared" ref="D150:H150" si="51">SUM(D151:D157)</f>
        <v>6880805.4199999999</v>
      </c>
      <c r="E150" s="34">
        <f>SUM(E151:E157)</f>
        <v>125869367.45</v>
      </c>
      <c r="F150" s="35">
        <f t="shared" si="51"/>
        <v>125866367.45</v>
      </c>
      <c r="G150" s="34">
        <f t="shared" si="51"/>
        <v>125634367.45</v>
      </c>
      <c r="H150" s="35">
        <f t="shared" si="51"/>
        <v>3000</v>
      </c>
    </row>
    <row r="151" spans="2:10" ht="12.75" x14ac:dyDescent="0.2">
      <c r="B151" s="28" t="s">
        <v>72</v>
      </c>
      <c r="C151" s="36">
        <v>65902719.159999996</v>
      </c>
      <c r="D151" s="53">
        <v>-5110207.41</v>
      </c>
      <c r="E151" s="36">
        <f>C151+D151</f>
        <v>60792511.75</v>
      </c>
      <c r="F151" s="53">
        <v>60792511.75</v>
      </c>
      <c r="G151" s="54">
        <v>60792511.75</v>
      </c>
      <c r="H151" s="37">
        <f>E151-F151</f>
        <v>0</v>
      </c>
    </row>
    <row r="152" spans="2:10" ht="12.75" x14ac:dyDescent="0.2">
      <c r="B152" s="28" t="s">
        <v>73</v>
      </c>
      <c r="C152" s="36">
        <v>49785842.869999997</v>
      </c>
      <c r="D152" s="53">
        <v>14349832.029999999</v>
      </c>
      <c r="E152" s="36">
        <f t="shared" ref="E152:E157" si="52">C152+D152</f>
        <v>64135674.899999999</v>
      </c>
      <c r="F152" s="53">
        <v>64135674.899999999</v>
      </c>
      <c r="G152" s="54">
        <v>64135674.899999999</v>
      </c>
      <c r="H152" s="37">
        <f t="shared" ref="H152:H157" si="53">E152-F152</f>
        <v>0</v>
      </c>
    </row>
    <row r="153" spans="2:10" ht="12.75" x14ac:dyDescent="0.2">
      <c r="B153" s="28" t="s">
        <v>74</v>
      </c>
      <c r="C153" s="36">
        <v>0</v>
      </c>
      <c r="D153" s="37">
        <v>0</v>
      </c>
      <c r="E153" s="36">
        <f t="shared" si="52"/>
        <v>0</v>
      </c>
      <c r="F153" s="37">
        <v>0</v>
      </c>
      <c r="G153" s="36">
        <v>0</v>
      </c>
      <c r="H153" s="37">
        <f t="shared" si="53"/>
        <v>0</v>
      </c>
    </row>
    <row r="154" spans="2:10" ht="12.75" x14ac:dyDescent="0.2">
      <c r="B154" s="28" t="s">
        <v>75</v>
      </c>
      <c r="C154" s="36">
        <v>1300000</v>
      </c>
      <c r="D154" s="37">
        <v>-358819.2</v>
      </c>
      <c r="E154" s="36">
        <f t="shared" si="52"/>
        <v>941180.8</v>
      </c>
      <c r="F154" s="37">
        <v>938180.8</v>
      </c>
      <c r="G154" s="36">
        <v>706180.8</v>
      </c>
      <c r="H154" s="37">
        <f t="shared" si="53"/>
        <v>3000</v>
      </c>
      <c r="J154" s="20"/>
    </row>
    <row r="155" spans="2:10" ht="12.75" x14ac:dyDescent="0.2">
      <c r="B155" s="28" t="s">
        <v>76</v>
      </c>
      <c r="C155" s="36">
        <v>2000000</v>
      </c>
      <c r="D155" s="37">
        <v>-2000000</v>
      </c>
      <c r="E155" s="36">
        <f t="shared" si="52"/>
        <v>0</v>
      </c>
      <c r="F155" s="37">
        <v>0</v>
      </c>
      <c r="G155" s="36">
        <v>0</v>
      </c>
      <c r="H155" s="37">
        <f t="shared" si="53"/>
        <v>0</v>
      </c>
    </row>
    <row r="156" spans="2:10" ht="12.75" x14ac:dyDescent="0.2">
      <c r="B156" s="28" t="s">
        <v>77</v>
      </c>
      <c r="C156" s="36">
        <v>0</v>
      </c>
      <c r="D156" s="37">
        <v>0</v>
      </c>
      <c r="E156" s="36">
        <f t="shared" si="52"/>
        <v>0</v>
      </c>
      <c r="F156" s="37">
        <v>0</v>
      </c>
      <c r="G156" s="36">
        <v>0</v>
      </c>
      <c r="H156" s="37">
        <f t="shared" si="53"/>
        <v>0</v>
      </c>
      <c r="J156" s="19"/>
    </row>
    <row r="157" spans="2:10" ht="12.75" x14ac:dyDescent="0.2">
      <c r="B157" s="28" t="s">
        <v>78</v>
      </c>
      <c r="C157" s="36">
        <v>0</v>
      </c>
      <c r="D157" s="37">
        <v>0</v>
      </c>
      <c r="E157" s="36">
        <f t="shared" si="52"/>
        <v>0</v>
      </c>
      <c r="F157" s="37">
        <v>0</v>
      </c>
      <c r="G157" s="36">
        <v>0</v>
      </c>
      <c r="H157" s="37">
        <f t="shared" si="53"/>
        <v>0</v>
      </c>
    </row>
    <row r="158" spans="2:10" ht="12.75" x14ac:dyDescent="0.2">
      <c r="B158" s="44" t="s">
        <v>80</v>
      </c>
      <c r="C158" s="45">
        <f t="shared" ref="C158:G158" si="54">C83+C8</f>
        <v>7971345547</v>
      </c>
      <c r="D158" s="46">
        <f>D83+D8</f>
        <v>1333165111.99</v>
      </c>
      <c r="E158" s="45">
        <f>E83+E8</f>
        <v>9304510658.9900017</v>
      </c>
      <c r="F158" s="46">
        <f t="shared" si="54"/>
        <v>8847284678.539999</v>
      </c>
      <c r="G158" s="45">
        <f t="shared" si="54"/>
        <v>8717227199.539999</v>
      </c>
      <c r="H158" s="46">
        <f>H83+H8</f>
        <v>457225980.45000005</v>
      </c>
      <c r="I158" s="16"/>
    </row>
    <row r="159" spans="2:10" x14ac:dyDescent="0.2"/>
    <row r="160" spans="2:10" ht="12.75" x14ac:dyDescent="0.2">
      <c r="B160" s="50" t="s">
        <v>247</v>
      </c>
      <c r="D160" s="22"/>
    </row>
    <row r="161" spans="3:8" x14ac:dyDescent="0.2"/>
    <row r="162" spans="3:8" ht="12.75" x14ac:dyDescent="0.2">
      <c r="C162" s="51"/>
      <c r="D162" s="51"/>
      <c r="E162" s="51"/>
      <c r="F162" s="51"/>
      <c r="G162" s="51"/>
      <c r="H162" s="51"/>
    </row>
    <row r="163" spans="3:8" x14ac:dyDescent="0.2">
      <c r="C163" s="52"/>
      <c r="D163" s="52"/>
      <c r="E163" s="52"/>
      <c r="F163" s="52"/>
      <c r="G163" s="52"/>
      <c r="H163" s="52"/>
    </row>
    <row r="164" spans="3:8" x14ac:dyDescent="0.2">
      <c r="D164" s="14"/>
      <c r="E164" s="14"/>
      <c r="F164" s="14"/>
      <c r="G164" s="14"/>
      <c r="H164" s="14"/>
    </row>
    <row r="165" spans="3:8" x14ac:dyDescent="0.2">
      <c r="D165" s="14"/>
      <c r="E165" s="14"/>
      <c r="F165" s="14"/>
      <c r="G165" s="14"/>
      <c r="H165" s="14"/>
    </row>
    <row r="166" spans="3:8" x14ac:dyDescent="0.2"/>
    <row r="167" spans="3:8" x14ac:dyDescent="0.2"/>
    <row r="168" spans="3:8" x14ac:dyDescent="0.2"/>
    <row r="169" spans="3:8" x14ac:dyDescent="0.2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  <rowBreaks count="1" manualBreakCount="1">
    <brk id="8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30"/>
  <sheetViews>
    <sheetView topLeftCell="B217" workbookViewId="0">
      <selection activeCell="F178" sqref="F178:G229"/>
    </sheetView>
  </sheetViews>
  <sheetFormatPr baseColWidth="10" defaultRowHeight="15" x14ac:dyDescent="0.2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 x14ac:dyDescent="0.25">
      <c r="A1" s="4" t="s">
        <v>236</v>
      </c>
    </row>
    <row r="2" spans="1:7" x14ac:dyDescent="0.25">
      <c r="A2" s="6" t="s">
        <v>237</v>
      </c>
      <c r="B2" s="7" t="s">
        <v>238</v>
      </c>
      <c r="D2" s="1" t="s">
        <v>240</v>
      </c>
      <c r="E2" s="8" t="s">
        <v>238</v>
      </c>
    </row>
    <row r="3" spans="1:7" x14ac:dyDescent="0.25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 x14ac:dyDescent="0.25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 x14ac:dyDescent="0.25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 x14ac:dyDescent="0.25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 x14ac:dyDescent="0.25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 x14ac:dyDescent="0.25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 x14ac:dyDescent="0.25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 x14ac:dyDescent="0.25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 x14ac:dyDescent="0.25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 x14ac:dyDescent="0.25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 x14ac:dyDescent="0.25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 x14ac:dyDescent="0.25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 x14ac:dyDescent="0.25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 x14ac:dyDescent="0.25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 x14ac:dyDescent="0.25">
      <c r="A17" s="5" t="s">
        <v>97</v>
      </c>
      <c r="B17" s="3">
        <v>446500</v>
      </c>
      <c r="D17" s="1" t="s">
        <v>97</v>
      </c>
      <c r="E17" s="8">
        <v>446500</v>
      </c>
    </row>
    <row r="18" spans="1:7" x14ac:dyDescent="0.25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 x14ac:dyDescent="0.25">
      <c r="A19" s="5" t="s">
        <v>99</v>
      </c>
      <c r="B19" s="3">
        <v>1262760</v>
      </c>
      <c r="D19" s="1" t="s">
        <v>99</v>
      </c>
      <c r="E19" s="8">
        <v>1262760</v>
      </c>
    </row>
    <row r="20" spans="1:7" x14ac:dyDescent="0.25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 x14ac:dyDescent="0.25">
      <c r="A21" s="5" t="s">
        <v>101</v>
      </c>
      <c r="B21" s="3">
        <v>6572970</v>
      </c>
      <c r="D21" s="1" t="s">
        <v>101</v>
      </c>
      <c r="E21" s="8">
        <v>6572970</v>
      </c>
    </row>
    <row r="22" spans="1:7" x14ac:dyDescent="0.25">
      <c r="A22" s="5" t="s">
        <v>102</v>
      </c>
      <c r="B22" s="3">
        <v>1202000</v>
      </c>
      <c r="D22" s="1" t="s">
        <v>102</v>
      </c>
      <c r="E22" s="8">
        <v>1202000</v>
      </c>
    </row>
    <row r="23" spans="1:7" x14ac:dyDescent="0.25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 x14ac:dyDescent="0.25">
      <c r="A24" s="5" t="s">
        <v>104</v>
      </c>
      <c r="B24" s="3">
        <v>3527100</v>
      </c>
      <c r="D24" s="1" t="s">
        <v>104</v>
      </c>
      <c r="E24" s="8">
        <v>3527100</v>
      </c>
    </row>
    <row r="25" spans="1:7" x14ac:dyDescent="0.25">
      <c r="A25" s="5" t="s">
        <v>105</v>
      </c>
      <c r="B25" s="3">
        <v>66000</v>
      </c>
      <c r="D25" s="1" t="s">
        <v>105</v>
      </c>
      <c r="E25" s="8">
        <v>66000</v>
      </c>
    </row>
    <row r="26" spans="1:7" x14ac:dyDescent="0.25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 x14ac:dyDescent="0.25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 x14ac:dyDescent="0.25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 x14ac:dyDescent="0.25">
      <c r="A29" s="5" t="s">
        <v>109</v>
      </c>
      <c r="B29" s="3">
        <v>114000</v>
      </c>
      <c r="D29" s="1" t="s">
        <v>109</v>
      </c>
      <c r="E29" s="8">
        <v>114000</v>
      </c>
    </row>
    <row r="30" spans="1:7" x14ac:dyDescent="0.25">
      <c r="A30" s="5" t="s">
        <v>110</v>
      </c>
      <c r="B30" s="3">
        <v>150460</v>
      </c>
      <c r="D30" s="1" t="s">
        <v>110</v>
      </c>
      <c r="E30" s="8">
        <v>150460</v>
      </c>
    </row>
    <row r="31" spans="1:7" x14ac:dyDescent="0.25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 x14ac:dyDescent="0.25">
      <c r="A32" s="5" t="s">
        <v>112</v>
      </c>
      <c r="B32" s="3">
        <v>6005158</v>
      </c>
      <c r="D32" s="1" t="s">
        <v>112</v>
      </c>
      <c r="E32" s="8">
        <v>6005158</v>
      </c>
    </row>
    <row r="33" spans="1:7" x14ac:dyDescent="0.25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 x14ac:dyDescent="0.25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 x14ac:dyDescent="0.25">
      <c r="A35" s="5" t="s">
        <v>115</v>
      </c>
      <c r="B35" s="3">
        <v>8813837</v>
      </c>
      <c r="D35" s="1" t="s">
        <v>115</v>
      </c>
      <c r="E35" s="8">
        <v>8813837</v>
      </c>
    </row>
    <row r="36" spans="1:7" x14ac:dyDescent="0.25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 x14ac:dyDescent="0.25">
      <c r="A37" s="5" t="s">
        <v>117</v>
      </c>
      <c r="B37" s="3">
        <v>282000</v>
      </c>
      <c r="D37" s="1" t="s">
        <v>117</v>
      </c>
      <c r="E37" s="8">
        <v>282000</v>
      </c>
    </row>
    <row r="38" spans="1:7" x14ac:dyDescent="0.25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 x14ac:dyDescent="0.25">
      <c r="A39" s="5" t="s">
        <v>119</v>
      </c>
      <c r="B39" s="3">
        <v>1690950</v>
      </c>
      <c r="D39" s="1" t="s">
        <v>119</v>
      </c>
      <c r="E39" s="8">
        <v>1690950</v>
      </c>
    </row>
    <row r="40" spans="1:7" x14ac:dyDescent="0.25">
      <c r="A40" s="5" t="s">
        <v>120</v>
      </c>
      <c r="B40" s="3">
        <v>40000</v>
      </c>
      <c r="D40" s="1" t="s">
        <v>120</v>
      </c>
      <c r="E40" s="8">
        <v>40000</v>
      </c>
    </row>
    <row r="41" spans="1:7" x14ac:dyDescent="0.25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 x14ac:dyDescent="0.25">
      <c r="A42" s="5" t="s">
        <v>122</v>
      </c>
      <c r="B42" s="3">
        <v>2799000</v>
      </c>
      <c r="D42" s="1" t="s">
        <v>122</v>
      </c>
      <c r="E42" s="8">
        <v>2799000</v>
      </c>
    </row>
    <row r="43" spans="1:7" x14ac:dyDescent="0.25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 x14ac:dyDescent="0.25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 x14ac:dyDescent="0.25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 x14ac:dyDescent="0.25">
      <c r="A46" s="5" t="s">
        <v>126</v>
      </c>
      <c r="B46" s="3">
        <v>295000</v>
      </c>
      <c r="D46" s="1" t="s">
        <v>126</v>
      </c>
      <c r="E46" s="8">
        <v>295000</v>
      </c>
    </row>
    <row r="47" spans="1:7" x14ac:dyDescent="0.25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 x14ac:dyDescent="0.25">
      <c r="A48" s="5" t="s">
        <v>128</v>
      </c>
      <c r="B48" s="3">
        <v>80000</v>
      </c>
      <c r="D48" s="1" t="s">
        <v>128</v>
      </c>
      <c r="E48" s="8">
        <v>80000</v>
      </c>
    </row>
    <row r="49" spans="1:7" x14ac:dyDescent="0.25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 x14ac:dyDescent="0.25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 x14ac:dyDescent="0.25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 x14ac:dyDescent="0.25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 x14ac:dyDescent="0.25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 x14ac:dyDescent="0.25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 x14ac:dyDescent="0.25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 x14ac:dyDescent="0.25">
      <c r="A56" s="5" t="s">
        <v>136</v>
      </c>
      <c r="B56" s="3">
        <v>9241070</v>
      </c>
      <c r="D56" s="1" t="s">
        <v>136</v>
      </c>
      <c r="E56" s="8">
        <v>9241070</v>
      </c>
    </row>
    <row r="57" spans="1:7" x14ac:dyDescent="0.25">
      <c r="A57" s="5" t="s">
        <v>137</v>
      </c>
      <c r="B57" s="3">
        <v>12000</v>
      </c>
      <c r="D57" s="1" t="s">
        <v>137</v>
      </c>
      <c r="E57" s="8">
        <v>12000</v>
      </c>
    </row>
    <row r="58" spans="1:7" x14ac:dyDescent="0.25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 x14ac:dyDescent="0.25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 x14ac:dyDescent="0.25">
      <c r="A60" s="5" t="s">
        <v>140</v>
      </c>
      <c r="B60" s="3">
        <v>500000</v>
      </c>
      <c r="D60" s="1" t="s">
        <v>140</v>
      </c>
      <c r="E60" s="8">
        <v>500000</v>
      </c>
    </row>
    <row r="61" spans="1:7" x14ac:dyDescent="0.25">
      <c r="A61" s="5" t="s">
        <v>141</v>
      </c>
      <c r="B61" s="3">
        <v>8000000</v>
      </c>
      <c r="D61" s="1" t="s">
        <v>141</v>
      </c>
      <c r="E61" s="8">
        <v>8000000</v>
      </c>
    </row>
    <row r="62" spans="1:7" x14ac:dyDescent="0.25">
      <c r="A62" s="5" t="s">
        <v>142</v>
      </c>
      <c r="B62" s="3">
        <v>1802500</v>
      </c>
      <c r="D62" s="1" t="s">
        <v>142</v>
      </c>
      <c r="E62" s="8">
        <v>1802500</v>
      </c>
    </row>
    <row r="63" spans="1:7" x14ac:dyDescent="0.25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 x14ac:dyDescent="0.25">
      <c r="A64" s="5" t="s">
        <v>144</v>
      </c>
      <c r="B64" s="3">
        <v>6789450</v>
      </c>
      <c r="D64" s="1" t="s">
        <v>144</v>
      </c>
      <c r="E64" s="8">
        <v>6789450</v>
      </c>
    </row>
    <row r="65" spans="1:7" x14ac:dyDescent="0.25">
      <c r="A65" s="5" t="s">
        <v>145</v>
      </c>
      <c r="B65" s="3">
        <v>128500</v>
      </c>
      <c r="D65" s="1" t="s">
        <v>145</v>
      </c>
      <c r="E65" s="8">
        <v>128500</v>
      </c>
    </row>
    <row r="66" spans="1:7" x14ac:dyDescent="0.25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 x14ac:dyDescent="0.25">
      <c r="A67" s="5" t="s">
        <v>147</v>
      </c>
      <c r="B67" s="3">
        <v>10150000</v>
      </c>
      <c r="D67" s="1" t="s">
        <v>147</v>
      </c>
      <c r="E67" s="8">
        <v>10150000</v>
      </c>
    </row>
    <row r="68" spans="1:7" x14ac:dyDescent="0.25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 x14ac:dyDescent="0.25">
      <c r="A69" s="5" t="s">
        <v>149</v>
      </c>
      <c r="B69" s="3">
        <v>1475000</v>
      </c>
      <c r="D69" s="1" t="s">
        <v>149</v>
      </c>
      <c r="E69" s="8">
        <v>1475000</v>
      </c>
    </row>
    <row r="70" spans="1:7" x14ac:dyDescent="0.25">
      <c r="A70" s="5" t="s">
        <v>150</v>
      </c>
      <c r="B70" s="3">
        <v>14497500</v>
      </c>
      <c r="D70" s="1" t="s">
        <v>150</v>
      </c>
      <c r="E70" s="8">
        <v>14942500</v>
      </c>
    </row>
    <row r="71" spans="1:7" x14ac:dyDescent="0.25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 x14ac:dyDescent="0.25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 x14ac:dyDescent="0.25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 x14ac:dyDescent="0.25">
      <c r="A74" s="5" t="s">
        <v>154</v>
      </c>
      <c r="B74" s="3">
        <v>4169000</v>
      </c>
      <c r="D74" s="1" t="s">
        <v>154</v>
      </c>
      <c r="E74" s="8">
        <v>4169000</v>
      </c>
    </row>
    <row r="75" spans="1:7" x14ac:dyDescent="0.25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 x14ac:dyDescent="0.25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 x14ac:dyDescent="0.25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 x14ac:dyDescent="0.25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 x14ac:dyDescent="0.25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 x14ac:dyDescent="0.25">
      <c r="A80" s="5" t="s">
        <v>160</v>
      </c>
      <c r="B80" s="3">
        <v>2800000</v>
      </c>
      <c r="D80" s="1" t="s">
        <v>160</v>
      </c>
      <c r="E80" s="8">
        <v>2800000</v>
      </c>
    </row>
    <row r="81" spans="1:7" x14ac:dyDescent="0.25">
      <c r="A81" s="5" t="s">
        <v>161</v>
      </c>
      <c r="B81" s="3">
        <v>80000</v>
      </c>
      <c r="D81" s="1" t="s">
        <v>161</v>
      </c>
      <c r="E81" s="8">
        <v>80000</v>
      </c>
    </row>
    <row r="82" spans="1:7" x14ac:dyDescent="0.25">
      <c r="A82" s="5" t="s">
        <v>162</v>
      </c>
      <c r="B82" s="3">
        <v>70000000</v>
      </c>
      <c r="D82" s="1" t="s">
        <v>162</v>
      </c>
      <c r="E82" s="8">
        <v>70000000</v>
      </c>
    </row>
    <row r="83" spans="1:7" x14ac:dyDescent="0.25">
      <c r="A83" s="5" t="s">
        <v>163</v>
      </c>
      <c r="B83" s="3">
        <v>12000000</v>
      </c>
      <c r="D83" s="1" t="s">
        <v>163</v>
      </c>
      <c r="E83" s="8">
        <v>12000000</v>
      </c>
    </row>
    <row r="84" spans="1:7" x14ac:dyDescent="0.25">
      <c r="A84" s="5" t="s">
        <v>164</v>
      </c>
      <c r="B84" s="3">
        <v>8070000</v>
      </c>
      <c r="D84" s="1" t="s">
        <v>164</v>
      </c>
      <c r="E84" s="8">
        <v>8070000</v>
      </c>
    </row>
    <row r="85" spans="1:7" x14ac:dyDescent="0.25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 x14ac:dyDescent="0.25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 x14ac:dyDescent="0.25">
      <c r="A87" s="5" t="s">
        <v>167</v>
      </c>
      <c r="B87" s="3">
        <v>4699500</v>
      </c>
      <c r="D87" s="1" t="s">
        <v>167</v>
      </c>
      <c r="E87" s="8">
        <v>4699500</v>
      </c>
    </row>
    <row r="88" spans="1:7" x14ac:dyDescent="0.25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 x14ac:dyDescent="0.25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 x14ac:dyDescent="0.25">
      <c r="A90" s="5" t="s">
        <v>170</v>
      </c>
      <c r="B90" s="3">
        <v>27704000</v>
      </c>
      <c r="D90" s="1" t="s">
        <v>170</v>
      </c>
      <c r="E90" s="8">
        <v>27704000</v>
      </c>
    </row>
    <row r="91" spans="1:7" x14ac:dyDescent="0.25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 x14ac:dyDescent="0.25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 x14ac:dyDescent="0.25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 x14ac:dyDescent="0.25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 x14ac:dyDescent="0.25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 x14ac:dyDescent="0.25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 x14ac:dyDescent="0.25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 x14ac:dyDescent="0.25">
      <c r="A98" s="5" t="s">
        <v>178</v>
      </c>
      <c r="B98" s="3">
        <v>191000</v>
      </c>
      <c r="D98" s="1" t="s">
        <v>178</v>
      </c>
      <c r="E98" s="8">
        <v>191000</v>
      </c>
    </row>
    <row r="99" spans="1:7" x14ac:dyDescent="0.25">
      <c r="A99" s="5" t="s">
        <v>179</v>
      </c>
      <c r="B99" s="3">
        <v>569000</v>
      </c>
      <c r="D99" s="1" t="s">
        <v>179</v>
      </c>
      <c r="E99" s="8">
        <v>569000</v>
      </c>
    </row>
    <row r="100" spans="1:7" x14ac:dyDescent="0.25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 x14ac:dyDescent="0.25">
      <c r="A101" s="5" t="s">
        <v>181</v>
      </c>
      <c r="B101" s="3">
        <v>23500</v>
      </c>
      <c r="D101" s="1" t="s">
        <v>181</v>
      </c>
      <c r="E101" s="8">
        <v>23500</v>
      </c>
    </row>
    <row r="102" spans="1:7" x14ac:dyDescent="0.25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 x14ac:dyDescent="0.25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 x14ac:dyDescent="0.25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 x14ac:dyDescent="0.25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 x14ac:dyDescent="0.25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 x14ac:dyDescent="0.25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 x14ac:dyDescent="0.25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 x14ac:dyDescent="0.25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 x14ac:dyDescent="0.25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 x14ac:dyDescent="0.25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 x14ac:dyDescent="0.25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 x14ac:dyDescent="0.25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 x14ac:dyDescent="0.25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 x14ac:dyDescent="0.25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 x14ac:dyDescent="0.25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 x14ac:dyDescent="0.25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 x14ac:dyDescent="0.25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 x14ac:dyDescent="0.25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 x14ac:dyDescent="0.25">
      <c r="A120" s="5" t="s">
        <v>150</v>
      </c>
      <c r="B120" s="3">
        <v>445000</v>
      </c>
      <c r="D120" s="1" t="s">
        <v>199</v>
      </c>
      <c r="E120" s="8">
        <v>55000</v>
      </c>
    </row>
    <row r="121" spans="1:7" x14ac:dyDescent="0.25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 x14ac:dyDescent="0.25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 x14ac:dyDescent="0.25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 x14ac:dyDescent="0.25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 x14ac:dyDescent="0.25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 x14ac:dyDescent="0.25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 x14ac:dyDescent="0.25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 x14ac:dyDescent="0.25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 x14ac:dyDescent="0.25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 x14ac:dyDescent="0.25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 x14ac:dyDescent="0.25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 x14ac:dyDescent="0.25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 x14ac:dyDescent="0.25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 x14ac:dyDescent="0.25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 x14ac:dyDescent="0.25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 x14ac:dyDescent="0.25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 x14ac:dyDescent="0.25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 x14ac:dyDescent="0.25">
      <c r="A138" s="5" t="s">
        <v>213</v>
      </c>
      <c r="B138" s="3">
        <v>194636528</v>
      </c>
    </row>
    <row r="139" spans="1:7" ht="30" x14ac:dyDescent="0.25">
      <c r="A139" s="5" t="s">
        <v>213</v>
      </c>
      <c r="B139" s="3">
        <v>20122688.5</v>
      </c>
    </row>
    <row r="140" spans="1:7" x14ac:dyDescent="0.25">
      <c r="A140" s="5" t="s">
        <v>211</v>
      </c>
      <c r="B140" s="3">
        <v>159501644.81999999</v>
      </c>
    </row>
    <row r="141" spans="1:7" ht="30" x14ac:dyDescent="0.25">
      <c r="A141" s="5" t="s">
        <v>212</v>
      </c>
      <c r="B141" s="3">
        <v>10000000</v>
      </c>
    </row>
    <row r="142" spans="1:7" ht="30" x14ac:dyDescent="0.25">
      <c r="A142" s="5" t="s">
        <v>213</v>
      </c>
      <c r="B142" s="3">
        <v>10000000</v>
      </c>
    </row>
    <row r="143" spans="1:7" x14ac:dyDescent="0.25">
      <c r="A143" s="5" t="s">
        <v>83</v>
      </c>
      <c r="B143" s="3">
        <v>15379921.1</v>
      </c>
    </row>
    <row r="144" spans="1:7" x14ac:dyDescent="0.25">
      <c r="A144" s="5" t="s">
        <v>84</v>
      </c>
      <c r="B144" s="3">
        <v>1321958378.8500011</v>
      </c>
    </row>
    <row r="145" spans="1:2" x14ac:dyDescent="0.25">
      <c r="A145" s="5" t="s">
        <v>85</v>
      </c>
      <c r="B145" s="3">
        <v>175457579.28999993</v>
      </c>
    </row>
    <row r="146" spans="1:2" ht="30" x14ac:dyDescent="0.25">
      <c r="A146" s="5" t="s">
        <v>86</v>
      </c>
      <c r="B146" s="3">
        <v>254834404.65999991</v>
      </c>
    </row>
    <row r="147" spans="1:2" x14ac:dyDescent="0.25">
      <c r="A147" s="5" t="s">
        <v>87</v>
      </c>
      <c r="B147" s="3">
        <v>8516679.5699999984</v>
      </c>
    </row>
    <row r="148" spans="1:2" x14ac:dyDescent="0.25">
      <c r="A148" s="5" t="s">
        <v>88</v>
      </c>
      <c r="B148" s="3">
        <v>65723011.509999998</v>
      </c>
    </row>
    <row r="149" spans="1:2" x14ac:dyDescent="0.25">
      <c r="A149" s="5" t="s">
        <v>89</v>
      </c>
      <c r="B149" s="3">
        <v>43725490.719999999</v>
      </c>
    </row>
    <row r="150" spans="1:2" x14ac:dyDescent="0.25">
      <c r="A150" s="5" t="s">
        <v>90</v>
      </c>
      <c r="B150" s="3">
        <v>299181234.48000002</v>
      </c>
    </row>
    <row r="151" spans="1:2" x14ac:dyDescent="0.25">
      <c r="A151" s="5" t="s">
        <v>91</v>
      </c>
      <c r="B151" s="3">
        <v>52289142.159999996</v>
      </c>
    </row>
    <row r="152" spans="1:2" x14ac:dyDescent="0.25">
      <c r="A152" s="5" t="s">
        <v>92</v>
      </c>
      <c r="B152" s="3">
        <v>1362668.73</v>
      </c>
    </row>
    <row r="153" spans="1:2" x14ac:dyDescent="0.25">
      <c r="A153" s="5" t="s">
        <v>93</v>
      </c>
      <c r="B153" s="3">
        <v>382608628.14999998</v>
      </c>
    </row>
    <row r="154" spans="1:2" ht="30" x14ac:dyDescent="0.25">
      <c r="A154" s="5" t="s">
        <v>94</v>
      </c>
      <c r="B154" s="3">
        <v>35987983.420000002</v>
      </c>
    </row>
    <row r="155" spans="1:2" x14ac:dyDescent="0.25">
      <c r="A155" s="5" t="s">
        <v>95</v>
      </c>
      <c r="B155" s="3">
        <v>30679805.149999999</v>
      </c>
    </row>
    <row r="156" spans="1:2" ht="30" x14ac:dyDescent="0.25">
      <c r="A156" s="5" t="s">
        <v>214</v>
      </c>
      <c r="B156" s="3">
        <v>7733844.7800000003</v>
      </c>
    </row>
    <row r="157" spans="1:2" ht="30" x14ac:dyDescent="0.25">
      <c r="A157" s="5" t="s">
        <v>215</v>
      </c>
      <c r="B157" s="3">
        <v>19349014.43</v>
      </c>
    </row>
    <row r="158" spans="1:2" x14ac:dyDescent="0.25">
      <c r="A158" s="5" t="s">
        <v>216</v>
      </c>
      <c r="B158" s="3">
        <v>330000</v>
      </c>
    </row>
    <row r="159" spans="1:2" x14ac:dyDescent="0.25">
      <c r="A159" s="5" t="s">
        <v>83</v>
      </c>
      <c r="B159" s="3">
        <v>2991748.95</v>
      </c>
    </row>
    <row r="160" spans="1:2" x14ac:dyDescent="0.25">
      <c r="A160" s="5" t="s">
        <v>84</v>
      </c>
      <c r="B160" s="3">
        <v>262483790.44</v>
      </c>
    </row>
    <row r="161" spans="1:2" x14ac:dyDescent="0.25">
      <c r="A161" s="5" t="s">
        <v>85</v>
      </c>
      <c r="B161" s="3">
        <v>34130541.040000021</v>
      </c>
    </row>
    <row r="162" spans="1:2" ht="30" x14ac:dyDescent="0.25">
      <c r="A162" s="5" t="s">
        <v>86</v>
      </c>
      <c r="B162" s="3">
        <v>49571162.149999984</v>
      </c>
    </row>
    <row r="163" spans="1:2" x14ac:dyDescent="0.25">
      <c r="A163" s="5" t="s">
        <v>87</v>
      </c>
      <c r="B163" s="3">
        <v>1656690.3300000003</v>
      </c>
    </row>
    <row r="164" spans="1:2" x14ac:dyDescent="0.25">
      <c r="A164" s="5" t="s">
        <v>88</v>
      </c>
      <c r="B164" s="3">
        <v>12784639.76</v>
      </c>
    </row>
    <row r="165" spans="1:2" x14ac:dyDescent="0.25">
      <c r="A165" s="5" t="s">
        <v>89</v>
      </c>
      <c r="B165" s="3">
        <v>8505615.2200000007</v>
      </c>
    </row>
    <row r="166" spans="1:2" x14ac:dyDescent="0.25">
      <c r="A166" s="5" t="s">
        <v>90</v>
      </c>
      <c r="B166" s="3">
        <v>58197642.149999999</v>
      </c>
    </row>
    <row r="167" spans="1:2" x14ac:dyDescent="0.25">
      <c r="A167" s="5" t="s">
        <v>91</v>
      </c>
      <c r="B167" s="3">
        <v>10171442.710000001</v>
      </c>
    </row>
    <row r="168" spans="1:2" x14ac:dyDescent="0.25">
      <c r="A168" s="5" t="s">
        <v>92</v>
      </c>
      <c r="B168" s="3">
        <v>265070.46000000002</v>
      </c>
    </row>
    <row r="169" spans="1:2" x14ac:dyDescent="0.25">
      <c r="A169" s="5" t="s">
        <v>93</v>
      </c>
      <c r="B169" s="3">
        <v>74426192.110000029</v>
      </c>
    </row>
    <row r="170" spans="1:2" ht="30" x14ac:dyDescent="0.25">
      <c r="A170" s="5" t="s">
        <v>94</v>
      </c>
      <c r="B170" s="3">
        <v>7000491.8099999996</v>
      </c>
    </row>
    <row r="171" spans="1:2" x14ac:dyDescent="0.25">
      <c r="A171" s="5" t="s">
        <v>95</v>
      </c>
      <c r="B171" s="3">
        <v>5967928.8700000029</v>
      </c>
    </row>
    <row r="172" spans="1:2" x14ac:dyDescent="0.25">
      <c r="A172" s="5" t="s">
        <v>100</v>
      </c>
      <c r="B172" s="3">
        <v>224000</v>
      </c>
    </row>
    <row r="173" spans="1:2" x14ac:dyDescent="0.25">
      <c r="A173" s="5" t="s">
        <v>118</v>
      </c>
      <c r="B173" s="3">
        <v>157613.18</v>
      </c>
    </row>
    <row r="176" spans="1:2" x14ac:dyDescent="0.25">
      <c r="A176" s="6" t="s">
        <v>235</v>
      </c>
    </row>
    <row r="177" spans="1:1023 1025:2047 2049:3071 3073:4095 4097:5119 5121:6143 6145:7167 7169:8191 8193:9215 9217:10239 10241:11263 11265:12287 12289:13311 13313:14335 14337:15359 15361:16383" x14ac:dyDescent="0.25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 x14ac:dyDescent="0.25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 x14ac:dyDescent="0.25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 x14ac:dyDescent="0.25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 x14ac:dyDescent="0.25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 x14ac:dyDescent="0.25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 x14ac:dyDescent="0.25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 x14ac:dyDescent="0.25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 x14ac:dyDescent="0.25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 x14ac:dyDescent="0.25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 x14ac:dyDescent="0.25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 x14ac:dyDescent="0.25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 x14ac:dyDescent="0.25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 x14ac:dyDescent="0.25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 x14ac:dyDescent="0.25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 x14ac:dyDescent="0.25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 x14ac:dyDescent="0.25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 x14ac:dyDescent="0.25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 x14ac:dyDescent="0.25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 x14ac:dyDescent="0.25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 x14ac:dyDescent="0.25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 x14ac:dyDescent="0.25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 x14ac:dyDescent="0.25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 x14ac:dyDescent="0.25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 x14ac:dyDescent="0.25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 x14ac:dyDescent="0.25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 x14ac:dyDescent="0.25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 x14ac:dyDescent="0.25">
      <c r="A204" s="5" t="s">
        <v>220</v>
      </c>
      <c r="B204" s="3">
        <v>3000</v>
      </c>
      <c r="D204" s="1" t="s">
        <v>220</v>
      </c>
      <c r="E204" s="8">
        <v>3000</v>
      </c>
    </row>
    <row r="205" spans="1:7" x14ac:dyDescent="0.25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 x14ac:dyDescent="0.25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 x14ac:dyDescent="0.25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 x14ac:dyDescent="0.25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 x14ac:dyDescent="0.25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 x14ac:dyDescent="0.25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 x14ac:dyDescent="0.25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 x14ac:dyDescent="0.25">
      <c r="A212" s="5" t="s">
        <v>223</v>
      </c>
      <c r="B212" s="3">
        <v>60000</v>
      </c>
      <c r="D212" s="1" t="s">
        <v>223</v>
      </c>
      <c r="E212" s="8">
        <v>60000</v>
      </c>
    </row>
    <row r="213" spans="1:7" x14ac:dyDescent="0.25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 x14ac:dyDescent="0.25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 x14ac:dyDescent="0.25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 x14ac:dyDescent="0.25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 x14ac:dyDescent="0.25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 x14ac:dyDescent="0.25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 x14ac:dyDescent="0.25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 x14ac:dyDescent="0.25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 x14ac:dyDescent="0.25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 x14ac:dyDescent="0.25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 x14ac:dyDescent="0.25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 x14ac:dyDescent="0.25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 x14ac:dyDescent="0.25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 x14ac:dyDescent="0.25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 x14ac:dyDescent="0.25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 x14ac:dyDescent="0.25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 x14ac:dyDescent="0.25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 x14ac:dyDescent="0.25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topLeftCell="A49" workbookViewId="0">
      <selection activeCell="F178" sqref="F178:G229"/>
    </sheetView>
  </sheetViews>
  <sheetFormatPr baseColWidth="10" defaultRowHeight="15" x14ac:dyDescent="0.25"/>
  <sheetData>
    <row r="1" spans="1:2" x14ac:dyDescent="0.25">
      <c r="A1">
        <v>11</v>
      </c>
      <c r="B1">
        <v>2003056396.2600012</v>
      </c>
    </row>
    <row r="2" spans="1:2" x14ac:dyDescent="0.25">
      <c r="A2">
        <v>12</v>
      </c>
      <c r="B2">
        <v>257520518.67999995</v>
      </c>
    </row>
    <row r="3" spans="1:2" x14ac:dyDescent="0.25">
      <c r="A3">
        <v>13</v>
      </c>
      <c r="B3">
        <v>386522532.0399999</v>
      </c>
    </row>
    <row r="4" spans="1:2" x14ac:dyDescent="0.25">
      <c r="A4">
        <v>14</v>
      </c>
      <c r="B4">
        <v>676494394.05999994</v>
      </c>
    </row>
    <row r="5" spans="1:2" x14ac:dyDescent="0.25">
      <c r="A5">
        <v>15</v>
      </c>
      <c r="B5">
        <v>563557801.03999996</v>
      </c>
    </row>
    <row r="6" spans="1:2" x14ac:dyDescent="0.25">
      <c r="A6">
        <v>16</v>
      </c>
      <c r="B6">
        <v>52819856.5</v>
      </c>
    </row>
    <row r="7" spans="1:2" x14ac:dyDescent="0.25">
      <c r="A7">
        <v>17</v>
      </c>
      <c r="B7">
        <v>45029000.030000001</v>
      </c>
    </row>
    <row r="8" spans="1:2" x14ac:dyDescent="0.25">
      <c r="A8">
        <v>21</v>
      </c>
      <c r="B8">
        <v>22108417.449999999</v>
      </c>
    </row>
    <row r="9" spans="1:2" x14ac:dyDescent="0.25">
      <c r="A9">
        <v>22</v>
      </c>
      <c r="B9">
        <v>12243250</v>
      </c>
    </row>
    <row r="10" spans="1:2" x14ac:dyDescent="0.25">
      <c r="A10">
        <v>23</v>
      </c>
      <c r="B10">
        <v>30000</v>
      </c>
    </row>
    <row r="11" spans="1:2" x14ac:dyDescent="0.25">
      <c r="A11">
        <v>24</v>
      </c>
      <c r="B11">
        <v>50248595.480000004</v>
      </c>
    </row>
    <row r="12" spans="1:2" x14ac:dyDescent="0.25">
      <c r="A12">
        <v>25</v>
      </c>
      <c r="B12">
        <v>17001314.030000001</v>
      </c>
    </row>
    <row r="13" spans="1:2" x14ac:dyDescent="0.25">
      <c r="A13">
        <v>26</v>
      </c>
      <c r="B13">
        <v>288617500</v>
      </c>
    </row>
    <row r="14" spans="1:2" x14ac:dyDescent="0.25">
      <c r="A14">
        <v>27</v>
      </c>
      <c r="B14">
        <v>21647385.530000001</v>
      </c>
    </row>
    <row r="15" spans="1:2" x14ac:dyDescent="0.25">
      <c r="A15">
        <v>28</v>
      </c>
      <c r="B15">
        <v>2112000</v>
      </c>
    </row>
    <row r="16" spans="1:2" x14ac:dyDescent="0.25">
      <c r="A16">
        <v>29</v>
      </c>
      <c r="B16">
        <v>108743757.47</v>
      </c>
    </row>
    <row r="17" spans="1:2" x14ac:dyDescent="0.25">
      <c r="A17">
        <v>31</v>
      </c>
      <c r="B17">
        <v>18526450</v>
      </c>
    </row>
    <row r="18" spans="1:2" x14ac:dyDescent="0.25">
      <c r="A18">
        <v>32</v>
      </c>
      <c r="B18">
        <v>35163502.230000004</v>
      </c>
    </row>
    <row r="19" spans="1:2" x14ac:dyDescent="0.25">
      <c r="A19">
        <v>33</v>
      </c>
      <c r="B19">
        <v>88047044.75</v>
      </c>
    </row>
    <row r="20" spans="1:2" x14ac:dyDescent="0.25">
      <c r="A20">
        <v>34</v>
      </c>
      <c r="B20">
        <v>130522500</v>
      </c>
    </row>
    <row r="21" spans="1:2" x14ac:dyDescent="0.25">
      <c r="A21">
        <v>35</v>
      </c>
      <c r="B21">
        <v>184290660.31999999</v>
      </c>
    </row>
    <row r="22" spans="1:2" x14ac:dyDescent="0.25">
      <c r="A22">
        <v>36</v>
      </c>
      <c r="B22">
        <v>40380029.169999994</v>
      </c>
    </row>
    <row r="23" spans="1:2" x14ac:dyDescent="0.25">
      <c r="A23">
        <v>37</v>
      </c>
      <c r="B23">
        <v>1538500</v>
      </c>
    </row>
    <row r="24" spans="1:2" x14ac:dyDescent="0.25">
      <c r="A24">
        <v>38</v>
      </c>
      <c r="B24">
        <v>34145600</v>
      </c>
    </row>
    <row r="25" spans="1:2" x14ac:dyDescent="0.25">
      <c r="A25">
        <v>39</v>
      </c>
      <c r="B25">
        <v>15751000</v>
      </c>
    </row>
    <row r="26" spans="1:2" x14ac:dyDescent="0.25">
      <c r="A26">
        <v>41</v>
      </c>
      <c r="B26">
        <v>31550000</v>
      </c>
    </row>
    <row r="27" spans="1:2" x14ac:dyDescent="0.25">
      <c r="A27">
        <v>42</v>
      </c>
      <c r="B27">
        <v>987000000</v>
      </c>
    </row>
    <row r="28" spans="1:2" x14ac:dyDescent="0.25">
      <c r="A28">
        <v>43</v>
      </c>
      <c r="B28">
        <v>24000000</v>
      </c>
    </row>
    <row r="29" spans="1:2" x14ac:dyDescent="0.25">
      <c r="A29">
        <v>44</v>
      </c>
      <c r="B29">
        <v>148393080</v>
      </c>
    </row>
    <row r="30" spans="1:2" x14ac:dyDescent="0.25">
      <c r="A30">
        <v>48</v>
      </c>
      <c r="B30">
        <v>107162500.56999999</v>
      </c>
    </row>
    <row r="31" spans="1:2" x14ac:dyDescent="0.25">
      <c r="A31">
        <v>51</v>
      </c>
      <c r="B31">
        <v>1370000</v>
      </c>
    </row>
    <row r="32" spans="1:2" x14ac:dyDescent="0.25">
      <c r="A32">
        <v>52</v>
      </c>
      <c r="B32">
        <v>152716.18</v>
      </c>
    </row>
    <row r="33" spans="1:2" x14ac:dyDescent="0.25">
      <c r="A33">
        <v>56</v>
      </c>
      <c r="B33">
        <v>652500</v>
      </c>
    </row>
    <row r="34" spans="1:2" x14ac:dyDescent="0.25">
      <c r="A34">
        <v>57</v>
      </c>
      <c r="B34">
        <v>400000</v>
      </c>
    </row>
    <row r="35" spans="1:2" x14ac:dyDescent="0.25">
      <c r="A35">
        <v>59</v>
      </c>
      <c r="B35">
        <v>14228500</v>
      </c>
    </row>
    <row r="36" spans="1:2" x14ac:dyDescent="0.25">
      <c r="A36">
        <v>79</v>
      </c>
      <c r="B36">
        <v>1000000</v>
      </c>
    </row>
    <row r="37" spans="1:2" x14ac:dyDescent="0.25">
      <c r="A37">
        <v>61</v>
      </c>
      <c r="B37">
        <v>494636528</v>
      </c>
    </row>
    <row r="38" spans="1:2" x14ac:dyDescent="0.25">
      <c r="A38">
        <v>91</v>
      </c>
      <c r="B38">
        <v>7733844.7800000003</v>
      </c>
    </row>
    <row r="39" spans="1:2" x14ac:dyDescent="0.25">
      <c r="A39">
        <v>92</v>
      </c>
      <c r="B39">
        <v>19349014.43</v>
      </c>
    </row>
    <row r="40" spans="1:2" x14ac:dyDescent="0.25">
      <c r="A40">
        <v>94</v>
      </c>
      <c r="B40">
        <v>330000</v>
      </c>
    </row>
    <row r="43" spans="1:2" x14ac:dyDescent="0.25">
      <c r="A43">
        <v>61</v>
      </c>
      <c r="B43">
        <v>228963472</v>
      </c>
    </row>
    <row r="44" spans="1:2" x14ac:dyDescent="0.25">
      <c r="A44">
        <v>24</v>
      </c>
      <c r="B44">
        <v>22108209</v>
      </c>
    </row>
    <row r="45" spans="1:2" x14ac:dyDescent="0.25">
      <c r="A45">
        <v>25</v>
      </c>
      <c r="B45">
        <v>2552000</v>
      </c>
    </row>
    <row r="46" spans="1:2" x14ac:dyDescent="0.25">
      <c r="A46">
        <v>27</v>
      </c>
      <c r="B46">
        <v>31000000</v>
      </c>
    </row>
    <row r="47" spans="1:2" x14ac:dyDescent="0.25">
      <c r="A47">
        <v>28</v>
      </c>
      <c r="B47">
        <v>1500000</v>
      </c>
    </row>
    <row r="48" spans="1:2" x14ac:dyDescent="0.25">
      <c r="A48">
        <v>29</v>
      </c>
      <c r="B48">
        <v>1241999.2</v>
      </c>
    </row>
    <row r="49" spans="1:2" x14ac:dyDescent="0.25">
      <c r="A49">
        <v>31</v>
      </c>
      <c r="B49">
        <v>267091995</v>
      </c>
    </row>
    <row r="50" spans="1:2" x14ac:dyDescent="0.25">
      <c r="A50">
        <v>32</v>
      </c>
      <c r="B50">
        <v>20103980</v>
      </c>
    </row>
    <row r="51" spans="1:2" x14ac:dyDescent="0.25">
      <c r="A51">
        <v>33</v>
      </c>
      <c r="B51">
        <v>139959913.72999999</v>
      </c>
    </row>
    <row r="52" spans="1:2" x14ac:dyDescent="0.25">
      <c r="A52">
        <v>35</v>
      </c>
      <c r="B52">
        <v>122260000</v>
      </c>
    </row>
    <row r="53" spans="1:2" x14ac:dyDescent="0.25">
      <c r="A53">
        <v>39</v>
      </c>
      <c r="B53">
        <v>3500000</v>
      </c>
    </row>
    <row r="54" spans="1:2" x14ac:dyDescent="0.25">
      <c r="A54">
        <v>44</v>
      </c>
      <c r="B54">
        <v>7500000</v>
      </c>
    </row>
    <row r="55" spans="1:2" x14ac:dyDescent="0.25">
      <c r="A55">
        <v>51</v>
      </c>
      <c r="B55">
        <v>27929007</v>
      </c>
    </row>
    <row r="56" spans="1:2" x14ac:dyDescent="0.25">
      <c r="A56">
        <v>52</v>
      </c>
      <c r="B56">
        <v>2071350</v>
      </c>
    </row>
    <row r="57" spans="1:2" x14ac:dyDescent="0.25">
      <c r="A57">
        <v>53</v>
      </c>
      <c r="B57">
        <v>640000</v>
      </c>
    </row>
    <row r="58" spans="1:2" x14ac:dyDescent="0.25">
      <c r="A58">
        <v>54</v>
      </c>
      <c r="B58">
        <v>18224896.960000001</v>
      </c>
    </row>
    <row r="59" spans="1:2" x14ac:dyDescent="0.25">
      <c r="A59">
        <v>55</v>
      </c>
      <c r="B59">
        <v>18000000</v>
      </c>
    </row>
    <row r="60" spans="1:2" x14ac:dyDescent="0.25">
      <c r="A60">
        <v>56</v>
      </c>
      <c r="B60">
        <v>43333373.079999998</v>
      </c>
    </row>
    <row r="61" spans="1:2" x14ac:dyDescent="0.25">
      <c r="A61">
        <v>58</v>
      </c>
      <c r="B61">
        <v>300100</v>
      </c>
    </row>
    <row r="62" spans="1:2" x14ac:dyDescent="0.25">
      <c r="A62">
        <v>91</v>
      </c>
      <c r="B62">
        <v>65902719.159999996</v>
      </c>
    </row>
    <row r="63" spans="1:2" x14ac:dyDescent="0.25">
      <c r="A63">
        <v>92</v>
      </c>
      <c r="B63">
        <v>49785842.869999997</v>
      </c>
    </row>
    <row r="64" spans="1:2" x14ac:dyDescent="0.25">
      <c r="A64">
        <v>94</v>
      </c>
      <c r="B64">
        <v>1300000</v>
      </c>
    </row>
    <row r="65" spans="1:2" x14ac:dyDescent="0.25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 LDF</vt:lpstr>
      <vt:lpstr>Hoja2</vt:lpstr>
      <vt:lpstr>Hoja3</vt:lpstr>
      <vt:lpstr>'COG LDF'!Área_de_impresión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Luis Andres Sanchez Flores</cp:lastModifiedBy>
  <cp:lastPrinted>2022-12-14T16:58:17Z</cp:lastPrinted>
  <dcterms:created xsi:type="dcterms:W3CDTF">2018-09-04T19:21:14Z</dcterms:created>
  <dcterms:modified xsi:type="dcterms:W3CDTF">2023-01-30T18:37:05Z</dcterms:modified>
</cp:coreProperties>
</file>