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presupuestal\"/>
    </mc:Choice>
  </mc:AlternateContent>
  <xr:revisionPtr revIDLastSave="0" documentId="13_ncr:1_{86DBB1C5-58A4-41E8-9FE8-C725F2EA458B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E18" i="4"/>
  <c r="F15" i="4"/>
  <c r="E15" i="4"/>
  <c r="F41" i="4"/>
  <c r="E41" i="4"/>
  <c r="F38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7" i="4"/>
  <c r="G16" i="4"/>
  <c r="G15" i="4" s="1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J33" i="4" s="1"/>
  <c r="F53" i="4" l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F55" i="4" l="1"/>
  <c r="E55" i="4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<sst xmlns="http://schemas.openxmlformats.org/spreadsheetml/2006/main" count="76" uniqueCount="43">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</sst>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14" xfId="0" applyNumberFormat="1" applyFont="1" applyFill="1" applyBorder="1" applyAlignment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 applyProtection="1">
      <alignment horizontal="right" vertical="center"/>
    </xf>
    <xf numFmtId="165" fontId="16" fillId="2" borderId="15" xfId="0" applyNumberFormat="1" applyFont="1" applyFill="1" applyBorder="1" applyAlignment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B1" zoomScaleNormal="100" workbookViewId="0">
      <selection activeCell="B4" sqref="B4:J4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03"/>
      <c r="C2" s="104"/>
      <c r="D2" s="104"/>
      <c r="E2" s="104"/>
      <c r="F2" s="104"/>
      <c r="G2" s="104"/>
      <c r="H2" s="104"/>
      <c r="I2" s="104"/>
      <c r="J2" s="105"/>
      <c r="K2" s="6"/>
      <c r="L2" s="6"/>
      <c r="M2" s="6"/>
      <c r="N2" s="6"/>
    </row>
    <row r="3" spans="1:14" s="3" customFormat="1" ht="12.75" x14ac:dyDescent="0.2">
      <c r="A3" s="2"/>
      <c r="B3" s="109" t="s">
        <v>28</v>
      </c>
      <c r="C3" s="110"/>
      <c r="D3" s="110"/>
      <c r="E3" s="110"/>
      <c r="F3" s="110"/>
      <c r="G3" s="110"/>
      <c r="H3" s="110"/>
      <c r="I3" s="110"/>
      <c r="J3" s="111"/>
      <c r="K3" s="6"/>
      <c r="L3" s="6"/>
      <c r="M3" s="6"/>
      <c r="N3" s="6"/>
    </row>
    <row r="4" spans="1:14" s="3" customFormat="1" ht="12.75" x14ac:dyDescent="0.2">
      <c r="A4" s="2"/>
      <c r="B4" s="106" t="s">
        <v>0</v>
      </c>
      <c r="C4" s="107"/>
      <c r="D4" s="107"/>
      <c r="E4" s="107"/>
      <c r="F4" s="107"/>
      <c r="G4" s="107"/>
      <c r="H4" s="107"/>
      <c r="I4" s="107"/>
      <c r="J4" s="108"/>
      <c r="K4" s="6"/>
      <c r="L4" s="6"/>
      <c r="M4" s="6"/>
      <c r="N4" s="6"/>
    </row>
    <row r="5" spans="1:14" s="3" customFormat="1" ht="12.75" x14ac:dyDescent="0.2">
      <c r="A5" s="2"/>
      <c r="B5" s="109" t="s">
        <v>42</v>
      </c>
      <c r="C5" s="110"/>
      <c r="D5" s="110"/>
      <c r="E5" s="110"/>
      <c r="F5" s="110"/>
      <c r="G5" s="110"/>
      <c r="H5" s="110"/>
      <c r="I5" s="110"/>
      <c r="J5" s="111"/>
      <c r="K5" s="6"/>
      <c r="L5" s="6"/>
      <c r="M5" s="6"/>
      <c r="N5" s="6"/>
    </row>
    <row r="6" spans="1:14" s="3" customFormat="1" ht="12.75" x14ac:dyDescent="0.2">
      <c r="A6" s="2"/>
      <c r="B6" s="113" t="s">
        <v>29</v>
      </c>
      <c r="C6" s="114"/>
      <c r="D6" s="114"/>
      <c r="E6" s="114"/>
      <c r="F6" s="114"/>
      <c r="G6" s="114"/>
      <c r="H6" s="114"/>
      <c r="I6" s="114"/>
      <c r="J6" s="115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102" t="s">
        <v>1</v>
      </c>
      <c r="C8" s="112"/>
      <c r="D8" s="112"/>
      <c r="E8" s="101" t="s">
        <v>2</v>
      </c>
      <c r="F8" s="101"/>
      <c r="G8" s="101"/>
      <c r="H8" s="101"/>
      <c r="I8" s="101"/>
      <c r="J8" s="102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2"/>
      <c r="C9" s="112"/>
      <c r="D9" s="112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102"/>
      <c r="K9" s="6"/>
      <c r="L9" s="6"/>
      <c r="M9" s="6"/>
      <c r="N9" s="6"/>
    </row>
    <row r="10" spans="1:14" s="3" customFormat="1" ht="12.75" x14ac:dyDescent="0.2">
      <c r="A10" s="2"/>
      <c r="B10" s="112"/>
      <c r="C10" s="112"/>
      <c r="D10" s="112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98" t="s">
        <v>14</v>
      </c>
      <c r="C11" s="99"/>
      <c r="D11" s="100"/>
      <c r="E11" s="37">
        <v>3267161004</v>
      </c>
      <c r="F11" s="48">
        <v>-7453728.9000000004</v>
      </c>
      <c r="G11" s="39">
        <f>E11+F11</f>
        <v>3259707275.0999999</v>
      </c>
      <c r="H11" s="38">
        <v>1907317028.52</v>
      </c>
      <c r="I11" s="39">
        <v>1907317028.52</v>
      </c>
      <c r="J11" s="38">
        <f>I11-E11</f>
        <v>-1359843975.48</v>
      </c>
      <c r="K11" s="6"/>
      <c r="L11" s="6"/>
      <c r="M11" s="6"/>
      <c r="N11" s="6"/>
    </row>
    <row r="12" spans="1:14" s="3" customFormat="1" ht="12.75" x14ac:dyDescent="0.2">
      <c r="A12" s="2"/>
      <c r="B12" s="98" t="s">
        <v>15</v>
      </c>
      <c r="C12" s="99"/>
      <c r="D12" s="100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98" t="s">
        <v>16</v>
      </c>
      <c r="C13" s="99"/>
      <c r="D13" s="100"/>
      <c r="E13" s="68">
        <v>99699761</v>
      </c>
      <c r="F13" s="69">
        <v>167799736.84</v>
      </c>
      <c r="G13" s="68">
        <f t="shared" si="0"/>
        <v>267499497.84</v>
      </c>
      <c r="H13" s="69">
        <v>24108938.93</v>
      </c>
      <c r="I13" s="68">
        <v>24108938.93</v>
      </c>
      <c r="J13" s="38">
        <f t="shared" si="1"/>
        <v>-75590822.069999993</v>
      </c>
      <c r="K13" s="6"/>
      <c r="L13" s="6"/>
      <c r="M13" s="6"/>
      <c r="N13" s="6"/>
    </row>
    <row r="14" spans="1:14" s="3" customFormat="1" ht="12.75" x14ac:dyDescent="0.2">
      <c r="A14" s="2"/>
      <c r="B14" s="98" t="s">
        <v>17</v>
      </c>
      <c r="C14" s="99"/>
      <c r="D14" s="100"/>
      <c r="E14" s="68">
        <v>694438242</v>
      </c>
      <c r="F14" s="69">
        <v>0</v>
      </c>
      <c r="G14" s="68">
        <f t="shared" si="0"/>
        <v>694438242</v>
      </c>
      <c r="H14" s="69">
        <v>270070814.74000001</v>
      </c>
      <c r="I14" s="68">
        <v>270070814.74000001</v>
      </c>
      <c r="J14" s="38">
        <f t="shared" si="1"/>
        <v>-424367427.25999999</v>
      </c>
      <c r="K14" s="6"/>
      <c r="L14" s="6"/>
      <c r="M14" s="6"/>
      <c r="N14" s="6"/>
    </row>
    <row r="15" spans="1:14" s="3" customFormat="1" ht="12.75" x14ac:dyDescent="0.2">
      <c r="A15" s="2"/>
      <c r="B15" s="98" t="s">
        <v>18</v>
      </c>
      <c r="C15" s="99"/>
      <c r="D15" s="100"/>
      <c r="E15" s="68">
        <f>SUM(E16:E17)</f>
        <v>70495246</v>
      </c>
      <c r="F15" s="68">
        <f>SUM(F16:F17)</f>
        <v>2912890.95</v>
      </c>
      <c r="G15" s="68">
        <f>SUM(G16:G17)</f>
        <v>73408136.950000003</v>
      </c>
      <c r="H15" s="69">
        <f t="shared" ref="H15:I15" si="2">SUM(H16:H17)</f>
        <v>83031049.489999995</v>
      </c>
      <c r="I15" s="68">
        <f t="shared" si="2"/>
        <v>83031049.489999995</v>
      </c>
      <c r="J15" s="38">
        <f>SUM(J16:J17)</f>
        <v>12535803.489999995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3" t="s">
        <v>19</v>
      </c>
      <c r="D16" s="94"/>
      <c r="E16" s="42">
        <v>70495246</v>
      </c>
      <c r="F16" s="43">
        <v>2912890.95</v>
      </c>
      <c r="G16" s="44">
        <f>E16+F16</f>
        <v>73408136.950000003</v>
      </c>
      <c r="H16" s="43">
        <v>83031049.489999995</v>
      </c>
      <c r="I16" s="44">
        <v>83031049.489999995</v>
      </c>
      <c r="J16" s="43">
        <f>I16-E16</f>
        <v>12535803.489999995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3" t="s">
        <v>20</v>
      </c>
      <c r="D17" s="94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98" t="s">
        <v>21</v>
      </c>
      <c r="C18" s="99"/>
      <c r="D18" s="100"/>
      <c r="E18" s="40">
        <f>SUM(E19:E21)</f>
        <v>395178827</v>
      </c>
      <c r="F18" s="40">
        <f>SUM(F19:F21)</f>
        <v>208958328.87</v>
      </c>
      <c r="G18" s="39">
        <f>SUM(G19:G21)</f>
        <v>604137155.87</v>
      </c>
      <c r="H18" s="38">
        <f t="shared" ref="H18" si="3">SUM(H19:H21)</f>
        <v>549964564.88999999</v>
      </c>
      <c r="I18" s="39">
        <f>SUM(I19:I21)</f>
        <v>549964564.88999999</v>
      </c>
      <c r="J18" s="38">
        <f>SUM(J19:J21)</f>
        <v>154785737.89000002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3" t="s">
        <v>19</v>
      </c>
      <c r="D19" s="94"/>
      <c r="E19" s="70">
        <v>394891792</v>
      </c>
      <c r="F19" s="71">
        <v>208958328.87</v>
      </c>
      <c r="G19" s="70">
        <f>E19+F19</f>
        <v>603850120.87</v>
      </c>
      <c r="H19" s="72">
        <v>517812501.35000002</v>
      </c>
      <c r="I19" s="72">
        <v>517812501.35000002</v>
      </c>
      <c r="J19" s="43">
        <f>I19-E19</f>
        <v>122920709.35000002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3" t="s">
        <v>20</v>
      </c>
      <c r="D20" s="94"/>
      <c r="E20" s="70">
        <v>0</v>
      </c>
      <c r="F20" s="71">
        <v>0</v>
      </c>
      <c r="G20" s="70">
        <f t="shared" ref="G20:G21" si="4">E20+F20</f>
        <v>0</v>
      </c>
      <c r="H20" s="72">
        <v>31885172.879999999</v>
      </c>
      <c r="I20" s="70">
        <v>31885172.879999999</v>
      </c>
      <c r="J20" s="43">
        <f t="shared" ref="J20:J21" si="5">I20-E20</f>
        <v>31885172.879999999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70">
        <v>287035</v>
      </c>
      <c r="F21" s="71">
        <v>0</v>
      </c>
      <c r="G21" s="70">
        <f t="shared" si="4"/>
        <v>287035</v>
      </c>
      <c r="H21" s="72">
        <v>266890.65999999997</v>
      </c>
      <c r="I21" s="70">
        <v>266890.65999999997</v>
      </c>
      <c r="J21" s="43">
        <f t="shared" si="5"/>
        <v>-20144.340000000026</v>
      </c>
      <c r="K21" s="6"/>
      <c r="L21" s="6"/>
      <c r="M21" s="6"/>
      <c r="N21" s="6"/>
    </row>
    <row r="22" spans="1:14" s="3" customFormat="1" ht="30.75" customHeight="1" x14ac:dyDescent="0.2">
      <c r="A22" s="2"/>
      <c r="B22" s="98" t="s">
        <v>30</v>
      </c>
      <c r="C22" s="99"/>
      <c r="D22" s="100"/>
      <c r="E22" s="37">
        <v>0</v>
      </c>
      <c r="F22" s="38">
        <v>0</v>
      </c>
      <c r="G22" s="39">
        <f t="shared" ref="G22:G24" si="6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98" t="s">
        <v>31</v>
      </c>
      <c r="C23" s="99"/>
      <c r="D23" s="100"/>
      <c r="E23" s="37">
        <v>5080437829</v>
      </c>
      <c r="F23" s="38">
        <v>195567205.36000001</v>
      </c>
      <c r="G23" s="39">
        <f>E23+F23</f>
        <v>5276005034.3599997</v>
      </c>
      <c r="H23" s="38">
        <v>1478170401.4200001</v>
      </c>
      <c r="I23" s="39">
        <v>1478170401.4200001</v>
      </c>
      <c r="J23" s="38">
        <f>I23-E23</f>
        <v>-3602267427.5799999</v>
      </c>
      <c r="K23" s="6"/>
      <c r="L23" s="6"/>
      <c r="M23" s="6"/>
      <c r="N23" s="6"/>
    </row>
    <row r="24" spans="1:14" s="3" customFormat="1" ht="31.5" customHeight="1" x14ac:dyDescent="0.2">
      <c r="A24" s="2"/>
      <c r="B24" s="98" t="s">
        <v>32</v>
      </c>
      <c r="C24" s="99"/>
      <c r="D24" s="100"/>
      <c r="E24" s="37">
        <v>0</v>
      </c>
      <c r="F24" s="38">
        <v>0</v>
      </c>
      <c r="G24" s="39">
        <f t="shared" si="6"/>
        <v>0</v>
      </c>
      <c r="H24" s="38">
        <v>0</v>
      </c>
      <c r="I24" s="39">
        <v>0</v>
      </c>
      <c r="J24" s="38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98" t="s">
        <v>22</v>
      </c>
      <c r="C25" s="99"/>
      <c r="D25" s="100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3"/>
      <c r="C26" s="54"/>
      <c r="D26" s="55" t="s">
        <v>23</v>
      </c>
      <c r="E26" s="52">
        <f>SUM(E11:E15,E18,E23:E25,G2,E22)</f>
        <v>9607410909</v>
      </c>
      <c r="F26" s="51">
        <f>SUM(F11:F15,F18,F23:F25,H2,F22)</f>
        <v>567784433.12</v>
      </c>
      <c r="G26" s="52">
        <f>SUM(G11:G15,G18,G23:G25,I2,G22)</f>
        <v>10175195342.119999</v>
      </c>
      <c r="H26" s="51">
        <f>SUM(H11:H15,H18,H23:H25,J2,H22)</f>
        <v>4312662797.9899998</v>
      </c>
      <c r="I26" s="52">
        <f>SUM(I11:I15,I18,I23:I25,K2,I22)</f>
        <v>4312662797.9899998</v>
      </c>
      <c r="J26" s="118">
        <f t="shared" si="7"/>
        <v>-5294748111.0100002</v>
      </c>
      <c r="K26" s="6"/>
      <c r="L26" s="6"/>
      <c r="M26" s="6"/>
      <c r="N26" s="6"/>
    </row>
    <row r="27" spans="1:14" s="3" customFormat="1" ht="12.75" x14ac:dyDescent="0.2">
      <c r="A27" s="2"/>
      <c r="B27" s="49"/>
      <c r="C27" s="49"/>
      <c r="D27" s="50"/>
      <c r="E27" s="40"/>
      <c r="F27" s="40"/>
      <c r="G27" s="40"/>
      <c r="H27" s="116" t="s">
        <v>33</v>
      </c>
      <c r="I27" s="117"/>
      <c r="J27" s="119"/>
      <c r="K27" s="6"/>
      <c r="L27" s="6"/>
      <c r="M27" s="6"/>
      <c r="N27" s="6"/>
    </row>
    <row r="28" spans="1:14" s="3" customFormat="1" ht="12.75" x14ac:dyDescent="0.2">
      <c r="A28" s="2"/>
      <c r="B28" s="49"/>
      <c r="C28" s="49"/>
      <c r="D28" s="50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7"/>
      <c r="F29" s="77"/>
      <c r="G29" s="77"/>
      <c r="H29" s="77"/>
      <c r="I29" s="77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102" t="s">
        <v>24</v>
      </c>
      <c r="C30" s="112"/>
      <c r="D30" s="112"/>
      <c r="E30" s="101" t="s">
        <v>2</v>
      </c>
      <c r="F30" s="101"/>
      <c r="G30" s="101"/>
      <c r="H30" s="101"/>
      <c r="I30" s="101"/>
      <c r="J30" s="102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2"/>
      <c r="C31" s="112"/>
      <c r="D31" s="112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102"/>
      <c r="K31" s="6"/>
      <c r="L31" s="6"/>
      <c r="M31" s="6"/>
      <c r="N31" s="6"/>
    </row>
    <row r="32" spans="1:14" s="3" customFormat="1" ht="12.75" x14ac:dyDescent="0.2">
      <c r="A32" s="2"/>
      <c r="B32" s="112"/>
      <c r="C32" s="112"/>
      <c r="D32" s="112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20" t="s">
        <v>34</v>
      </c>
      <c r="C33" s="121"/>
      <c r="D33" s="122"/>
      <c r="E33" s="41">
        <f t="shared" ref="E33:I33" si="8">SUM(E34:E38,E41,E45:E46)</f>
        <v>9607410909</v>
      </c>
      <c r="F33" s="41">
        <f t="shared" si="8"/>
        <v>567784433.12</v>
      </c>
      <c r="G33" s="41">
        <f t="shared" si="8"/>
        <v>10175195342.119999</v>
      </c>
      <c r="H33" s="41">
        <f t="shared" si="8"/>
        <v>4312662797.9899998</v>
      </c>
      <c r="I33" s="41">
        <f t="shared" si="8"/>
        <v>4312662797.9899998</v>
      </c>
      <c r="J33" s="41">
        <f>SUM(J34:J38,J41,J45:J46)</f>
        <v>-5294748111.0100002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3" t="s">
        <v>14</v>
      </c>
      <c r="D34" s="94"/>
      <c r="E34" s="67">
        <v>3267161004</v>
      </c>
      <c r="F34" s="46">
        <v>-7453728.9000000004</v>
      </c>
      <c r="G34" s="47">
        <f>E34+F34</f>
        <v>3259707275.0999999</v>
      </c>
      <c r="H34" s="46">
        <f>SUM(H11)</f>
        <v>1907317028.52</v>
      </c>
      <c r="I34" s="46">
        <f>SUM(I11)</f>
        <v>1907317028.52</v>
      </c>
      <c r="J34" s="46">
        <f>I34-E34</f>
        <v>-1359843975.48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3" t="s">
        <v>15</v>
      </c>
      <c r="D35" s="94"/>
      <c r="E35" s="67">
        <v>0</v>
      </c>
      <c r="F35" s="46">
        <v>0</v>
      </c>
      <c r="G35" s="47">
        <f t="shared" ref="G35:G37" si="9">E35+F35</f>
        <v>0</v>
      </c>
      <c r="H35" s="46">
        <f t="shared" ref="H35:I39" si="10">SUM(H12)</f>
        <v>0</v>
      </c>
      <c r="I35" s="46">
        <f t="shared" si="10"/>
        <v>0</v>
      </c>
      <c r="J35" s="46">
        <f t="shared" ref="J35:J54" si="11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3" t="s">
        <v>16</v>
      </c>
      <c r="D36" s="94"/>
      <c r="E36" s="78">
        <v>99699761</v>
      </c>
      <c r="F36" s="79">
        <v>167799736.84</v>
      </c>
      <c r="G36" s="80">
        <f t="shared" si="9"/>
        <v>267499497.84</v>
      </c>
      <c r="H36" s="46">
        <f t="shared" si="10"/>
        <v>24108938.93</v>
      </c>
      <c r="I36" s="46">
        <f t="shared" si="10"/>
        <v>24108938.93</v>
      </c>
      <c r="J36" s="46">
        <f t="shared" si="11"/>
        <v>-75590822.069999993</v>
      </c>
      <c r="K36" s="6"/>
      <c r="L36" s="6"/>
      <c r="M36" s="6"/>
      <c r="N36" s="6"/>
    </row>
    <row r="37" spans="1:14" s="3" customFormat="1" ht="12.75" x14ac:dyDescent="0.2">
      <c r="A37" s="2"/>
      <c r="B37" s="83"/>
      <c r="C37" s="126" t="s">
        <v>17</v>
      </c>
      <c r="D37" s="127"/>
      <c r="E37" s="84">
        <v>694438242</v>
      </c>
      <c r="F37" s="85">
        <v>0</v>
      </c>
      <c r="G37" s="86">
        <f t="shared" si="9"/>
        <v>694438242</v>
      </c>
      <c r="H37" s="46">
        <f t="shared" si="10"/>
        <v>270070814.74000001</v>
      </c>
      <c r="I37" s="46">
        <f t="shared" si="10"/>
        <v>270070814.74000001</v>
      </c>
      <c r="J37" s="87">
        <f t="shared" si="11"/>
        <v>-424367427.25999999</v>
      </c>
      <c r="K37" s="6"/>
      <c r="L37" s="6"/>
      <c r="M37" s="6"/>
      <c r="N37" s="6"/>
    </row>
    <row r="38" spans="1:14" s="3" customFormat="1" ht="12.75" x14ac:dyDescent="0.2">
      <c r="A38" s="2"/>
      <c r="B38" s="88"/>
      <c r="C38" s="128" t="s">
        <v>18</v>
      </c>
      <c r="D38" s="129"/>
      <c r="E38" s="89">
        <f>SUM(E39:E40)</f>
        <v>70495246</v>
      </c>
      <c r="F38" s="89">
        <f>SUM(F39:F40)</f>
        <v>2912890.95</v>
      </c>
      <c r="G38" s="91">
        <f>SUM(G39:G40)</f>
        <v>73408136.950000003</v>
      </c>
      <c r="H38" s="90">
        <f t="shared" ref="H38:I38" si="12">SUM(H39:H40)</f>
        <v>83031049.489999995</v>
      </c>
      <c r="I38" s="91">
        <f t="shared" si="12"/>
        <v>83031049.489999995</v>
      </c>
      <c r="J38" s="92">
        <f>SUM(J39:J40)</f>
        <v>12535803.489999995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5">
        <v>70495246</v>
      </c>
      <c r="F39" s="43">
        <v>2912890.95</v>
      </c>
      <c r="G39" s="44">
        <f>+E39+F39</f>
        <v>73408136.950000003</v>
      </c>
      <c r="H39" s="43">
        <f t="shared" si="10"/>
        <v>83031049.489999995</v>
      </c>
      <c r="I39" s="43">
        <f t="shared" si="10"/>
        <v>83031049.489999995</v>
      </c>
      <c r="J39" s="43">
        <f t="shared" si="11"/>
        <v>12535803.489999995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5">
        <v>0</v>
      </c>
      <c r="F40" s="43">
        <v>0</v>
      </c>
      <c r="G40" s="44">
        <f>+E40+F40</f>
        <v>0</v>
      </c>
      <c r="H40" s="43">
        <v>0</v>
      </c>
      <c r="I40" s="44">
        <v>0</v>
      </c>
      <c r="J40" s="43">
        <f t="shared" si="11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3" t="s">
        <v>21</v>
      </c>
      <c r="D41" s="93"/>
      <c r="E41" s="65">
        <f>SUM(E42:E44)</f>
        <v>395178827</v>
      </c>
      <c r="F41" s="65">
        <f>SUM(F42:F44)</f>
        <v>208958328.87</v>
      </c>
      <c r="G41" s="44">
        <f>SUM(G42:G44)</f>
        <v>604137155.87</v>
      </c>
      <c r="H41" s="43">
        <f t="shared" ref="H41:J41" si="13">SUM(H42:H44)</f>
        <v>549964564.88999999</v>
      </c>
      <c r="I41" s="44">
        <f t="shared" si="13"/>
        <v>549964564.88999999</v>
      </c>
      <c r="J41" s="43">
        <f t="shared" si="13"/>
        <v>154785737.89000002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5">
        <v>394891792</v>
      </c>
      <c r="F42" s="43">
        <v>208958328.87</v>
      </c>
      <c r="G42" s="44">
        <f>+E42+F42</f>
        <v>603850120.87</v>
      </c>
      <c r="H42" s="43">
        <f t="shared" ref="H42:I42" si="14">SUM(H19)</f>
        <v>517812501.35000002</v>
      </c>
      <c r="I42" s="43">
        <f t="shared" si="14"/>
        <v>517812501.35000002</v>
      </c>
      <c r="J42" s="43">
        <f t="shared" si="11"/>
        <v>122920709.35000002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5">
        <v>0</v>
      </c>
      <c r="F43" s="43">
        <v>0</v>
      </c>
      <c r="G43" s="44">
        <f t="shared" ref="G43:G44" si="15">+E43+F43</f>
        <v>0</v>
      </c>
      <c r="H43" s="43">
        <f t="shared" ref="H43:I43" si="16">SUM(H20)</f>
        <v>31885172.879999999</v>
      </c>
      <c r="I43" s="43">
        <f t="shared" si="16"/>
        <v>31885172.879999999</v>
      </c>
      <c r="J43" s="43">
        <f t="shared" si="11"/>
        <v>31885172.879999999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5">
        <v>287035</v>
      </c>
      <c r="F44" s="43">
        <v>0</v>
      </c>
      <c r="G44" s="44">
        <f t="shared" si="15"/>
        <v>287035</v>
      </c>
      <c r="H44" s="43">
        <f t="shared" ref="H44:I44" si="17">SUM(H21)</f>
        <v>266890.65999999997</v>
      </c>
      <c r="I44" s="43">
        <f t="shared" si="17"/>
        <v>266890.65999999997</v>
      </c>
      <c r="J44" s="43">
        <f t="shared" si="11"/>
        <v>-20144.340000000026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3" t="s">
        <v>31</v>
      </c>
      <c r="D45" s="93"/>
      <c r="E45" s="65">
        <v>5080437829</v>
      </c>
      <c r="F45" s="43">
        <v>195567205.36000001</v>
      </c>
      <c r="G45" s="44">
        <f>+E45+F45</f>
        <v>5276005034.3599997</v>
      </c>
      <c r="H45" s="43">
        <f>SUM(H23)</f>
        <v>1478170401.4200001</v>
      </c>
      <c r="I45" s="43">
        <f>SUM(I23)</f>
        <v>1478170401.4200001</v>
      </c>
      <c r="J45" s="43">
        <f t="shared" si="11"/>
        <v>-3602267427.5799999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3" t="s">
        <v>32</v>
      </c>
      <c r="D46" s="93"/>
      <c r="E46" s="64">
        <f>SUM(E24)</f>
        <v>0</v>
      </c>
      <c r="F46" s="46">
        <v>0</v>
      </c>
      <c r="G46" s="47">
        <f t="shared" ref="G46" si="18">SUM(E46+F46)</f>
        <v>0</v>
      </c>
      <c r="H46" s="46">
        <f>SUM(H24)</f>
        <v>0</v>
      </c>
      <c r="I46" s="47">
        <f>SUM(I24)</f>
        <v>0</v>
      </c>
      <c r="J46" s="46">
        <f t="shared" si="11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23" t="s">
        <v>35</v>
      </c>
      <c r="C48" s="124"/>
      <c r="D48" s="125"/>
      <c r="E48" s="37">
        <f>SUM(E49:E51)</f>
        <v>0</v>
      </c>
      <c r="F48" s="66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3" t="s">
        <v>36</v>
      </c>
      <c r="D49" s="94"/>
      <c r="E49" s="45">
        <v>0</v>
      </c>
      <c r="F49" s="46">
        <v>0</v>
      </c>
      <c r="G49" s="47">
        <f t="shared" ref="G49:G51" si="19">SUM(E49+F49)</f>
        <v>0</v>
      </c>
      <c r="H49" s="46">
        <v>0</v>
      </c>
      <c r="I49" s="47">
        <v>0</v>
      </c>
      <c r="J49" s="46">
        <f t="shared" si="11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3" t="s">
        <v>30</v>
      </c>
      <c r="D50" s="94"/>
      <c r="E50" s="45">
        <f>SUM(E22)</f>
        <v>0</v>
      </c>
      <c r="F50" s="46">
        <v>0</v>
      </c>
      <c r="G50" s="47">
        <f t="shared" si="19"/>
        <v>0</v>
      </c>
      <c r="H50" s="46">
        <v>0</v>
      </c>
      <c r="I50" s="47">
        <v>0</v>
      </c>
      <c r="J50" s="46">
        <f t="shared" si="11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3" t="s">
        <v>32</v>
      </c>
      <c r="D51" s="94"/>
      <c r="E51" s="45">
        <v>0</v>
      </c>
      <c r="F51" s="46">
        <v>0</v>
      </c>
      <c r="G51" s="47">
        <f t="shared" si="19"/>
        <v>0</v>
      </c>
      <c r="H51" s="46">
        <v>0</v>
      </c>
      <c r="I51" s="47">
        <v>0</v>
      </c>
      <c r="J51" s="46">
        <f t="shared" si="11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0">SUM(F54)</f>
        <v>0</v>
      </c>
      <c r="G53" s="17">
        <f t="shared" si="20"/>
        <v>0</v>
      </c>
      <c r="H53" s="33">
        <f t="shared" si="20"/>
        <v>0</v>
      </c>
      <c r="I53" s="33">
        <f t="shared" si="20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3" t="s">
        <v>22</v>
      </c>
      <c r="D54" s="94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1"/>
        <v>0</v>
      </c>
      <c r="K54" s="6"/>
      <c r="L54" s="6"/>
      <c r="M54" s="6"/>
      <c r="N54" s="6"/>
    </row>
    <row r="55" spans="1:14" s="3" customFormat="1" ht="12.75" x14ac:dyDescent="0.2">
      <c r="A55" s="2"/>
      <c r="B55" s="59"/>
      <c r="C55" s="60"/>
      <c r="D55" s="61" t="s">
        <v>23</v>
      </c>
      <c r="E55" s="62">
        <f>SUM(E33+E48+E53)</f>
        <v>9607410909</v>
      </c>
      <c r="F55" s="62">
        <f>SUM(F33+F48+F53)</f>
        <v>567784433.12</v>
      </c>
      <c r="G55" s="62">
        <f>SUM(G33+G48+G53)</f>
        <v>10175195342.119999</v>
      </c>
      <c r="H55" s="62">
        <f>SUM(H33+H48+H53)</f>
        <v>4312662797.9899998</v>
      </c>
      <c r="I55" s="63">
        <f>SUM(I33+I48+I53)</f>
        <v>4312662797.9899998</v>
      </c>
      <c r="J55" s="118">
        <f>I55-E55</f>
        <v>-5294748111.0100002</v>
      </c>
      <c r="K55" s="6"/>
      <c r="L55" s="6"/>
      <c r="M55" s="6"/>
      <c r="N55" s="6"/>
    </row>
    <row r="56" spans="1:14" s="3" customFormat="1" ht="12.75" x14ac:dyDescent="0.2">
      <c r="A56" s="2"/>
      <c r="B56" s="56"/>
      <c r="C56" s="56"/>
      <c r="D56" s="57"/>
      <c r="E56" s="58"/>
      <c r="F56" s="58"/>
      <c r="G56" s="58"/>
      <c r="H56" s="116" t="s">
        <v>33</v>
      </c>
      <c r="I56" s="117"/>
      <c r="J56" s="119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95" t="s">
        <v>37</v>
      </c>
      <c r="C58" s="95"/>
      <c r="D58" s="95"/>
      <c r="E58" s="95"/>
      <c r="F58" s="95"/>
      <c r="G58" s="95"/>
      <c r="H58" s="95"/>
      <c r="I58" s="95"/>
      <c r="J58" s="95"/>
      <c r="K58" s="6"/>
      <c r="L58" s="6"/>
      <c r="M58" s="6"/>
      <c r="N58" s="6"/>
    </row>
    <row r="59" spans="1:14" s="3" customFormat="1" ht="12.75" x14ac:dyDescent="0.2">
      <c r="A59" s="2"/>
      <c r="B59" s="76"/>
      <c r="C59" s="76"/>
      <c r="D59" s="76"/>
      <c r="E59" s="76"/>
      <c r="F59" s="76"/>
      <c r="G59" s="76"/>
      <c r="H59" s="76"/>
      <c r="I59" s="76"/>
      <c r="J59" s="76"/>
      <c r="K59" s="6"/>
      <c r="L59" s="6"/>
      <c r="M59" s="6"/>
      <c r="N59" s="6"/>
    </row>
    <row r="60" spans="1:14" s="3" customFormat="1" ht="12.75" x14ac:dyDescent="0.2">
      <c r="A60" s="2"/>
      <c r="B60" s="76"/>
      <c r="C60" s="76"/>
      <c r="D60" s="76"/>
      <c r="E60" s="76"/>
      <c r="F60" s="76"/>
      <c r="G60" s="76"/>
      <c r="H60" s="76"/>
      <c r="I60" s="76"/>
      <c r="J60" s="76"/>
      <c r="K60" s="6"/>
      <c r="L60" s="6"/>
      <c r="M60" s="6"/>
      <c r="N60" s="6"/>
    </row>
    <row r="61" spans="1:14" s="3" customFormat="1" ht="12.75" x14ac:dyDescent="0.2">
      <c r="A61" s="2"/>
      <c r="B61" s="76"/>
      <c r="C61" s="76"/>
      <c r="D61" s="76"/>
      <c r="E61" s="76"/>
      <c r="F61" s="76"/>
      <c r="G61" s="76"/>
      <c r="H61" s="76"/>
      <c r="I61" s="76"/>
      <c r="J61" s="76"/>
      <c r="K61" s="6"/>
      <c r="L61" s="6"/>
      <c r="M61" s="6"/>
      <c r="N61" s="6"/>
    </row>
    <row r="62" spans="1:14" s="3" customFormat="1" ht="12.75" x14ac:dyDescent="0.2">
      <c r="A62" s="2"/>
      <c r="B62" s="76"/>
      <c r="C62" s="76"/>
      <c r="D62" s="76"/>
      <c r="E62" s="76"/>
      <c r="F62" s="76"/>
      <c r="G62" s="76"/>
      <c r="H62" s="76"/>
      <c r="I62" s="76"/>
      <c r="J62" s="76"/>
      <c r="K62" s="6"/>
      <c r="L62" s="6"/>
      <c r="M62" s="6"/>
      <c r="N62" s="6"/>
    </row>
    <row r="63" spans="1:14" s="3" customFormat="1" ht="12.75" x14ac:dyDescent="0.2">
      <c r="A63" s="2"/>
      <c r="B63" s="76"/>
      <c r="C63" s="76"/>
      <c r="D63" s="76"/>
      <c r="E63" s="76"/>
      <c r="F63" s="76"/>
      <c r="G63" s="76"/>
      <c r="H63" s="76"/>
      <c r="I63" s="76"/>
      <c r="J63" s="76"/>
      <c r="K63" s="6"/>
      <c r="L63" s="6"/>
      <c r="M63" s="6"/>
      <c r="N63" s="6"/>
    </row>
    <row r="64" spans="1:14" s="3" customFormat="1" ht="12.75" x14ac:dyDescent="0.2">
      <c r="A64" s="2"/>
      <c r="B64" s="76"/>
      <c r="J64" s="76"/>
      <c r="K64" s="6"/>
      <c r="L64" s="6"/>
      <c r="M64" s="6"/>
      <c r="N64" s="6"/>
    </row>
    <row r="65" spans="1:14" s="3" customFormat="1" ht="12.75" x14ac:dyDescent="0.2">
      <c r="A65" s="2"/>
      <c r="B65" s="76"/>
      <c r="J65" s="76"/>
      <c r="K65" s="6"/>
      <c r="L65" s="6"/>
      <c r="M65" s="6"/>
      <c r="N65" s="6"/>
    </row>
    <row r="66" spans="1:14" s="3" customFormat="1" ht="12.75" x14ac:dyDescent="0.2">
      <c r="A66" s="2"/>
      <c r="B66" s="76"/>
      <c r="C66" s="76"/>
      <c r="D66" s="76"/>
      <c r="E66" s="76"/>
      <c r="F66" s="76"/>
      <c r="G66" s="76"/>
      <c r="H66" s="76"/>
      <c r="I66" s="76"/>
      <c r="J66" s="76"/>
      <c r="K66" s="6"/>
      <c r="L66" s="6"/>
      <c r="M66" s="6"/>
      <c r="N66" s="6"/>
    </row>
    <row r="67" spans="1:14" s="3" customFormat="1" ht="12.75" x14ac:dyDescent="0.2">
      <c r="A67" s="2"/>
      <c r="B67" s="76"/>
      <c r="C67" s="76"/>
      <c r="D67" s="76"/>
      <c r="E67" s="76"/>
      <c r="F67" s="76"/>
      <c r="G67" s="76"/>
      <c r="H67" s="76"/>
      <c r="I67" s="76"/>
      <c r="J67" s="76"/>
      <c r="K67" s="6"/>
      <c r="L67" s="6"/>
      <c r="M67" s="6"/>
      <c r="N67" s="6"/>
    </row>
    <row r="68" spans="1:14" s="3" customFormat="1" ht="12.75" x14ac:dyDescent="0.2">
      <c r="A68" s="2"/>
      <c r="B68" s="76"/>
      <c r="C68" s="76"/>
      <c r="D68" s="76"/>
      <c r="E68" s="76"/>
      <c r="F68" s="76"/>
      <c r="G68" s="76"/>
      <c r="H68" s="76"/>
      <c r="I68" s="76"/>
      <c r="J68" s="76"/>
      <c r="K68" s="6"/>
      <c r="L68" s="6"/>
      <c r="M68" s="6"/>
      <c r="N68" s="6"/>
    </row>
    <row r="69" spans="1:14" s="3" customFormat="1" ht="12.75" x14ac:dyDescent="0.2">
      <c r="A69" s="2"/>
      <c r="B69" s="76"/>
      <c r="C69" s="76"/>
      <c r="D69" s="81" t="s">
        <v>38</v>
      </c>
      <c r="F69" s="81"/>
      <c r="G69" s="81"/>
      <c r="H69" s="81" t="s">
        <v>39</v>
      </c>
      <c r="I69" s="76"/>
      <c r="J69" s="76"/>
      <c r="K69" s="6"/>
      <c r="L69" s="6"/>
      <c r="M69" s="6"/>
      <c r="N69" s="6"/>
    </row>
    <row r="70" spans="1:14" s="3" customFormat="1" ht="12.75" x14ac:dyDescent="0.2">
      <c r="A70" s="2"/>
      <c r="B70" s="76"/>
      <c r="C70" s="76"/>
      <c r="D70" s="82" t="s">
        <v>40</v>
      </c>
      <c r="F70" s="82"/>
      <c r="G70" s="82"/>
      <c r="H70" s="82" t="s">
        <v>41</v>
      </c>
      <c r="I70" s="76"/>
      <c r="J70" s="76"/>
      <c r="K70" s="6"/>
      <c r="L70" s="6"/>
      <c r="M70" s="6"/>
      <c r="N70" s="6"/>
    </row>
    <row r="71" spans="1:14" s="3" customFormat="1" ht="12.75" x14ac:dyDescent="0.2">
      <c r="A71" s="2"/>
      <c r="B71" s="8"/>
      <c r="C71" s="76"/>
      <c r="D71" s="76"/>
      <c r="E71" s="76"/>
      <c r="F71" s="76"/>
      <c r="G71" s="76"/>
      <c r="H71" s="76"/>
      <c r="I71" s="76"/>
      <c r="J71" s="8"/>
      <c r="K71" s="6"/>
      <c r="L71" s="6"/>
      <c r="M71" s="6"/>
      <c r="N71" s="6"/>
    </row>
    <row r="72" spans="1:14" s="3" customFormat="1" ht="12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3"/>
      <c r="C74" s="73"/>
      <c r="D74" s="73"/>
      <c r="E74" s="74"/>
      <c r="F74" s="74"/>
      <c r="G74" s="74"/>
      <c r="H74" s="74"/>
      <c r="I74" s="74"/>
      <c r="J74" s="75"/>
      <c r="K74" s="6"/>
      <c r="L74" s="6"/>
      <c r="M74" s="6"/>
      <c r="N74" s="6"/>
    </row>
    <row r="75" spans="1:14" s="3" customFormat="1" hidden="1" x14ac:dyDescent="0.25">
      <c r="A75" s="2"/>
      <c r="B75" s="96"/>
      <c r="C75" s="96"/>
      <c r="D75" s="96"/>
      <c r="E75" s="96"/>
      <c r="F75" s="4"/>
      <c r="G75" s="5"/>
      <c r="H75" s="97"/>
      <c r="I75" s="97"/>
      <c r="J75" s="97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5" fitToHeight="3" orientation="landscape" r:id="rId1"/>
  <ignoredErrors>
    <ignoredError sqref="E10:I10 E32:I32" numberStoredAsText="1"/>
    <ignoredError sqref="E38:F38 E41:F41 E18:F18" formulaRange="1"/>
    <ignoredError sqref="G15:I15 G17:I18 G16 G22:I22 G19:G21 H38:I40 J38:J42 H41:I41" formula="1"/>
    <ignoredError sqref="G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2023-01-23T22:27:58Z</cp:lastPrinted>
  <dcterms:created xsi:type="dcterms:W3CDTF">2014-09-04T16:46:21Z</dcterms:created>
  <dcterms:modified xsi:type="dcterms:W3CDTF">2023-05-18T21:04:36Z</dcterms:modified>
</cp:coreProperties>
</file>