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13_ncr:1_{5E665C98-AA90-4A73-8549-C6B7B0FC9FD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E77" i="1" l="1"/>
  <c r="E78" i="1"/>
  <c r="E79" i="1"/>
  <c r="E80" i="1"/>
  <c r="E81" i="1"/>
  <c r="E82" i="1"/>
  <c r="E76" i="1"/>
  <c r="E75" i="1" s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8" i="1" s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58" i="1" l="1"/>
  <c r="E28" i="1"/>
  <c r="E18" i="1"/>
  <c r="E10" i="1"/>
  <c r="E48" i="1"/>
  <c r="C123" i="1"/>
  <c r="F123" i="1"/>
  <c r="G123" i="1"/>
  <c r="D123" i="1"/>
  <c r="D58" i="1"/>
  <c r="E100" i="1"/>
  <c r="E101" i="1"/>
  <c r="E102" i="1"/>
  <c r="E8" i="1" l="1"/>
  <c r="E95" i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61" i="1" s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10" i="1"/>
  <c r="F18" i="1"/>
  <c r="F28" i="1"/>
  <c r="F38" i="1"/>
  <c r="F48" i="1"/>
  <c r="F58" i="1"/>
  <c r="F62" i="1"/>
  <c r="F75" i="1"/>
  <c r="F93" i="1"/>
  <c r="F103" i="1"/>
  <c r="F113" i="1"/>
  <c r="F133" i="1"/>
  <c r="F137" i="1"/>
  <c r="F146" i="1"/>
  <c r="F150" i="1"/>
  <c r="G10" i="1"/>
  <c r="G18" i="1"/>
  <c r="G28" i="1"/>
  <c r="G38" i="1"/>
  <c r="G48" i="1"/>
  <c r="G58" i="1"/>
  <c r="G62" i="1"/>
  <c r="G75" i="1"/>
  <c r="G93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E62" i="1" l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F158" i="1" l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<sst xmlns="http://schemas.openxmlformats.org/spreadsheetml/2006/main" count="585" uniqueCount="249">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</sst>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1" zoomScale="80" zoomScaleNormal="80" workbookViewId="0">
      <selection activeCell="H158" sqref="H158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8287400169.999999</v>
      </c>
      <c r="D8" s="33">
        <f t="shared" ref="D8:G8" si="0">SUM(D10+D18+D28+D38+D48+D58+D62+D75)</f>
        <v>372217227.75999999</v>
      </c>
      <c r="E8" s="32">
        <f>SUM(E10+E18+E28+E38+E48+E58+E62+E75)</f>
        <v>8659617397.7600002</v>
      </c>
      <c r="F8" s="33">
        <f t="shared" si="0"/>
        <v>1798580281.5100002</v>
      </c>
      <c r="G8" s="32">
        <f t="shared" si="0"/>
        <v>1783032371.75</v>
      </c>
      <c r="H8" s="33">
        <f>SUM(H10+H18+H28+H38+H48+H58+H62+H71+H75)</f>
        <v>6861037116.250001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4184250523.5499997</v>
      </c>
      <c r="D10" s="35">
        <f>SUM(D11:D17)</f>
        <v>-7453728.8999999911</v>
      </c>
      <c r="E10" s="34">
        <f>SUM(E11:E17)</f>
        <v>4176796794.6500001</v>
      </c>
      <c r="F10" s="35">
        <f t="shared" ref="F10:G10" si="1">SUM(F11:F17)</f>
        <v>977266694.01000023</v>
      </c>
      <c r="G10" s="34">
        <f t="shared" si="1"/>
        <v>977266694.01000023</v>
      </c>
      <c r="H10" s="35">
        <f>SUM(H11:H17)</f>
        <v>3199530100.6400003</v>
      </c>
    </row>
    <row r="11" spans="2:9" ht="12.75" x14ac:dyDescent="0.2">
      <c r="B11" s="28" t="s">
        <v>7</v>
      </c>
      <c r="C11" s="36">
        <v>2105617804.1800001</v>
      </c>
      <c r="D11" s="37">
        <v>2041847.48</v>
      </c>
      <c r="E11" s="36">
        <f>+C11+D11</f>
        <v>2107659651.6600001</v>
      </c>
      <c r="F11" s="37">
        <v>458118857.73000002</v>
      </c>
      <c r="G11" s="36">
        <v>458118857.73000002</v>
      </c>
      <c r="H11" s="37">
        <f>E11-F11</f>
        <v>1649540793.9300001</v>
      </c>
      <c r="I11" s="16"/>
    </row>
    <row r="12" spans="2:9" ht="12.75" x14ac:dyDescent="0.2">
      <c r="B12" s="28" t="s">
        <v>8</v>
      </c>
      <c r="C12" s="36">
        <v>266235462.97999999</v>
      </c>
      <c r="D12" s="37">
        <v>1872000</v>
      </c>
      <c r="E12" s="36">
        <f t="shared" ref="E12:E17" si="2">+C12+D12</f>
        <v>268107462.97999999</v>
      </c>
      <c r="F12" s="37">
        <v>89567991.469999999</v>
      </c>
      <c r="G12" s="36">
        <v>89567991.469999999</v>
      </c>
      <c r="H12" s="37">
        <f t="shared" ref="H12:H17" si="3">E12-F12</f>
        <v>178539471.50999999</v>
      </c>
      <c r="I12" s="16"/>
    </row>
    <row r="13" spans="2:9" ht="12.75" x14ac:dyDescent="0.2">
      <c r="B13" s="28" t="s">
        <v>9</v>
      </c>
      <c r="C13" s="36">
        <v>399652786.26999998</v>
      </c>
      <c r="D13" s="37">
        <v>-13591200</v>
      </c>
      <c r="E13" s="36">
        <f t="shared" si="2"/>
        <v>386061586.26999998</v>
      </c>
      <c r="F13" s="37">
        <v>4171540.74</v>
      </c>
      <c r="G13" s="36">
        <v>4171540.74</v>
      </c>
      <c r="H13" s="37">
        <f t="shared" si="3"/>
        <v>381890045.52999997</v>
      </c>
    </row>
    <row r="14" spans="2:9" ht="12.75" x14ac:dyDescent="0.2">
      <c r="B14" s="28" t="s">
        <v>10</v>
      </c>
      <c r="C14" s="36">
        <v>694765420.63</v>
      </c>
      <c r="D14" s="37">
        <v>-78180171.819999993</v>
      </c>
      <c r="E14" s="36">
        <f t="shared" si="2"/>
        <v>616585248.80999994</v>
      </c>
      <c r="F14" s="37">
        <v>223738655.18000001</v>
      </c>
      <c r="G14" s="36">
        <v>223738655.18000001</v>
      </c>
      <c r="H14" s="37">
        <f t="shared" si="3"/>
        <v>392846593.62999994</v>
      </c>
    </row>
    <row r="15" spans="2:9" ht="12.75" x14ac:dyDescent="0.2">
      <c r="B15" s="28" t="s">
        <v>11</v>
      </c>
      <c r="C15" s="36">
        <v>582147936.54999995</v>
      </c>
      <c r="D15" s="37">
        <v>79884595.439999998</v>
      </c>
      <c r="E15" s="36">
        <f t="shared" si="2"/>
        <v>662032531.99000001</v>
      </c>
      <c r="F15" s="37">
        <v>183320803.18000001</v>
      </c>
      <c r="G15" s="36">
        <v>183320803.18000001</v>
      </c>
      <c r="H15" s="37">
        <f t="shared" si="3"/>
        <v>478711728.81</v>
      </c>
    </row>
    <row r="16" spans="2:9" ht="12.75" x14ac:dyDescent="0.2">
      <c r="B16" s="28" t="s">
        <v>12</v>
      </c>
      <c r="C16" s="36">
        <v>89000000</v>
      </c>
      <c r="D16" s="37">
        <v>0</v>
      </c>
      <c r="E16" s="36">
        <f t="shared" si="2"/>
        <v>89000000</v>
      </c>
      <c r="F16" s="37">
        <v>0</v>
      </c>
      <c r="G16" s="36">
        <v>0</v>
      </c>
      <c r="H16" s="37">
        <f t="shared" si="3"/>
        <v>89000000</v>
      </c>
    </row>
    <row r="17" spans="2:10" ht="12.75" x14ac:dyDescent="0.2">
      <c r="B17" s="28" t="s">
        <v>13</v>
      </c>
      <c r="C17" s="36">
        <v>46831112.939999998</v>
      </c>
      <c r="D17" s="37">
        <v>519200</v>
      </c>
      <c r="E17" s="36">
        <f t="shared" si="2"/>
        <v>47350312.939999998</v>
      </c>
      <c r="F17" s="37">
        <v>18348845.710000001</v>
      </c>
      <c r="G17" s="36">
        <v>18348845.710000001</v>
      </c>
      <c r="H17" s="37">
        <f t="shared" si="3"/>
        <v>29001467.229999997</v>
      </c>
    </row>
    <row r="18" spans="2:10" s="15" customFormat="1" ht="12.75" x14ac:dyDescent="0.2">
      <c r="B18" s="27" t="s">
        <v>14</v>
      </c>
      <c r="C18" s="34">
        <f>SUM(C19:C27)</f>
        <v>482658472.97000003</v>
      </c>
      <c r="D18" s="35">
        <f>SUM(D19:D27)</f>
        <v>-9553917.3399999999</v>
      </c>
      <c r="E18" s="34">
        <f>SUM(E19:E27)</f>
        <v>473104555.63</v>
      </c>
      <c r="F18" s="35">
        <f t="shared" ref="F18:G18" si="4">SUM(F19:F27)</f>
        <v>66626831.609999999</v>
      </c>
      <c r="G18" s="34">
        <f t="shared" si="4"/>
        <v>66626831.609999999</v>
      </c>
      <c r="H18" s="35">
        <f>SUM(H19:H27)</f>
        <v>406477724.01999998</v>
      </c>
      <c r="I18" s="17"/>
      <c r="J18" s="18"/>
    </row>
    <row r="19" spans="2:10" ht="12.75" customHeight="1" x14ac:dyDescent="0.2">
      <c r="B19" s="28" t="s">
        <v>15</v>
      </c>
      <c r="C19" s="36">
        <v>25112600</v>
      </c>
      <c r="D19" s="37">
        <v>-290684.40999999997</v>
      </c>
      <c r="E19" s="36">
        <f>C19+D19</f>
        <v>24821915.59</v>
      </c>
      <c r="F19" s="37">
        <v>397171.25</v>
      </c>
      <c r="G19" s="36">
        <v>397171.25</v>
      </c>
      <c r="H19" s="37">
        <f>E19-F19</f>
        <v>24424744.34</v>
      </c>
    </row>
    <row r="20" spans="2:10" ht="12.75" x14ac:dyDescent="0.2">
      <c r="B20" s="28" t="s">
        <v>16</v>
      </c>
      <c r="C20" s="36">
        <v>8737830.9700000007</v>
      </c>
      <c r="D20" s="37">
        <v>1362705.52</v>
      </c>
      <c r="E20" s="36">
        <f t="shared" ref="E20:E27" si="5">C20+D20</f>
        <v>10100536.49</v>
      </c>
      <c r="F20" s="37">
        <v>159707.41</v>
      </c>
      <c r="G20" s="36">
        <v>159707.41</v>
      </c>
      <c r="H20" s="37">
        <f t="shared" ref="H20:H27" si="6">E20-F20</f>
        <v>9940829.0800000001</v>
      </c>
    </row>
    <row r="21" spans="2:10" ht="12.75" x14ac:dyDescent="0.2">
      <c r="B21" s="28" t="s">
        <v>17</v>
      </c>
      <c r="C21" s="36">
        <v>0</v>
      </c>
      <c r="D21" s="37">
        <v>0</v>
      </c>
      <c r="E21" s="36">
        <f t="shared" si="5"/>
        <v>0</v>
      </c>
      <c r="F21" s="37">
        <v>0</v>
      </c>
      <c r="G21" s="36">
        <v>0</v>
      </c>
      <c r="H21" s="37">
        <f t="shared" si="6"/>
        <v>0</v>
      </c>
    </row>
    <row r="22" spans="2:10" ht="12.75" x14ac:dyDescent="0.2">
      <c r="B22" s="28" t="s">
        <v>18</v>
      </c>
      <c r="C22" s="36">
        <v>19466885</v>
      </c>
      <c r="D22" s="37">
        <v>1361632.17</v>
      </c>
      <c r="E22" s="36">
        <f t="shared" si="5"/>
        <v>20828517.170000002</v>
      </c>
      <c r="F22" s="37">
        <v>14354</v>
      </c>
      <c r="G22" s="36">
        <v>14354</v>
      </c>
      <c r="H22" s="37">
        <f>E22-F22</f>
        <v>20814163.170000002</v>
      </c>
    </row>
    <row r="23" spans="2:10" ht="12.75" x14ac:dyDescent="0.2">
      <c r="B23" s="28" t="s">
        <v>19</v>
      </c>
      <c r="C23" s="36">
        <v>6810100</v>
      </c>
      <c r="D23" s="37">
        <v>11915338.220000001</v>
      </c>
      <c r="E23" s="36">
        <f t="shared" si="5"/>
        <v>18725438.219999999</v>
      </c>
      <c r="F23" s="37">
        <v>323882.46999999997</v>
      </c>
      <c r="G23" s="36">
        <v>323882.46999999997</v>
      </c>
      <c r="H23" s="37">
        <f t="shared" si="6"/>
        <v>18401555.75</v>
      </c>
      <c r="J23" s="13" t="s">
        <v>82</v>
      </c>
    </row>
    <row r="24" spans="2:10" ht="12.75" x14ac:dyDescent="0.2">
      <c r="B24" s="28" t="s">
        <v>20</v>
      </c>
      <c r="C24" s="36">
        <v>300522565</v>
      </c>
      <c r="D24" s="37">
        <v>137213.37</v>
      </c>
      <c r="E24" s="36">
        <f t="shared" si="5"/>
        <v>300659778.37</v>
      </c>
      <c r="F24" s="37">
        <v>55940263.049999997</v>
      </c>
      <c r="G24" s="36">
        <v>55940263.049999997</v>
      </c>
      <c r="H24" s="37">
        <f t="shared" si="6"/>
        <v>244719515.31999999</v>
      </c>
    </row>
    <row r="25" spans="2:10" ht="12.75" x14ac:dyDescent="0.2">
      <c r="B25" s="28" t="s">
        <v>21</v>
      </c>
      <c r="C25" s="36">
        <v>63313012</v>
      </c>
      <c r="D25" s="37">
        <v>-36870469.539999999</v>
      </c>
      <c r="E25" s="36">
        <f t="shared" si="5"/>
        <v>26442542.460000001</v>
      </c>
      <c r="F25" s="37">
        <v>181849.14</v>
      </c>
      <c r="G25" s="36">
        <v>181849.14</v>
      </c>
      <c r="H25" s="37">
        <f t="shared" si="6"/>
        <v>26260693.32</v>
      </c>
    </row>
    <row r="26" spans="2:10" ht="12.75" x14ac:dyDescent="0.2">
      <c r="B26" s="28" t="s">
        <v>22</v>
      </c>
      <c r="C26" s="36">
        <v>4550000</v>
      </c>
      <c r="D26" s="37">
        <v>4713077.92</v>
      </c>
      <c r="E26" s="36">
        <f t="shared" si="5"/>
        <v>9263077.9199999999</v>
      </c>
      <c r="F26" s="37">
        <v>9213077.9199999999</v>
      </c>
      <c r="G26" s="36">
        <v>9213077.9199999999</v>
      </c>
      <c r="H26" s="37">
        <f t="shared" si="6"/>
        <v>50000</v>
      </c>
    </row>
    <row r="27" spans="2:10" ht="12.75" x14ac:dyDescent="0.2">
      <c r="B27" s="28" t="s">
        <v>23</v>
      </c>
      <c r="C27" s="36">
        <v>54145480</v>
      </c>
      <c r="D27" s="37">
        <v>8117269.4100000001</v>
      </c>
      <c r="E27" s="36">
        <f t="shared" si="5"/>
        <v>62262749.409999996</v>
      </c>
      <c r="F27" s="37">
        <v>396526.37</v>
      </c>
      <c r="G27" s="36">
        <v>396526.37</v>
      </c>
      <c r="H27" s="37">
        <f t="shared" si="6"/>
        <v>61866223.039999999</v>
      </c>
    </row>
    <row r="28" spans="2:10" s="15" customFormat="1" ht="12.75" x14ac:dyDescent="0.2">
      <c r="B28" s="27" t="s">
        <v>24</v>
      </c>
      <c r="C28" s="34">
        <f>SUM(C29:C37)</f>
        <v>896316056.52999997</v>
      </c>
      <c r="D28" s="35">
        <f>SUM(D29:D37)</f>
        <v>90927835.210000008</v>
      </c>
      <c r="E28" s="34">
        <f>SUM(E29:E37)</f>
        <v>987243891.73999989</v>
      </c>
      <c r="F28" s="35">
        <f t="shared" ref="F28:H28" si="7">SUM(F29:F37)</f>
        <v>171598539.22</v>
      </c>
      <c r="G28" s="34">
        <f t="shared" si="7"/>
        <v>171598539.22</v>
      </c>
      <c r="H28" s="35">
        <f t="shared" si="7"/>
        <v>815645352.51999998</v>
      </c>
    </row>
    <row r="29" spans="2:10" ht="12.75" x14ac:dyDescent="0.2">
      <c r="B29" s="28" t="s">
        <v>25</v>
      </c>
      <c r="C29" s="36">
        <v>12366500</v>
      </c>
      <c r="D29" s="37">
        <v>714644</v>
      </c>
      <c r="E29" s="36">
        <f>C29+D29</f>
        <v>13081144</v>
      </c>
      <c r="F29" s="37">
        <v>1655741.05</v>
      </c>
      <c r="G29" s="36">
        <v>1655741.05</v>
      </c>
      <c r="H29" s="37">
        <f>E29-F29</f>
        <v>11425402.949999999</v>
      </c>
    </row>
    <row r="30" spans="2:10" ht="12.75" x14ac:dyDescent="0.2">
      <c r="B30" s="28" t="s">
        <v>26</v>
      </c>
      <c r="C30" s="36">
        <v>57444526</v>
      </c>
      <c r="D30" s="37">
        <v>-14160767.189999999</v>
      </c>
      <c r="E30" s="36">
        <f t="shared" ref="E30:E37" si="8">C30+D30</f>
        <v>43283758.810000002</v>
      </c>
      <c r="F30" s="37">
        <v>3336751.87</v>
      </c>
      <c r="G30" s="36">
        <v>3336751.87</v>
      </c>
      <c r="H30" s="37">
        <f t="shared" ref="H30:H37" si="9">E30-F30</f>
        <v>39947006.940000005</v>
      </c>
    </row>
    <row r="31" spans="2:10" ht="12.75" x14ac:dyDescent="0.2">
      <c r="B31" s="28" t="s">
        <v>27</v>
      </c>
      <c r="C31" s="36">
        <v>207347802.53</v>
      </c>
      <c r="D31" s="37">
        <v>58823682.439999998</v>
      </c>
      <c r="E31" s="36">
        <f t="shared" si="8"/>
        <v>266171484.97</v>
      </c>
      <c r="F31" s="37">
        <v>29263153.670000002</v>
      </c>
      <c r="G31" s="36">
        <v>29263153.670000002</v>
      </c>
      <c r="H31" s="37">
        <f t="shared" si="9"/>
        <v>236908331.30000001</v>
      </c>
    </row>
    <row r="32" spans="2:10" ht="12.75" x14ac:dyDescent="0.2">
      <c r="B32" s="28" t="s">
        <v>28</v>
      </c>
      <c r="C32" s="36">
        <v>141390000</v>
      </c>
      <c r="D32" s="37">
        <v>-6893243.3700000001</v>
      </c>
      <c r="E32" s="36">
        <f t="shared" si="8"/>
        <v>134496756.63</v>
      </c>
      <c r="F32" s="37">
        <v>23974204.620000001</v>
      </c>
      <c r="G32" s="36">
        <v>23974204.620000001</v>
      </c>
      <c r="H32" s="37">
        <f t="shared" si="9"/>
        <v>110522552.00999999</v>
      </c>
    </row>
    <row r="33" spans="2:8" ht="12.75" x14ac:dyDescent="0.2">
      <c r="B33" s="28" t="s">
        <v>29</v>
      </c>
      <c r="C33" s="36">
        <v>302603900</v>
      </c>
      <c r="D33" s="37">
        <v>-49751601.049999997</v>
      </c>
      <c r="E33" s="36">
        <f t="shared" si="8"/>
        <v>252852298.94999999</v>
      </c>
      <c r="F33" s="37">
        <v>9102873.0199999996</v>
      </c>
      <c r="G33" s="36">
        <v>9102873.0199999996</v>
      </c>
      <c r="H33" s="37">
        <f t="shared" si="9"/>
        <v>243749425.92999998</v>
      </c>
    </row>
    <row r="34" spans="2:8" ht="12.75" x14ac:dyDescent="0.2">
      <c r="B34" s="28" t="s">
        <v>30</v>
      </c>
      <c r="C34" s="36">
        <v>50411000</v>
      </c>
      <c r="D34" s="37">
        <v>4955499</v>
      </c>
      <c r="E34" s="36">
        <f t="shared" si="8"/>
        <v>55366499</v>
      </c>
      <c r="F34" s="37">
        <v>6696854.2800000003</v>
      </c>
      <c r="G34" s="36">
        <v>6696854.2800000003</v>
      </c>
      <c r="H34" s="37">
        <f t="shared" si="9"/>
        <v>48669644.719999999</v>
      </c>
    </row>
    <row r="35" spans="2:8" ht="12.75" x14ac:dyDescent="0.2">
      <c r="B35" s="28" t="s">
        <v>31</v>
      </c>
      <c r="C35" s="36">
        <v>1367500</v>
      </c>
      <c r="D35" s="37">
        <v>345108</v>
      </c>
      <c r="E35" s="36">
        <f t="shared" si="8"/>
        <v>1712608</v>
      </c>
      <c r="F35" s="37">
        <v>202695.47</v>
      </c>
      <c r="G35" s="36">
        <v>202695.47</v>
      </c>
      <c r="H35" s="37">
        <f t="shared" si="9"/>
        <v>1509912.53</v>
      </c>
    </row>
    <row r="36" spans="2:8" ht="12.75" x14ac:dyDescent="0.2">
      <c r="B36" s="28" t="s">
        <v>32</v>
      </c>
      <c r="C36" s="36">
        <v>52282328</v>
      </c>
      <c r="D36" s="37">
        <v>15042898.380000001</v>
      </c>
      <c r="E36" s="36">
        <f t="shared" si="8"/>
        <v>67325226.379999995</v>
      </c>
      <c r="F36" s="37">
        <v>8070023.5999999996</v>
      </c>
      <c r="G36" s="36">
        <v>8070023.5999999996</v>
      </c>
      <c r="H36" s="37">
        <f t="shared" si="9"/>
        <v>59255202.779999994</v>
      </c>
    </row>
    <row r="37" spans="2:8" ht="12.75" x14ac:dyDescent="0.2">
      <c r="B37" s="28" t="s">
        <v>33</v>
      </c>
      <c r="C37" s="36">
        <v>71102500</v>
      </c>
      <c r="D37" s="37">
        <v>81851615</v>
      </c>
      <c r="E37" s="36">
        <f t="shared" si="8"/>
        <v>152954115</v>
      </c>
      <c r="F37" s="37">
        <v>89296241.640000001</v>
      </c>
      <c r="G37" s="36">
        <v>89296241.640000001</v>
      </c>
      <c r="H37" s="37">
        <f t="shared" si="9"/>
        <v>63657873.359999999</v>
      </c>
    </row>
    <row r="38" spans="2:8" s="15" customFormat="1" ht="25.5" x14ac:dyDescent="0.2">
      <c r="B38" s="27" t="s">
        <v>34</v>
      </c>
      <c r="C38" s="34">
        <f>SUM(C39:C47)</f>
        <v>1562763248</v>
      </c>
      <c r="D38" s="35">
        <f t="shared" ref="D38:H38" si="10">SUM(D39:D47)</f>
        <v>-21794113.73</v>
      </c>
      <c r="E38" s="34">
        <f>SUM(E39:E47)</f>
        <v>1540969134.27</v>
      </c>
      <c r="F38" s="35">
        <f>SUM(F39:F47)</f>
        <v>419127483.24000007</v>
      </c>
      <c r="G38" s="34">
        <f>SUM(G39:G47)</f>
        <v>407127483.24000007</v>
      </c>
      <c r="H38" s="35">
        <f t="shared" si="10"/>
        <v>1121841651.0300002</v>
      </c>
    </row>
    <row r="39" spans="2:8" ht="12.75" x14ac:dyDescent="0.2">
      <c r="B39" s="28" t="s">
        <v>35</v>
      </c>
      <c r="C39" s="36">
        <v>34500000</v>
      </c>
      <c r="D39" s="37">
        <v>0</v>
      </c>
      <c r="E39" s="36">
        <f>C39+D39</f>
        <v>34500000</v>
      </c>
      <c r="F39" s="37">
        <v>34500000</v>
      </c>
      <c r="G39" s="36">
        <v>34500000</v>
      </c>
      <c r="H39" s="37">
        <f>E39-F39</f>
        <v>0</v>
      </c>
    </row>
    <row r="40" spans="2:8" ht="12.75" x14ac:dyDescent="0.2">
      <c r="B40" s="28" t="s">
        <v>36</v>
      </c>
      <c r="C40" s="36">
        <v>1137000000</v>
      </c>
      <c r="D40" s="37">
        <v>-4000000</v>
      </c>
      <c r="E40" s="36">
        <f t="shared" ref="E40:E47" si="11">C40+D40</f>
        <v>1133000000</v>
      </c>
      <c r="F40" s="37">
        <v>273760000</v>
      </c>
      <c r="G40" s="36">
        <v>261760000</v>
      </c>
      <c r="H40" s="37">
        <f t="shared" ref="H40:H44" si="12">E40-F40</f>
        <v>859240000</v>
      </c>
    </row>
    <row r="41" spans="2:8" ht="12.75" x14ac:dyDescent="0.2">
      <c r="B41" s="28" t="s">
        <v>37</v>
      </c>
      <c r="C41" s="36">
        <v>23000000</v>
      </c>
      <c r="D41" s="37">
        <v>2000000</v>
      </c>
      <c r="E41" s="36">
        <f t="shared" si="11"/>
        <v>25000000</v>
      </c>
      <c r="F41" s="37">
        <v>0</v>
      </c>
      <c r="G41" s="36">
        <v>0</v>
      </c>
      <c r="H41" s="37">
        <f t="shared" si="12"/>
        <v>25000000</v>
      </c>
    </row>
    <row r="42" spans="2:8" ht="12.75" x14ac:dyDescent="0.2">
      <c r="B42" s="28" t="s">
        <v>38</v>
      </c>
      <c r="C42" s="36">
        <v>242538248</v>
      </c>
      <c r="D42" s="37">
        <v>-14648190.73</v>
      </c>
      <c r="E42" s="36">
        <f t="shared" si="11"/>
        <v>227890057.27000001</v>
      </c>
      <c r="F42" s="37">
        <v>66505903.340000004</v>
      </c>
      <c r="G42" s="36">
        <v>66505903.340000004</v>
      </c>
      <c r="H42" s="37">
        <f t="shared" si="12"/>
        <v>161384153.93000001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0</v>
      </c>
      <c r="D44" s="37">
        <v>6000000</v>
      </c>
      <c r="E44" s="36">
        <f t="shared" si="11"/>
        <v>6000000</v>
      </c>
      <c r="F44" s="37">
        <v>2754585.66</v>
      </c>
      <c r="G44" s="36">
        <v>2754585.66</v>
      </c>
      <c r="H44" s="37">
        <f t="shared" si="12"/>
        <v>3245414.34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125725000</v>
      </c>
      <c r="D46" s="37">
        <v>-11145923</v>
      </c>
      <c r="E46" s="36">
        <f t="shared" si="11"/>
        <v>114579077</v>
      </c>
      <c r="F46" s="53">
        <v>41606994.240000002</v>
      </c>
      <c r="G46" s="54">
        <v>41606994.240000002</v>
      </c>
      <c r="H46" s="37">
        <f>E46-F46</f>
        <v>72972082.75999999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105566676.48999999</v>
      </c>
      <c r="D48" s="35">
        <f>SUM(D49:D57)</f>
        <v>21990093.250000007</v>
      </c>
      <c r="E48" s="34">
        <f>SUM(E49:E57)</f>
        <v>127556769.74000001</v>
      </c>
      <c r="F48" s="35">
        <f t="shared" ref="F48:H48" si="13">SUM(F49:F57)</f>
        <v>19372913.910000004</v>
      </c>
      <c r="G48" s="34">
        <f t="shared" si="13"/>
        <v>16999939.030000001</v>
      </c>
      <c r="H48" s="35">
        <f t="shared" si="13"/>
        <v>108183855.83</v>
      </c>
    </row>
    <row r="49" spans="2:8" ht="12.75" x14ac:dyDescent="0.2">
      <c r="B49" s="28" t="s">
        <v>45</v>
      </c>
      <c r="C49" s="36">
        <v>32001215.489999998</v>
      </c>
      <c r="D49" s="37">
        <v>1063147</v>
      </c>
      <c r="E49" s="36">
        <f>C49+D49</f>
        <v>33064362.489999998</v>
      </c>
      <c r="F49" s="37">
        <v>696027.37</v>
      </c>
      <c r="G49" s="36">
        <v>230983.37</v>
      </c>
      <c r="H49" s="37">
        <f>E49-F49</f>
        <v>32368335.119999997</v>
      </c>
    </row>
    <row r="50" spans="2:8" ht="12.75" x14ac:dyDescent="0.2">
      <c r="B50" s="28" t="s">
        <v>46</v>
      </c>
      <c r="C50" s="36">
        <v>1935550</v>
      </c>
      <c r="D50" s="37">
        <v>48831.57</v>
      </c>
      <c r="E50" s="36">
        <f t="shared" ref="E50:E57" si="14">C50+D50</f>
        <v>1984381.57</v>
      </c>
      <c r="F50" s="37">
        <v>5994.88</v>
      </c>
      <c r="G50" s="36">
        <v>0</v>
      </c>
      <c r="H50" s="37">
        <f t="shared" ref="H50:H57" si="15">E50-F50</f>
        <v>1978386.6900000002</v>
      </c>
    </row>
    <row r="51" spans="2:8" ht="12.75" x14ac:dyDescent="0.2">
      <c r="B51" s="28" t="s">
        <v>47</v>
      </c>
      <c r="C51" s="36">
        <v>1238000</v>
      </c>
      <c r="D51" s="37">
        <v>-291000</v>
      </c>
      <c r="E51" s="36">
        <f t="shared" si="14"/>
        <v>947000</v>
      </c>
      <c r="F51" s="37">
        <v>0</v>
      </c>
      <c r="G51" s="36">
        <v>0</v>
      </c>
      <c r="H51" s="37">
        <f t="shared" si="15"/>
        <v>947000</v>
      </c>
    </row>
    <row r="52" spans="2:8" ht="12.75" x14ac:dyDescent="0.2">
      <c r="B52" s="28" t="s">
        <v>48</v>
      </c>
      <c r="C52" s="36">
        <v>20910000</v>
      </c>
      <c r="D52" s="37">
        <v>34949867.380000003</v>
      </c>
      <c r="E52" s="36">
        <f t="shared" si="14"/>
        <v>55859867.380000003</v>
      </c>
      <c r="F52" s="37">
        <v>1901936</v>
      </c>
      <c r="G52" s="36">
        <v>0</v>
      </c>
      <c r="H52" s="37">
        <f t="shared" si="15"/>
        <v>53957931.380000003</v>
      </c>
    </row>
    <row r="53" spans="2:8" ht="12.75" x14ac:dyDescent="0.2">
      <c r="B53" s="28" t="s">
        <v>49</v>
      </c>
      <c r="C53" s="36">
        <v>24800000</v>
      </c>
      <c r="D53" s="37">
        <v>-10322838.939999999</v>
      </c>
      <c r="E53" s="36">
        <f t="shared" si="14"/>
        <v>14477161.060000001</v>
      </c>
      <c r="F53" s="37">
        <v>14477161.060000001</v>
      </c>
      <c r="G53" s="36">
        <v>14477161.060000001</v>
      </c>
      <c r="H53" s="37">
        <f t="shared" si="15"/>
        <v>0</v>
      </c>
    </row>
    <row r="54" spans="2:8" ht="12.75" x14ac:dyDescent="0.2">
      <c r="B54" s="28" t="s">
        <v>50</v>
      </c>
      <c r="C54" s="36">
        <v>20927511</v>
      </c>
      <c r="D54" s="37">
        <v>-3489178.76</v>
      </c>
      <c r="E54" s="36">
        <f t="shared" si="14"/>
        <v>17438332.240000002</v>
      </c>
      <c r="F54" s="37">
        <v>2291794.6</v>
      </c>
      <c r="G54" s="36">
        <v>2291794.6</v>
      </c>
      <c r="H54" s="37">
        <f t="shared" si="15"/>
        <v>15146537.640000002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370000</v>
      </c>
      <c r="D56" s="37">
        <v>0</v>
      </c>
      <c r="E56" s="36">
        <f t="shared" si="14"/>
        <v>370000</v>
      </c>
      <c r="F56" s="37">
        <v>0</v>
      </c>
      <c r="G56" s="36">
        <v>0</v>
      </c>
      <c r="H56" s="37">
        <f t="shared" si="15"/>
        <v>370000</v>
      </c>
    </row>
    <row r="57" spans="2:8" ht="12.75" x14ac:dyDescent="0.2">
      <c r="B57" s="28" t="s">
        <v>53</v>
      </c>
      <c r="C57" s="36">
        <v>3384400</v>
      </c>
      <c r="D57" s="37">
        <v>31265</v>
      </c>
      <c r="E57" s="36">
        <f t="shared" si="14"/>
        <v>3415665</v>
      </c>
      <c r="F57" s="37">
        <v>0</v>
      </c>
      <c r="G57" s="36">
        <v>0</v>
      </c>
      <c r="H57" s="37">
        <f t="shared" si="15"/>
        <v>3415665</v>
      </c>
    </row>
    <row r="58" spans="2:8" s="15" customFormat="1" ht="12.75" x14ac:dyDescent="0.2">
      <c r="B58" s="27" t="s">
        <v>54</v>
      </c>
      <c r="C58" s="34">
        <f>SUM(C59:C61)</f>
        <v>998103229.64999998</v>
      </c>
      <c r="D58" s="35">
        <f t="shared" ref="D58:H58" si="16">SUM(D59:D61)</f>
        <v>311741723.88</v>
      </c>
      <c r="E58" s="34">
        <f>SUM(E59:E61)</f>
        <v>1309844953.5300002</v>
      </c>
      <c r="F58" s="35">
        <f t="shared" si="16"/>
        <v>130708532.69</v>
      </c>
      <c r="G58" s="34">
        <f t="shared" si="16"/>
        <v>129533597.81</v>
      </c>
      <c r="H58" s="35">
        <f t="shared" si="16"/>
        <v>1179136420.8400002</v>
      </c>
    </row>
    <row r="59" spans="2:8" ht="12.75" x14ac:dyDescent="0.2">
      <c r="B59" s="28" t="s">
        <v>55</v>
      </c>
      <c r="C59" s="36">
        <v>976935980.23000002</v>
      </c>
      <c r="D59" s="37">
        <v>301741723.88</v>
      </c>
      <c r="E59" s="36">
        <f>C59+D59</f>
        <v>1278677704.1100001</v>
      </c>
      <c r="F59" s="37">
        <v>124207577.56999999</v>
      </c>
      <c r="G59" s="36">
        <v>123032642.69</v>
      </c>
      <c r="H59" s="37">
        <f>E59-F59</f>
        <v>1154470126.5400002</v>
      </c>
    </row>
    <row r="60" spans="2:8" ht="12.75" x14ac:dyDescent="0.2">
      <c r="B60" s="28" t="s">
        <v>56</v>
      </c>
      <c r="C60" s="36">
        <v>21167249.420000002</v>
      </c>
      <c r="D60" s="37">
        <v>10000000</v>
      </c>
      <c r="E60" s="36">
        <f>C60+D60</f>
        <v>31167249.420000002</v>
      </c>
      <c r="F60" s="37">
        <v>6500955.1200000001</v>
      </c>
      <c r="G60" s="36">
        <v>6500955.1200000001</v>
      </c>
      <c r="H60" s="37">
        <f t="shared" ref="H60:H61" si="17">E60-F60</f>
        <v>24666294.300000001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56741962.809999995</v>
      </c>
      <c r="D75" s="35">
        <f t="shared" ref="D75:H75" si="24">SUM(D76:D82)</f>
        <v>-13640664.609999999</v>
      </c>
      <c r="E75" s="34">
        <f>SUM(E76:E82)</f>
        <v>43101298.199999996</v>
      </c>
      <c r="F75" s="35">
        <f t="shared" si="24"/>
        <v>13879286.830000002</v>
      </c>
      <c r="G75" s="34">
        <f t="shared" si="24"/>
        <v>13879286.830000002</v>
      </c>
      <c r="H75" s="35">
        <f t="shared" si="24"/>
        <v>29222011.369999997</v>
      </c>
    </row>
    <row r="76" spans="2:10" ht="12.75" x14ac:dyDescent="0.2">
      <c r="B76" s="28" t="s">
        <v>72</v>
      </c>
      <c r="C76" s="36">
        <v>14944038</v>
      </c>
      <c r="D76" s="37">
        <v>-5966942.7599999998</v>
      </c>
      <c r="E76" s="36">
        <f>+C76+D76</f>
        <v>8977095.2400000002</v>
      </c>
      <c r="F76" s="37">
        <v>2809842.99</v>
      </c>
      <c r="G76" s="36">
        <v>2809842.99</v>
      </c>
      <c r="H76" s="37">
        <f>E76-F76</f>
        <v>6167252.25</v>
      </c>
    </row>
    <row r="77" spans="2:10" ht="12.75" x14ac:dyDescent="0.2">
      <c r="B77" s="28" t="s">
        <v>73</v>
      </c>
      <c r="C77" s="36">
        <v>40530078.009999998</v>
      </c>
      <c r="D77" s="37">
        <v>-7735509.6500000004</v>
      </c>
      <c r="E77" s="36">
        <f t="shared" ref="E77:E82" si="25">+C77+D77</f>
        <v>32794568.359999999</v>
      </c>
      <c r="F77" s="37">
        <v>10962992.310000001</v>
      </c>
      <c r="G77" s="36">
        <v>10962992.310000001</v>
      </c>
      <c r="H77" s="37">
        <f t="shared" ref="H77:H82" si="26">E77-F77</f>
        <v>21831576.049999997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1267846.8</v>
      </c>
      <c r="D79" s="37">
        <v>0</v>
      </c>
      <c r="E79" s="36">
        <f t="shared" si="25"/>
        <v>1267846.8</v>
      </c>
      <c r="F79" s="37">
        <v>54414.400000000001</v>
      </c>
      <c r="G79" s="36">
        <v>54414.400000000001</v>
      </c>
      <c r="H79" s="37">
        <f t="shared" si="26"/>
        <v>1213432.4000000001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61787.8</v>
      </c>
      <c r="E82" s="48">
        <f t="shared" si="25"/>
        <v>61787.8</v>
      </c>
      <c r="F82" s="49">
        <v>52037.13</v>
      </c>
      <c r="G82" s="48">
        <v>52037.13</v>
      </c>
      <c r="H82" s="49">
        <f t="shared" si="26"/>
        <v>9750.6700000000055</v>
      </c>
    </row>
    <row r="83" spans="2:8" ht="15" customHeight="1" x14ac:dyDescent="0.2">
      <c r="B83" s="31" t="s">
        <v>79</v>
      </c>
      <c r="C83" s="38">
        <f>SUM(C93+C103+C113+C123+C133+C137+C146+C150)</f>
        <v>1320010739</v>
      </c>
      <c r="D83" s="39">
        <f>SUM(D85,D93+D103+D113+D123+D133+D137+D146+D150)</f>
        <v>195567205.36000001</v>
      </c>
      <c r="E83" s="38">
        <f>SUM(E85,E93+E103+E113+E123+E133+E137+E146+E150)</f>
        <v>1515577944.3600001</v>
      </c>
      <c r="F83" s="39">
        <f t="shared" ref="F83:G83" si="27">SUM(F85,F93+F103+F113+F123+F133+F137+F146+F150)</f>
        <v>164004583.45000002</v>
      </c>
      <c r="G83" s="38">
        <f t="shared" si="27"/>
        <v>164004583.45000002</v>
      </c>
      <c r="H83" s="39">
        <f>SUM(H85,H93+H103+H113+H123+H133+H137+H146+H150)</f>
        <v>1351573360.9100001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7453728.8999999994</v>
      </c>
      <c r="E85" s="34">
        <f>SUM(E86:E92)</f>
        <v>7453728.8999999994</v>
      </c>
      <c r="F85" s="35">
        <f t="shared" si="28"/>
        <v>6917325.6500000004</v>
      </c>
      <c r="G85" s="34">
        <f t="shared" si="28"/>
        <v>6917325.6500000004</v>
      </c>
      <c r="H85" s="35">
        <f t="shared" si="28"/>
        <v>536403.2499999993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520027.59</v>
      </c>
      <c r="E89" s="36">
        <f t="shared" si="29"/>
        <v>520027.59</v>
      </c>
      <c r="F89" s="37">
        <v>0</v>
      </c>
      <c r="G89" s="36">
        <v>0</v>
      </c>
      <c r="H89" s="37">
        <f t="shared" si="30"/>
        <v>520027.59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6933701.3099999996</v>
      </c>
      <c r="E92" s="36">
        <f t="shared" si="29"/>
        <v>6933701.3099999996</v>
      </c>
      <c r="F92" s="37">
        <v>6917325.6500000004</v>
      </c>
      <c r="G92" s="36">
        <v>6917325.6500000004</v>
      </c>
      <c r="H92" s="37">
        <f>E92-F92</f>
        <v>16375.659999999218</v>
      </c>
    </row>
    <row r="93" spans="2:8" s="15" customFormat="1" ht="12.75" x14ac:dyDescent="0.2">
      <c r="B93" s="27" t="s">
        <v>14</v>
      </c>
      <c r="C93" s="34">
        <f>SUM(C94:C102)</f>
        <v>97303927.030000001</v>
      </c>
      <c r="D93" s="35">
        <f t="shared" ref="D93:H93" si="31">SUM(D94:D102)</f>
        <v>61599171.729999997</v>
      </c>
      <c r="E93" s="34">
        <f t="shared" si="31"/>
        <v>158903098.75999999</v>
      </c>
      <c r="F93" s="35">
        <f t="shared" si="31"/>
        <v>0</v>
      </c>
      <c r="G93" s="34">
        <f t="shared" si="31"/>
        <v>0</v>
      </c>
      <c r="H93" s="35">
        <f t="shared" si="31"/>
        <v>158903098.75999999</v>
      </c>
    </row>
    <row r="94" spans="2:8" ht="12" customHeight="1" x14ac:dyDescent="0.2">
      <c r="B94" s="28" t="s">
        <v>15</v>
      </c>
      <c r="C94" s="36">
        <v>0</v>
      </c>
      <c r="D94" s="37">
        <v>0</v>
      </c>
      <c r="E94" s="36">
        <f>C94+D94</f>
        <v>0</v>
      </c>
      <c r="F94" s="37">
        <v>0</v>
      </c>
      <c r="G94" s="36">
        <v>0</v>
      </c>
      <c r="H94" s="37">
        <f>E94-F94</f>
        <v>0</v>
      </c>
    </row>
    <row r="95" spans="2:8" ht="12.75" x14ac:dyDescent="0.2">
      <c r="B95" s="28" t="s">
        <v>16</v>
      </c>
      <c r="C95" s="36">
        <v>2303927.0299999998</v>
      </c>
      <c r="D95" s="37">
        <v>2286470</v>
      </c>
      <c r="E95" s="36">
        <f t="shared" ref="E95:E102" si="32">C95+D95</f>
        <v>4590397.0299999993</v>
      </c>
      <c r="F95" s="37">
        <v>0</v>
      </c>
      <c r="G95" s="36">
        <v>0</v>
      </c>
      <c r="H95" s="37">
        <f t="shared" ref="H95:H101" si="33">E95-F95</f>
        <v>4590397.0299999993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95000000</v>
      </c>
      <c r="D97" s="37">
        <v>22750000</v>
      </c>
      <c r="E97" s="36">
        <f t="shared" si="32"/>
        <v>117750000</v>
      </c>
      <c r="F97" s="37">
        <v>0</v>
      </c>
      <c r="G97" s="36">
        <v>0</v>
      </c>
      <c r="H97" s="37">
        <f t="shared" si="33"/>
        <v>117750000</v>
      </c>
    </row>
    <row r="98" spans="2:8" ht="12.75" x14ac:dyDescent="0.2">
      <c r="B98" s="28" t="s">
        <v>19</v>
      </c>
      <c r="C98" s="36">
        <v>0</v>
      </c>
      <c r="D98" s="37">
        <v>0</v>
      </c>
      <c r="E98" s="36">
        <f t="shared" si="32"/>
        <v>0</v>
      </c>
      <c r="F98" s="37">
        <v>0</v>
      </c>
      <c r="G98" s="36">
        <v>0</v>
      </c>
      <c r="H98" s="37">
        <f t="shared" si="33"/>
        <v>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0</v>
      </c>
      <c r="D100" s="37">
        <v>36562701.729999997</v>
      </c>
      <c r="E100" s="36">
        <f t="shared" si="32"/>
        <v>36562701.729999997</v>
      </c>
      <c r="F100" s="37">
        <v>0</v>
      </c>
      <c r="G100" s="36">
        <v>0</v>
      </c>
      <c r="H100" s="37">
        <f t="shared" si="33"/>
        <v>36562701.729999997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0</v>
      </c>
      <c r="E102" s="36">
        <f t="shared" si="32"/>
        <v>0</v>
      </c>
      <c r="F102" s="37">
        <v>0</v>
      </c>
      <c r="G102" s="36">
        <v>0</v>
      </c>
      <c r="H102" s="37">
        <f>E102-F102</f>
        <v>0</v>
      </c>
    </row>
    <row r="103" spans="2:8" s="15" customFormat="1" ht="12.75" x14ac:dyDescent="0.2">
      <c r="B103" s="27" t="s">
        <v>24</v>
      </c>
      <c r="C103" s="34">
        <f>SUM(C104:C112)</f>
        <v>649500900</v>
      </c>
      <c r="D103" s="35">
        <f t="shared" ref="D103:H103" si="34">SUM(D104:D112)</f>
        <v>66852919.439999998</v>
      </c>
      <c r="E103" s="34">
        <f t="shared" si="34"/>
        <v>716353819.44000006</v>
      </c>
      <c r="F103" s="35">
        <f t="shared" si="34"/>
        <v>114348095.11000001</v>
      </c>
      <c r="G103" s="34">
        <f t="shared" si="34"/>
        <v>114348095.11000001</v>
      </c>
      <c r="H103" s="35">
        <f t="shared" si="34"/>
        <v>602005724.33000004</v>
      </c>
    </row>
    <row r="104" spans="2:8" ht="12.75" x14ac:dyDescent="0.2">
      <c r="B104" s="28" t="s">
        <v>25</v>
      </c>
      <c r="C104" s="36">
        <v>250614300</v>
      </c>
      <c r="D104" s="37">
        <v>3363302</v>
      </c>
      <c r="E104" s="36">
        <f>C104+D104</f>
        <v>253977602</v>
      </c>
      <c r="F104" s="37">
        <v>60343988.240000002</v>
      </c>
      <c r="G104" s="36">
        <v>60343988.240000002</v>
      </c>
      <c r="H104" s="37">
        <f>E104-F104</f>
        <v>193633613.75999999</v>
      </c>
    </row>
    <row r="105" spans="2:8" ht="12.75" x14ac:dyDescent="0.2">
      <c r="B105" s="28" t="s">
        <v>26</v>
      </c>
      <c r="C105" s="36">
        <v>211405000</v>
      </c>
      <c r="D105" s="37">
        <v>15503254.01</v>
      </c>
      <c r="E105" s="36">
        <f t="shared" ref="E105:E112" si="35">C105+D105</f>
        <v>226908254.00999999</v>
      </c>
      <c r="F105" s="37">
        <v>34157313.159999996</v>
      </c>
      <c r="G105" s="36">
        <v>34157313.159999996</v>
      </c>
      <c r="H105" s="37">
        <f t="shared" ref="H105:H112" si="36">E105-F105</f>
        <v>192750940.84999999</v>
      </c>
    </row>
    <row r="106" spans="2:8" ht="12.75" x14ac:dyDescent="0.2">
      <c r="B106" s="28" t="s">
        <v>27</v>
      </c>
      <c r="C106" s="36">
        <v>0</v>
      </c>
      <c r="D106" s="37">
        <v>25713077.920000002</v>
      </c>
      <c r="E106" s="36">
        <f t="shared" si="35"/>
        <v>25713077.920000002</v>
      </c>
      <c r="F106" s="37">
        <v>0</v>
      </c>
      <c r="G106" s="36">
        <v>0</v>
      </c>
      <c r="H106" s="37">
        <f t="shared" si="36"/>
        <v>25713077.920000002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187481600</v>
      </c>
      <c r="D108" s="37">
        <v>22273285.510000002</v>
      </c>
      <c r="E108" s="36">
        <f t="shared" si="35"/>
        <v>209754885.50999999</v>
      </c>
      <c r="F108" s="37">
        <v>19846793.710000001</v>
      </c>
      <c r="G108" s="36">
        <v>19846793.710000001</v>
      </c>
      <c r="H108" s="37">
        <f t="shared" si="36"/>
        <v>189908091.79999998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0</v>
      </c>
      <c r="D113" s="35">
        <f t="shared" ref="D113:H113" si="37">SUM(D114:D122)</f>
        <v>25250000</v>
      </c>
      <c r="E113" s="34">
        <f t="shared" si="37"/>
        <v>25250000</v>
      </c>
      <c r="F113" s="35">
        <f t="shared" si="37"/>
        <v>1674694.61</v>
      </c>
      <c r="G113" s="34">
        <f t="shared" si="37"/>
        <v>1674694.61</v>
      </c>
      <c r="H113" s="35">
        <f t="shared" si="37"/>
        <v>23575305.390000001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4000000</v>
      </c>
      <c r="E115" s="36">
        <f t="shared" ref="E115:E122" si="38">C115+D115</f>
        <v>4000000</v>
      </c>
      <c r="F115" s="37">
        <v>1674694.61</v>
      </c>
      <c r="G115" s="36">
        <v>1674694.61</v>
      </c>
      <c r="H115" s="37">
        <f t="shared" ref="H115:H122" si="39">E115-F115</f>
        <v>2325305.3899999997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/>
      <c r="D117" s="37">
        <v>21250000</v>
      </c>
      <c r="E117" s="36">
        <f t="shared" si="38"/>
        <v>21250000</v>
      </c>
      <c r="F117" s="37">
        <v>0</v>
      </c>
      <c r="G117" s="36">
        <v>0</v>
      </c>
      <c r="H117" s="37">
        <f t="shared" si="39"/>
        <v>21250000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75000000</v>
      </c>
      <c r="D123" s="35">
        <f t="shared" si="40"/>
        <v>12607761.02</v>
      </c>
      <c r="E123" s="34">
        <f t="shared" si="40"/>
        <v>87607761.019999996</v>
      </c>
      <c r="F123" s="35">
        <f t="shared" si="40"/>
        <v>0</v>
      </c>
      <c r="G123" s="34">
        <f t="shared" si="40"/>
        <v>0</v>
      </c>
      <c r="H123" s="35">
        <f t="shared" si="40"/>
        <v>87607761.019999996</v>
      </c>
    </row>
    <row r="124" spans="2:8" ht="12.75" x14ac:dyDescent="0.2">
      <c r="B124" s="28" t="s">
        <v>45</v>
      </c>
      <c r="C124" s="36">
        <v>0</v>
      </c>
      <c r="D124" s="37">
        <v>0</v>
      </c>
      <c r="E124" s="36">
        <f>C124+D124</f>
        <v>0</v>
      </c>
      <c r="F124" s="53">
        <v>0</v>
      </c>
      <c r="G124" s="54">
        <v>0</v>
      </c>
      <c r="H124" s="37">
        <f>E124-F124</f>
        <v>0</v>
      </c>
    </row>
    <row r="125" spans="2:8" ht="12.75" x14ac:dyDescent="0.2">
      <c r="B125" s="28" t="s">
        <v>46</v>
      </c>
      <c r="C125" s="36">
        <v>0</v>
      </c>
      <c r="D125" s="37">
        <v>0</v>
      </c>
      <c r="E125" s="36">
        <f t="shared" ref="E125:E132" si="41">C125+D125</f>
        <v>0</v>
      </c>
      <c r="F125" s="53">
        <v>0</v>
      </c>
      <c r="G125" s="54">
        <v>0</v>
      </c>
      <c r="H125" s="37">
        <f t="shared" ref="H125:H132" si="42">E125-F125</f>
        <v>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0</v>
      </c>
      <c r="E127" s="36">
        <f t="shared" si="41"/>
        <v>75000000</v>
      </c>
      <c r="F127" s="53">
        <v>0</v>
      </c>
      <c r="G127" s="54">
        <v>0</v>
      </c>
      <c r="H127" s="37">
        <f t="shared" si="42"/>
        <v>75000000</v>
      </c>
    </row>
    <row r="128" spans="2:8" ht="12.75" x14ac:dyDescent="0.2">
      <c r="B128" s="28" t="s">
        <v>49</v>
      </c>
      <c r="C128" s="36">
        <v>0</v>
      </c>
      <c r="D128" s="37">
        <v>5609761.0199999996</v>
      </c>
      <c r="E128" s="36">
        <f t="shared" si="41"/>
        <v>5609761.0199999996</v>
      </c>
      <c r="F128" s="53">
        <v>0</v>
      </c>
      <c r="G128" s="54">
        <v>0</v>
      </c>
      <c r="H128" s="37">
        <f t="shared" si="42"/>
        <v>5609761.0199999996</v>
      </c>
    </row>
    <row r="129" spans="2:12" ht="12.75" x14ac:dyDescent="0.2">
      <c r="B129" s="28" t="s">
        <v>50</v>
      </c>
      <c r="C129" s="36">
        <v>0</v>
      </c>
      <c r="D129" s="37">
        <v>6998000</v>
      </c>
      <c r="E129" s="36">
        <f t="shared" si="41"/>
        <v>6998000</v>
      </c>
      <c r="F129" s="53">
        <v>0</v>
      </c>
      <c r="G129" s="54">
        <v>0</v>
      </c>
      <c r="H129" s="37">
        <f t="shared" si="42"/>
        <v>6998000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347457959</v>
      </c>
      <c r="D133" s="35">
        <f t="shared" ref="D133:H133" si="43">SUM(D134:D136)</f>
        <v>8101171.8600000003</v>
      </c>
      <c r="E133" s="34">
        <f t="shared" si="43"/>
        <v>355559130.86000001</v>
      </c>
      <c r="F133" s="35">
        <f t="shared" si="43"/>
        <v>0</v>
      </c>
      <c r="G133" s="34">
        <f t="shared" si="43"/>
        <v>0</v>
      </c>
      <c r="H133" s="35">
        <f t="shared" si="43"/>
        <v>355559130.86000001</v>
      </c>
    </row>
    <row r="134" spans="2:12" ht="12.75" x14ac:dyDescent="0.2">
      <c r="B134" s="28" t="s">
        <v>55</v>
      </c>
      <c r="C134" s="36">
        <v>347457959</v>
      </c>
      <c r="D134" s="37">
        <v>8101171.8600000003</v>
      </c>
      <c r="E134" s="36">
        <f>C134+D134</f>
        <v>355559130.86000001</v>
      </c>
      <c r="F134" s="53">
        <v>0</v>
      </c>
      <c r="G134" s="54">
        <v>0</v>
      </c>
      <c r="H134" s="37">
        <f>E134-F134</f>
        <v>355559130.86000001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150747952.97000003</v>
      </c>
      <c r="D150" s="35">
        <f t="shared" ref="D150:H150" si="51">SUM(D151:D157)</f>
        <v>13702452.41</v>
      </c>
      <c r="E150" s="34">
        <f>SUM(E151:E157)</f>
        <v>164450405.38000003</v>
      </c>
      <c r="F150" s="35">
        <f t="shared" si="51"/>
        <v>41064468.079999998</v>
      </c>
      <c r="G150" s="34">
        <f t="shared" si="51"/>
        <v>41064468.079999998</v>
      </c>
      <c r="H150" s="35">
        <f t="shared" si="51"/>
        <v>123385937.30000003</v>
      </c>
    </row>
    <row r="151" spans="2:10" ht="12.75" x14ac:dyDescent="0.2">
      <c r="B151" s="28" t="s">
        <v>72</v>
      </c>
      <c r="C151" s="36">
        <v>70984484.290000007</v>
      </c>
      <c r="D151" s="53">
        <v>5966942.7599999998</v>
      </c>
      <c r="E151" s="36">
        <f>C151+D151</f>
        <v>76951427.050000012</v>
      </c>
      <c r="F151" s="53">
        <v>18134547.449999999</v>
      </c>
      <c r="G151" s="54">
        <v>18134547.449999999</v>
      </c>
      <c r="H151" s="37">
        <f>E151-F151</f>
        <v>58816879.600000009</v>
      </c>
    </row>
    <row r="152" spans="2:10" ht="12.75" x14ac:dyDescent="0.2">
      <c r="B152" s="28" t="s">
        <v>73</v>
      </c>
      <c r="C152" s="36">
        <v>79763468.680000007</v>
      </c>
      <c r="D152" s="53">
        <v>7735509.6500000004</v>
      </c>
      <c r="E152" s="36">
        <f t="shared" ref="E152:E157" si="52">C152+D152</f>
        <v>87498978.330000013</v>
      </c>
      <c r="F152" s="53">
        <v>22929920.629999999</v>
      </c>
      <c r="G152" s="54">
        <v>22929920.629999999</v>
      </c>
      <c r="H152" s="37">
        <f t="shared" ref="H152:H157" si="53">E152-F152</f>
        <v>64569057.700000018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9607410909</v>
      </c>
      <c r="D158" s="46">
        <f>D83+D8</f>
        <v>567784433.12</v>
      </c>
      <c r="E158" s="45">
        <f>E83+E8</f>
        <v>10175195342.120001</v>
      </c>
      <c r="F158" s="46">
        <f t="shared" si="54"/>
        <v>1962584864.9600003</v>
      </c>
      <c r="G158" s="45">
        <f t="shared" si="54"/>
        <v>1947036955.2</v>
      </c>
      <c r="H158" s="46">
        <f>H83+H8</f>
        <v>8212610477.1600008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2023-05-22T22:19:27Z</cp:lastPrinted>
  <dcterms:created xsi:type="dcterms:W3CDTF">2018-09-04T19:21:14Z</dcterms:created>
  <dcterms:modified xsi:type="dcterms:W3CDTF">2023-05-22T22:19:30Z</dcterms:modified>
</cp:coreProperties>
</file>