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0.20.47.239\Presupuesto Base\CATALOGOS 2023\CONVOCATORIA 009-2023\"/>
    </mc:Choice>
  </mc:AlternateContent>
  <xr:revisionPtr revIDLastSave="0" documentId="13_ncr:1_{B9EF3A13-B0F6-4B79-99D2-5DC23ACF3207}" xr6:coauthVersionLast="36" xr6:coauthVersionMax="36" xr10:uidLastSave="{00000000-0000-0000-0000-000000000000}"/>
  <bookViews>
    <workbookView xWindow="0" yWindow="0" windowWidth="28800" windowHeight="12105" xr2:uid="{00000000-000D-0000-FFFF-FFFF00000000}"/>
  </bookViews>
  <sheets>
    <sheet name="DOPI-MUN-RM-IE-LP-083-2023" sheetId="3" r:id="rId1"/>
  </sheets>
  <externalReferences>
    <externalReference r:id="rId2"/>
    <externalReference r:id="rId3"/>
  </externalReferences>
  <definedNames>
    <definedName name="_xlnm._FilterDatabase" localSheetId="0" hidden="1">'DOPI-MUN-RM-IE-LP-083-2023'!$A$14:$G$499</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'DOPI-MUN-RM-IE-LP-083-2023'!$A$1:$G$499</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'DOPI-MUN-RM-IE-LP-083-2023'!$1:$14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415" i="3" l="1"/>
  <c r="A452" i="3" l="1"/>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A451" i="3"/>
  <c r="G411" i="3"/>
  <c r="G493" i="3" s="1"/>
  <c r="G409" i="3"/>
  <c r="G492" i="3" s="1"/>
  <c r="G377" i="3"/>
  <c r="G485" i="3" s="1"/>
  <c r="G349" i="3"/>
  <c r="G477" i="3" s="1"/>
  <c r="G248" i="3"/>
  <c r="G458" i="3" s="1"/>
  <c r="G406" i="3" l="1"/>
  <c r="G491" i="3" s="1"/>
  <c r="G147" i="3"/>
  <c r="G352" i="3"/>
  <c r="G374" i="3"/>
  <c r="G370" i="3"/>
  <c r="G482" i="3" s="1"/>
  <c r="G224" i="3"/>
  <c r="G455" i="3" s="1"/>
  <c r="G400" i="3"/>
  <c r="G489" i="3" s="1"/>
  <c r="G327" i="3"/>
  <c r="G474" i="3" s="1"/>
  <c r="G364" i="3"/>
  <c r="G481" i="3" s="1"/>
  <c r="G343" i="3"/>
  <c r="G476" i="3" s="1"/>
  <c r="G307" i="3"/>
  <c r="G471" i="3" s="1"/>
  <c r="G268" i="3"/>
  <c r="G462" i="3" s="1"/>
  <c r="G216" i="3"/>
  <c r="G454" i="3" s="1"/>
  <c r="G389" i="3"/>
  <c r="G488" i="3" s="1"/>
  <c r="G251" i="3"/>
  <c r="G334" i="3"/>
  <c r="G475" i="3" s="1"/>
  <c r="G234" i="3"/>
  <c r="G456" i="3" s="1"/>
  <c r="G274" i="3"/>
  <c r="G295" i="3"/>
  <c r="G468" i="3" s="1"/>
  <c r="G289" i="3"/>
  <c r="G467" i="3" s="1"/>
  <c r="G317" i="3"/>
  <c r="G472" i="3" s="1"/>
  <c r="G192" i="3"/>
  <c r="G452" i="3" s="1"/>
  <c r="G257" i="3"/>
  <c r="G461" i="3" s="1"/>
  <c r="G281" i="3"/>
  <c r="G465" i="3" s="1"/>
  <c r="G302" i="3"/>
  <c r="G470" i="3" s="1"/>
  <c r="G242" i="3"/>
  <c r="G457" i="3" s="1"/>
  <c r="G359" i="3"/>
  <c r="G480" i="3" s="1"/>
  <c r="G380" i="3"/>
  <c r="G487" i="3" s="1"/>
  <c r="G405" i="3" l="1"/>
  <c r="G490" i="3" s="1"/>
  <c r="G351" i="3"/>
  <c r="G478" i="3" s="1"/>
  <c r="G479" i="3"/>
  <c r="G250" i="3"/>
  <c r="G459" i="3" s="1"/>
  <c r="G460" i="3"/>
  <c r="G273" i="3"/>
  <c r="G463" i="3" s="1"/>
  <c r="G464" i="3"/>
  <c r="G373" i="3"/>
  <c r="G483" i="3" s="1"/>
  <c r="G484" i="3"/>
  <c r="G326" i="3"/>
  <c r="G473" i="3" s="1"/>
  <c r="G288" i="3"/>
  <c r="G466" i="3" s="1"/>
  <c r="G215" i="3"/>
  <c r="G453" i="3" s="1"/>
  <c r="G379" i="3"/>
  <c r="G486" i="3" s="1"/>
  <c r="G301" i="3"/>
  <c r="G469" i="3" s="1"/>
  <c r="G451" i="3" l="1"/>
  <c r="G191" i="3"/>
  <c r="D94" i="3" l="1"/>
  <c r="D80" i="3"/>
  <c r="B450" i="3"/>
  <c r="A450" i="3"/>
  <c r="B449" i="3"/>
  <c r="B448" i="3"/>
  <c r="B447" i="3"/>
  <c r="B446" i="3"/>
  <c r="A449" i="3"/>
  <c r="A448" i="3"/>
  <c r="A447" i="3"/>
  <c r="A446" i="3"/>
  <c r="B445" i="3"/>
  <c r="A445" i="3"/>
  <c r="B444" i="3"/>
  <c r="B443" i="3"/>
  <c r="B442" i="3"/>
  <c r="A444" i="3"/>
  <c r="A443" i="3"/>
  <c r="A442" i="3"/>
  <c r="A441" i="3"/>
  <c r="A440" i="3"/>
  <c r="A439" i="3"/>
  <c r="B437" i="3"/>
  <c r="A437" i="3"/>
  <c r="A425" i="3"/>
  <c r="A418" i="3"/>
  <c r="A419" i="3"/>
  <c r="A420" i="3"/>
  <c r="A421" i="3"/>
  <c r="A422" i="3"/>
  <c r="A423" i="3"/>
  <c r="A424" i="3"/>
  <c r="B419" i="3"/>
  <c r="B418" i="3"/>
  <c r="B422" i="3"/>
  <c r="G53" i="3" l="1"/>
  <c r="G422" i="3" s="1"/>
  <c r="G161" i="3"/>
  <c r="G444" i="3" l="1"/>
  <c r="G166" i="3" l="1"/>
  <c r="G181" i="3"/>
  <c r="G448" i="3" s="1"/>
  <c r="G173" i="3"/>
  <c r="G447" i="3" s="1"/>
  <c r="G446" i="3" l="1"/>
  <c r="G155" i="3"/>
  <c r="G442" i="3" s="1"/>
  <c r="G133" i="3" l="1"/>
  <c r="G437" i="3" s="1"/>
  <c r="G81" i="3" l="1"/>
  <c r="B441" i="3" l="1"/>
  <c r="B440" i="3"/>
  <c r="B439" i="3"/>
  <c r="B438" i="3"/>
  <c r="A438" i="3"/>
  <c r="B436" i="3"/>
  <c r="A436" i="3"/>
  <c r="A435" i="3"/>
  <c r="B435" i="3"/>
  <c r="A434" i="3"/>
  <c r="B434" i="3"/>
  <c r="B433" i="3"/>
  <c r="A433" i="3"/>
  <c r="A432" i="3"/>
  <c r="B432" i="3"/>
  <c r="B431" i="3"/>
  <c r="A431" i="3"/>
  <c r="B430" i="3"/>
  <c r="A430" i="3"/>
  <c r="B429" i="3"/>
  <c r="A429" i="3"/>
  <c r="B428" i="3"/>
  <c r="A428" i="3"/>
  <c r="A427" i="3"/>
  <c r="B427" i="3"/>
  <c r="A426" i="3"/>
  <c r="B426" i="3"/>
  <c r="B425" i="3"/>
  <c r="B424" i="3"/>
  <c r="B423" i="3"/>
  <c r="B421" i="3"/>
  <c r="B420" i="3"/>
  <c r="B417" i="3"/>
  <c r="A417" i="3"/>
  <c r="G66" i="3" l="1"/>
  <c r="G424" i="3" s="1"/>
  <c r="G59" i="3"/>
  <c r="G30" i="3"/>
  <c r="G420" i="3" s="1"/>
  <c r="G38" i="3"/>
  <c r="G29" i="3" l="1"/>
  <c r="G419" i="3" s="1"/>
  <c r="G421" i="3"/>
  <c r="G423" i="3"/>
  <c r="G17" i="3" l="1"/>
  <c r="G418" i="3" s="1"/>
  <c r="G158" i="3" l="1"/>
  <c r="G443" i="3" s="1"/>
  <c r="G142" i="3" l="1"/>
  <c r="G136" i="3"/>
  <c r="G70" i="3"/>
  <c r="G426" i="3" s="1"/>
  <c r="G76" i="3"/>
  <c r="G441" i="3"/>
  <c r="G135" i="3" l="1"/>
  <c r="G438" i="3" s="1"/>
  <c r="G439" i="3"/>
  <c r="G440" i="3"/>
  <c r="G427" i="3"/>
  <c r="G131" i="3" l="1"/>
  <c r="G122" i="3" l="1"/>
  <c r="G435" i="3" s="1"/>
  <c r="G106" i="3"/>
  <c r="G112" i="3"/>
  <c r="G436" i="3"/>
  <c r="G105" i="3" l="1"/>
  <c r="G432" i="3" s="1"/>
  <c r="G434" i="3"/>
  <c r="G433" i="3"/>
  <c r="G91" i="3" l="1"/>
  <c r="G429" i="3" s="1"/>
  <c r="G428" i="3" l="1"/>
  <c r="G103" i="3"/>
  <c r="G100" i="3"/>
  <c r="G69" i="3" s="1"/>
  <c r="G430" i="3" l="1"/>
  <c r="G431" i="3"/>
  <c r="G425" i="3" l="1"/>
  <c r="G413" i="3" l="1"/>
  <c r="B413" i="3"/>
  <c r="A413" i="3"/>
  <c r="G189" i="3"/>
  <c r="G450" i="3" s="1"/>
  <c r="G187" i="3"/>
  <c r="G449" i="3" l="1"/>
  <c r="G165" i="3"/>
  <c r="G445" i="3" s="1"/>
  <c r="G417" i="3" s="1"/>
  <c r="G497" i="3" l="1"/>
  <c r="G498" i="3" s="1"/>
  <c r="G499" i="3" s="1"/>
  <c r="G16" i="3"/>
</calcChain>
</file>

<file path=xl/sharedStrings.xml><?xml version="1.0" encoding="utf-8"?>
<sst xmlns="http://schemas.openxmlformats.org/spreadsheetml/2006/main" count="1142" uniqueCount="655">
  <si>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</si>
  <si>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</si>
  <si>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</si>
  <si>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</si>
  <si>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</si>
  <si>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</si>
  <si>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</si>
  <si>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</si>
  <si>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</si>
  <si>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</si>
  <si>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</si>
  <si>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</si>
  <si>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</si>
  <si>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</si>
  <si>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</si>
  <si>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</si>
  <si>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</si>
  <si>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</si>
  <si>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</si>
  <si>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</si>
  <si>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</si>
  <si>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</si>
  <si>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</si>
  <si>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</si>
  <si>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</si>
  <si>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CORTE CON DISCO DE DIAMANTE HASTA 1/3 DE ESPESOR DE LA LOSA Y HASTA 3 MM DE ANCHO, INCLUYE: EQUIPO, PREPARACIONES Y MANO DE OBRA.</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</si>
  <si>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</si>
  <si>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</si>
  <si>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</si>
  <si>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</si>
  <si>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</si>
  <si>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ESTRUCTURA CON LONARIA</t>
  </si>
  <si>
    <t>CIMENTACIÓN</t>
  </si>
  <si>
    <t>ASENTAMIENTO DE PLACAS METÁLICAS DE ESTRUCTURA A BASE DE GROUT NO METÁLICO, INCLUYE: MATERIALES, MANO DE OBRA, EQUIPO Y HERRAMIENTA.</t>
  </si>
  <si>
    <t>ESTRUCTURA</t>
  </si>
  <si>
    <t>LONARIA</t>
  </si>
  <si>
    <t>BARRERAS DE SEGURIDAD</t>
  </si>
  <si>
    <t>SUMINISTRO Y COLOCACIÓN DE MALLA ELECTROSOLDADA 6X6-10/10 COMO REFUERZO EN LOSAS DE CONCRETO, INCLUYE: HABILITADO, DESPERDICIOS, TRASLAPES, MATERIAL DE FIJACIÓN, ACARREO DEL MATERIAL AL SITIO DE SU COLOCACIÓN, MANO DE OBRA Y HERRAMIENTA.</t>
  </si>
  <si>
    <t>PLACA CONMEMORATIVA</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</si>
  <si>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</si>
  <si>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</si>
  <si>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EXCAVACIONES Y RELLENOS</t>
  </si>
  <si>
    <t>SUMINISTRO Y COLOCACIÓN DE CONCRETO PREMEZCLADO F´C= 250 KG/CM2 REV. 14 CM T.M.A. 19 MM R.N., EN CIMENTACIÓN, INCLUYE: MATERIALES, COLADO, VIBRADO, DESCIMBRA, CURADO,  MANO DE OBRA, EQUIPO Y HERRAMIENTA.</t>
  </si>
  <si>
    <t>SUMINISTRO Y APLICACIÓN DE LÍNEAS DELIMITADORAS, CON PINTURA BASE ACEITE DE SECADO RÁPIDO, MATE MARCA COMEX O SIMILAR, DE 5 CM DE ANCHO, ACABADO MATE SECADO RÁPIDO, INCLUYE: HERRAMIENTA, LIMPIEZA Y PREPARACIÓN DE LA SUPERFICIE, MATERIALES, EQUIPO Y MANO DE OBRA.</t>
  </si>
  <si>
    <t>SUMINISTRO Y APLICACIÓN DE PINTURA DE ESMALTE 100 MATE COMEX O SIMILAR, COLOR BLANCO, EN ESTRUCTURAS METÁLICAS, INCLUYE: APLICACIÓN DE RECUBRIMIENTO A 4 MILÉSIMAS DE ESPESOR, MATERIALES, MANO DE OBRA, EQUIPO Y HERRAMIENTA.</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</si>
  <si>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</si>
  <si>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CATÁLOGO DE CONCEPTOS</t>
  </si>
  <si>
    <t>CANCHA DE USOS MÚLTIPLES</t>
  </si>
  <si>
    <t>CIMBRA ACABADO COMÚN EN DALAS Y CASTILLOS A BASE DE MADERA DE PINO DE 3A, INCLUYE: HERRAMIENTA, SUMINISTRO DE MATERIALES, ACARREOS, CORTES, HABILITADO, CIMBRADO, DESCIMBRA, EQUIPO Y MANO DE OBRA.</t>
  </si>
  <si>
    <t>CONCRETO HECHO EN OBRA DE F'C= 150 KG/CM2, T.MA. 3/4", R.N., INCLUYE: HERRAMIENTA, ELABORACIÓN DE CONCRETO, ACARREOS, COLADO, VIBRADO, EQUIPO Y MANO DE OBRA.</t>
  </si>
  <si>
    <t>SUMINISTRO Y APLICACIÓN DE PINTURA VINÍLICA LÍNEA VINIMEX PREMIUM DE COMEX O SIMILAR A DOS MANOS, EN CUALQUIER COLOR, LIMPIANDO Y PREPARANDO LA SUPERFICIE CON SELLADOR, INCLUYE: MATERIALES, ANDAMIOS,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</si>
  <si>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</si>
  <si>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</si>
  <si>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</si>
  <si>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HABILITADO Y COLOCACIÓN DE ACERO DE REFUERZO DE FY= 4200 KG/CM2, INCLUYE: MATERIALES, TRASLAPES, SILLETAS, HABILITADO, AMARRES,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</si>
  <si>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</si>
  <si>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PISO DE 10 CM DE ESPESOR A BASE DE CONCRETO PREMEZCLADO  F'C= 200 KG/CM2, T.MA. 3/4", ACABADO SEMIPULIDO, INCLUYE: HERRAMIENTA, SUMINISTRO DE MATERIALES, CURADO CON AGUA, DESPERDICIOS, ACARREOS, REGLEADO, ACABADO, CIMBRA EN FRONTERAS, DESCIMBRA, COLADO, REMATES, MUESTREADO, EQUIPO Y MANO DE OBRA.</t>
  </si>
  <si>
    <t>PISO DE 10 CM DE ESPESOR A BASE DE CONCRETO PREMEZCLADO  F'C= 200 KG/CM2, T.M.A. 3/4", ACABADO ESCOBILLADO, INCLUYE: HERRAMIENTA, SUMINISTRO DE MATERIALES, AGUA, DESPERDICIOS, ACARREOS, REGLEADO, ACABADO, CIMBRA EN FRONTERAS, DESCIMBRA, COLADO, CURADO, REMATES, MUESTREADO, EQUIPO Y MANO DE OBRA.</t>
  </si>
  <si>
    <t>APLANADO DE 1 CM DE ESPESOR  EN MURO CON MORTERO CEMENTO-ARENA 1:3, ACABADO APALILLADO, INCLUYE: MATERIALES, ACARREOS, DESPERDICIOS, MANO DE OBRA, PLOMEADO, NIVELADO, REGLEADO, RECORTES, MANO DE OBRA, EQUIPO Y HERRAMIENTA.</t>
  </si>
  <si>
    <t>PORTÓN DE INGRESO</t>
  </si>
  <si>
    <t>RAMPAS DE ACCESO UNIVERSAL Y ANDADORES</t>
  </si>
  <si>
    <t>MUROS DE CONTENCIÓN PARA RAMPAS DE ACCESO UNIVERSAL</t>
  </si>
  <si>
    <t xml:space="preserve">FILETES Y BOLEADOS, HECHOS CON MORTERO CEMENTO-ARENA EN PROPORCIÓN 1:3, TANTO INCLINADOS COMO VERTICALES A TIRO DE HILO Y ESCUADRA,  INCLUYE: DESPERDICIOS, ANDAMIOS Y ACARREO DE MATERIALES AL SITIO DE SU UTILIZACIÓN, A CUALQUIER NIVEL. </t>
  </si>
  <si>
    <t>BARANDALES</t>
  </si>
  <si>
    <t>SUMINISTRO, HABILITADO Y COLOCACIÓN DE PERFILES TUBULARES DE 2" A 2 1/2" CÉDULA 30, PARA FABRICACIÓN DE BARANDAL SEGÚN DISEÑO, INCLUYE: UNA MANO DE PRIMARIO ANTICORROSIVO, DOS MANOS DE PINTURA DE ESMALTE ALQUIDÁLICO, COLOR S. M. A., PLACAS BASE PARA FIJAR BARANDAL, MATERIALES, MANO DE OBRA, EQUIPO Y HERRAMIENTA.</t>
  </si>
  <si>
    <t>LICITACIÓN PÚBLICA No.</t>
  </si>
  <si>
    <t>REHABILITACIÓN DE INGRESO DE ALUMNADO</t>
  </si>
  <si>
    <t>PISOS DE CONCRETO</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</si>
  <si>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CON ACABADO ESTAMPADO PIEL DE ELEFANTE EN COLOR NEGRO INTEGRAL AL 4% PARA ANCLAJE DE BARRERA ESCOLAR (2 DADOS DE 0.40X0.50X0.40 M Y UN DADO DE 0.50X0.80X0.40 M, LIMPIEZA,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</si>
  <si>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</si>
  <si>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</si>
  <si>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</si>
  <si>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CORTE CON DISCO DE DIAMANTE HASTA 1/3 DE ESPESOR DE LA LOSA Y HASTA 3 MM DE ANCHO, INCLUYE: EQUIPO, DISCO DE DIAMANTE, HERRAMIENTA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</si>
  <si>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</si>
  <si>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MOBILIARIO</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</si>
  <si>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</si>
  <si>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LOSA DE CONCRETO Y ALBAÑILERÍAS</t>
  </si>
  <si>
    <t>SUMINISTRO Y APLICACIÓN DE BARNIZ SELLADOR ACRÍLICO TRANSPARENTE NF EN PISO DE CONCRETO, RENDIMIENTO DE 80 M2 X 19 L, INCLUYE: HERRAMIENTA, LIMPIEZA DEL ÁREA PARA RECIBIR APLICACIÓN,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</si>
  <si>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</si>
  <si>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</si>
  <si>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CONCRETO HECHO EN OBRA DE F'C= 200 KG/CM2, T.MA. 3/4", R.N., INCLUYE: HERRAMIENTA, ELABORACIÓN DE CONCRETO, ACARREOS, COLADO, VIBRADO, EQUIPO Y MANO DE OBRA.</t>
  </si>
  <si>
    <t>MURO DE BLOCK DE JALCRETO SÓLIDO, DE 14 CM DE ESPESOR PROMEDIO, A TEZÓN,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</si>
  <si>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PREELIMINARES</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</si>
  <si>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</si>
  <si>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</si>
  <si>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CRUCEROS SEGUROS Y BANQUETAS</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</si>
  <si>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</si>
  <si>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</si>
  <si>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CRUCEROS SEGUROS</t>
  </si>
  <si>
    <t>GUARNICIÓN TIPO "L" EN SECCIÓN 35-20X45 Y CORONA DE 15 CM DE ALTURA POR 12X15 CM, DE CONCRETO PREMEZCLADO F'C=250 KG/CM2., T.M.A. 19 MM., R.N., INCLUYE: CIMBRA, DESCIMBRA, COLADO, CURADO, MATERIALES, DESPERDICIOS, MANO DE OBRA, EQUIPO Y HERRAMIENTA.</t>
  </si>
  <si>
    <t>LOSA DE AJUSTE EN SECCIÓN 45 X 20 CM DE CONCRETO F'C=250 KG/CM2, T.M.A. 19 MM, R.N, PREMEZCLADO, INCLUYE: CIMBRA, DESCIMBRA, COLADO, MATERIALES, DESPERDICIOS, CURADO, MANO DE OBRA, EQUIPO Y HERRAMIENTA.</t>
  </si>
  <si>
    <t>GUARNICIÓN TIPO "I" EN SECCIÓN 15X30 CM DE ALTURA A BASE DE CONCRETO PREMEZCLADO F'C= 250 KG/CM2, T.M.A. 19 MM, R.N., ACABADO APARENTE, INCLUYE: CIMBRA, DESCIMBRA, COLADO, MATERIALES, CURADO,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</si>
  <si>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</si>
  <si>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</si>
  <si>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</si>
  <si>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</si>
  <si>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</si>
  <si>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</si>
  <si>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</si>
  <si>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ÁREAS VERDES</t>
  </si>
  <si>
    <t>SUMINISTRO Y COLOCACIÓN DE TIERRA VEGETAL PREPARADA PARA JARDINERÍA, INCLUYE: SUMINISTRO, ACARREO, COLOCACIÓN, MANO DE OBRA, EQUIPO Y HERRAMIENTA.</t>
  </si>
  <si>
    <t>SEÑALAMIENTO HORIZONTAL</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</si>
  <si>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</si>
  <si>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</si>
  <si>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</si>
  <si>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PINTURA DE ESMALTE 100 MARCA COMEX O SIMILAR, SOBRE SUPERFICIES METÁLICAS EN HERRERÍA CERRADA (VENTANAS, PROTECCIONES, CANCELERIA) A DOS MANOS, INCLUYE: PREPARACIÓN DE LA SUPERFICIE, MATERIALES MENORES Y DE CONSUMO, ANDAMIOS, HERRAMIENTAS, LIMPIEZA, MANO DE OBRA A CUALQUIER NIVEL.</t>
  </si>
  <si>
    <t>SUMINISTRO Y COLOCACIÓN DE PASADOR DE PISO CON VARILLA DE REDONDO LISO DE 1/2", BASE Y ANILLOS DE TUBERÍA 3/4" X 10 CM, BASE DE SOLERA DE 3/4" X 1/8", INCLUYE: HERRAMIENTA, SOLDADURA, TUBO DE FO.GA. DE 5/8" DIÁMETRO Y 20 CM LARGO, MATERIALES MENORES, EQUIPO Y MANO DE OBRA.</t>
  </si>
  <si>
    <t>SUMINISTRO Y COLOCACIÓN DE PLACA CONMEMORATIVA DE ESCUELA CON ESTRELLA EN LÁMINA DE ACERO INOXIDABLE CAL. 16, CON MEDIDAS DE 0.60 X 0.40 CM CORTADO CON LÁSER, MODELO RD-PL01 O SIMILAR,  INCLUYE: HERRAMIENTA, ACARREOS, MATERIALES DE FIJACIÓN, EQUIPO Y MANO DE OBRA.</t>
  </si>
  <si>
    <t>PICADO MANUAL (GOLPEAR CON PICO) DE MURO SIN DEMOLER APLANADO EXISTENTE DE 0.00 A 3.00 M DE ALTURA, PARA POSTERIORMENTE EJECUTAR EL APLANADO. INCLUYE: HERRAMIENTA, ELEVACIONES Y MANO DE OBRA.</t>
  </si>
  <si>
    <t>APLANADO DE 2.00 CM DE ESPESOR EN MURO CON MORTERO CEMENTO-ARENA 1:3, ACABADO APALILLADO, INCLUYE: HERRAMIENTA, MATERIALES, ACARREOS, DESPERDICIOS, MANO DE OBRA, ANDAMIOS, PLOMEADO, NIVELADO, REGLEADO, RECORTES, EQUIPO Y MANO DE OBRA.</t>
  </si>
  <si>
    <t>RENIVELACIÓN DE REGISTRO EXISTENTE, DE FORMA INTERIOR CUADRADA O RECTANGULAR CON DIMENSIONES PROMEDIO DE 50 CM A 60 CM Y HASTA 30 CM DE ALTURA (MEDIDAS INTERIORES), ELABORADO DE BLOCK 11 X 14 X 28 CM A SOGA, ASENTADO Y APLANADO CON MORTERO CEMENTO - ARENA 1:3 DE 1.50 CM DE ESPESOR CON ACABADO PULIDO, TAPA DE CONCRETO F´C= 200 KG/CM2 ACABADO SEMIPULIDO DE 60 CM A 70 CM POR LADO, CON MARCO DE ÁNGULO DE 1 3/4" X 3/16" Y CONTRAMARCO DE  ANGULO DE 2" X 1/4", AHOGADA EN PISO DE CONCRETO F'C= 200 KG/CM2, INCLUYE: HERRAMIENTA, TRAZO, DESPERDICIOS, ACARREOS DE MATERIAL, EQUIPO Y MANO DE OBRA.</t>
  </si>
  <si>
    <t>CIMBRA APARENTE, INCLUYE: SUMINISTRO DE MATERIALES, ACARREOS, CORTES, HABILITADO, CIMBRADO, CHAFLANES, DESCIMBRADO, MANO DE OBRA, LIMPIEZA, EQUIPO Y HERRAMIENTA.</t>
  </si>
  <si>
    <t>SUMINISTRO, HABILITADO Y COLOCACIÓN DE TUBO ESTRUCTURAL, RECTO, EN BASE A PROYECTO, INCLUYE: HERRAMIENTA, INGENIERÍA DE TALLER, CORTES, BISELADOS, SOLDADURA, NIVELACIÓN, ALINEAMIENTO Y PLOMEADO, ANDAMIOS, FONDO PRIMARIO ALQUIDÁLICO ANTICORROSIVO, GRÚA ARTICULADA, CARGA, TRASLADO, DESPERDICIOS, EQUIPO Y MANO DE OBRA.</t>
  </si>
  <si>
    <t>SUMINISTRO Y APLICACIÓN DE LOGO CON PLANTILLA, CON LA LEYENDA DE "n_ñ" CON PINTURA BASE ACEITE DE SECADO RÁPIDO, MATE MARCA COMEX O SIMILAR, MEDIDAS PROMEDIO DE 1.53 M X 1.07 M CONFORME A DETALLE DE PROYECTO, INCLUYE: HERRAMIENTA, LIMPIEZA Y PREPARACIÓN DE LA SUPERFICIE, MATERIALES, EQUIPO Y MANO DE OBRA.</t>
  </si>
  <si>
    <t xml:space="preserve">SUMINISTRO, CONFECCIÓN E INSTALACIÓN DE MEMBRANA PRETENSADA DE FÁBRICA (PRECONTRAINT), MODELO FLEXLIGHT ADVANCED 902 S2 O SIMILAR EN CALIDAD, ESFUERZO MÁXIMO DE 409 KG/M, RESISTENCIA DE 1,734 KG/M, FACTOR DE SEGURIDAD MÍNIMO DE 4.24, COMPUESTA DE TEJIDO DTEX Y MICROFILAMENTOS REVESTIDOS DE FLORURO DE POLIVINILIDENO PVC Y RECUBIERTO CON TRATAMIENTO DE PVDF PLASTIFICADO, CUMPLE CON ISO 9001, ISO 14001, INCLUYE: CARTA GARANTÍA DEL PROVEEDOR DE 15 AÑOS, HERRAMIENTA, MATERIALES, PATRONAJE, ACARREOS, ELEVACIONES, CORTES, DESPERDICIOS, SISTEMA DE FIJACIÓN CON CABLE CATENARIO DE 1/2" TIPO BARRACUDA EIPS 6X19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 </t>
  </si>
  <si>
    <t>PISO DE 10 CM DE ESPESOR A BASE DE CONCRETO PREMEZCLADO  F'C= 200 KG/CM2, R.N., T.M.A. 19 MM, EN RAMPA PEATONAL DE 10 CM DE ESPESOR PROMEDIO EN BANQUETAS Y/O ANDADORES CON PENDIENTE MÁXIMA DEL 6%, CON ACABADO ESCOBILLADO, INCLUYE: CIMBRA, DESCIMBRA, COLADO, CURADO, MATERIALES, MANO DE OBRA, EQUIPO Y HERRAMIENTA.</t>
  </si>
  <si>
    <t>DEMOLICIÓN  DE ADOQUÍN SIN RECUPERACIÓN POR MEDIOS MECÁNICOS DE 8 CM A 10 CM DE ESPESOR, INCLUYE: ACARREO DEL MATERIAL A BANCO DE OBRA PARA SU POSTERIOR RETIRO, MANO DE OBRA, EQUIPO Y HERRAMIENTA.</t>
  </si>
  <si>
    <t>TALA, DERRIBO Y RETIRO DE ÁRBOL DE 1.00 A 3.00 M DE ALTURA, INCLUYE: HERRAMIENTA, PAGO DE PERMISOS ANTE PARQUES Y JARDINES, CORTE DE FOLLAJE EN SECCIONES, APILE DE RAMAS Y TRONCOS, EXTRACCIÓN DE TOCÓN, RETIRO DE MATERIALES DE DESECHO FUERA DE LA OBRA A TIRADERO INDICADO POR SUPERVISIÓN, EQUIPO Y MANO DE OBRA.</t>
  </si>
  <si>
    <t>DESMONTAJE Y RETIRO DE POSTE PARA RED DE VOLEIBOL DE 2.80 M DE ALTURA A BASE DE TUBO DE 2", CON RECUPERACIÓN, INCLUYE: CORTES, DEMOLICIÓN DE DADO DE CONCRETO, ACARREOS HACÍA ALMACÉN DE LA OBRA Y POSTERIOR RETIRO FUERA DE LA OBRA DONDE INDIQUE SUPERVISOR, EQUIPO Y MANO DE OBRA.</t>
  </si>
  <si>
    <t>SUMINISTRO Y COLOCACIÓN DE LETRERO CON LA LEYENDA DE "Telesecundaria Ignacio L. Vallarta 14DTV0330Q" EN ALTO RELIEVE CON ELEMENTOS INDIVIDUALES, CORTADOS CON LÁSER, FABRICADOS EN PLACA 3/16" (4.7 MM) #304 A1 DE ACERO INOXIDABLE,PINTURA DE ESMALT ACRÍLICO DE COMEX COLOR NEGRO M ATE, PROTECCIÓN CON RECUBRIMIENTO DE BARNIZ TRANSPARENTE DE POLIURETANO, PREPARACIÓN DE ANCLAS DE 15 CM FABRICADAS CON SÓLIDO INOX 1/4" PARA SER FIJADAS A MURO, CON 5 CM DE SEPARACIÓN CON ADHESIVO EPÓXICO ANCHORFIX COLOR GRIS, FUENTE TIPO ISIDORA BOLD, H= 15 CM, INCLUYE: HERRAMIENTA, ACARREOS, DESPERDICIOS, MATERIALES, COLOCACIÓN, BARRENOS, EQUIPO Y MANO DE OBRA.</t>
  </si>
  <si>
    <t>CIMBRA EN CIMENTACIÓN, ACABADO COMÚN, INCLUYE: SUMINISTRO DE MATERIALES, ACARREOS, CORTES, HABILITADO, CIMBRADO, DESCIMBRADO, MANO DE OBRA, LIMPIEZA, EQUIPO Y HERRAMIENTA.</t>
  </si>
  <si>
    <t>FABRICACIÓN Y COLOCACIÓN DE PORTÓN DE HERRERÍA FABRICADA CON 2 FIJOS VERTICALES EN LOS EXTREMOS DEL PORTÓN DE PTR DE 6" X 4" CAL 1/4",  EMPOTRADAS A MURO CON ÁNGULO DE 2 1/2" X 2 1/2" X 3/16", PUERTAS CON MARCO DE PTR DE 4" X 2", FORRADA CON LÁMINA DE TABLERO CAJA GRANDE CALIBRE 22, CON REFUERZOS HORIZONTALES A BASE DE PTR DE 1 1/2" X 1 1/2", BASE SUPERIOR PARA SOPORTAR PUERTAS A BASE DE PLACA DE 1/2" DE 4" X 2" PARA FIJACIÓN DE TEJUELOS Y CARTABÓN DE 6"X6" Y BASE INFERIOR A BASE DE PTR DE 4" X 2" CAL. 11  Y PLACA DE 1/2" DE 4" X 2 1/2" PARA FIJACIÓN DE TEJUELOS, INCLUYE: HERRAMIENTA, BIBEL GRANDE D70, TEJUELOS, FLETES Y MANIOBRAS, ACARREOS, CORTES, DESPERDICIOS, FIJACIÓN, SOLDADURAS, PLOMEO, PRIMARIO ANTICORROSIVO, MATERIALES MENORES, EQUIPO Y MANO DE OBRA.</t>
  </si>
  <si>
    <t>SUMINISTRO Y COLOCACIÓN DE PASADOR DE TUBO C-40 DE 2" X 50 CM, CON PALANCA Y ANILLOS CON SOLERA DE 2" X 1/4", INCLUYE: HERRAMIENTA, ACARREOS, SOLDADURA, FIJACIÓN, MATERIALES MENORES, EQUIPO Y MANO DE OBRA.</t>
  </si>
  <si>
    <t>MURO DE INGRESO</t>
  </si>
  <si>
    <t>RECUBRIMIENTO TEXTURIZADO ESTIREN-ACRÍLICO ESTRAFINA SUPERTEX O SIMILAR EN CALIDAD, CON RENDIMIENTO DE 12 M2 POR CADA 19 L, INCLUYE: HERRAMIENTA, MATERIALES, ACARREOS, DESPERDICIOS, MANO DE OBRA, ANDAMIOS, PLOMEADO, NIVELADO, REGLEADO, RECORTES, EQUIPO Y MANO DE OBRA.</t>
  </si>
  <si>
    <t>RENIVELACIÓN DE BOCA DE TORMENTA EXISTENTE, DE FORMA INTERIOR RECTANGULAR CON DIMENSIONES PROMEDIO DE 20 CM A 60 CM Y HASTA 40 CM DE ALTURA (MEDIDAS INTERIORES), ELABORADO DE BLOCK 11 X 14 X 28 CM A SOGA, ASENTADO Y APLANADO CON MORTERO CEMENTO - ARENA 1:3 DE 1.50 CM DE ESPESOR CON ACABADO PULIDO, REJILLA IRVING ESTÁNDAR IS-05 DE 2" X 3/16", CON MARCO DE ÁNGULO DE 1 3/4" X 3/16" Y CONTRAMARCO DE  ANGULO DE 2" X 1/4", AHOGADA EN PISO DE CONCRETO F'C= 200 KG/CM2, INCLUYE: HERRAMIENTA, TRAZO, DESPERDICIOS, ACARREOS DE MATERIAL, EQUIPO Y MANO DE OBRA.</t>
  </si>
  <si>
    <t>PUERTA</t>
  </si>
  <si>
    <t>RED DE VOLEIBOL</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</si>
  <si>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</si>
  <si>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SUMINISTRO E INSTALACIÓN DE RED PARA VOLEIBOL MODELO PVB-117 O SIMILAR, CON MEDIDAS DE 11.00 M DE LARGO X 2.55 M DE ALTURA X 1.00 M DE ANCHO DE RED, MEDIDAS PROMEDIO,  INCLUYE: HERRAMIENTA, 2 POSTES DE 2 1/2" CEDULA 40 CON 4 AROS FORJADOS DE REDONDO LISO DE 3/8" Y 5 CM DE DIÁMETRO, RED, ELEMENTOS DE FIJACIÓN, MATERIALES,  ACARREOS, EQUIPO Y MANO DE OBRA.</t>
  </si>
  <si>
    <t>TRAZO Y NIVELACIÓN CON EQUIPO TOPOGRÁFICO DEL TERRENO ESTABLECIENDO EJES Y REFERENCIAS Y BANCOS DE NIVEL, INCLUYE: CRUCETAS, ESTACAS, HILOS, MARCAS Y TRAZOS CON CALHIDRA, MANO DE OBRA, EQUIPO Y HERRAMIENTA.</t>
  </si>
  <si>
    <r>
      <t>RELLENO EN CEPAS O MESETAS CON MATERIAL DE BANCO (TEPETATE), COMPACTADO CON EQUIPO DE IMPACTO AL</t>
    </r>
    <r>
      <rPr>
        <b/>
        <sz val="8"/>
        <rFont val="ISIDORA BOLD"/>
      </rPr>
      <t xml:space="preserve"> 95%</t>
    </r>
    <r>
      <rPr>
        <sz val="8"/>
        <rFont val="Isidora Bold"/>
      </rPr>
      <t xml:space="preserve"> ± 2 DE SU P.V.S.M., PRUEBA AASHTO ESTÁNDAR, CBR DEL 5% MÍNIMO, EN CAPAS NO MAYORES DE 20 CM, INCLUYE: INCORPORACIÓN DE AGUA NECESARIA, MANO DE OBRA, EQUIPO Y HERRAMIENTA, MEDIDO EN TERRENO NATURAL POR SECCIÓN SEGÚN PROYECTOS.</t>
    </r>
  </si>
  <si>
    <t>CARGA MECÁNICA Y ACARREO EN CAMIÓN 1 ER. KILÓMETRO, DE MATERIAL PRODUCTO DE EXCAVACIÓN, DEMOLICIÓN Y/O ESCOMBROS, INCLUYE: REGALÍAS AL BANCO DE TIRO, MANO DE OBRA, EQUIPO Y HERRAMIENTA.</t>
  </si>
  <si>
    <t>ACARREO EN CAMIÓN KILÓMETROS SUBSECUENTES DE MATERIAL PRODUCTO DE EXCAVACIÓN, DEMOLICIÓN Y/O ESCOMBROS A TIRADERO AUTORIZADO POR SUPERVISIÓN, INCLUYE: MANO DE OBRA, EQUIPO Y HERRAMIENTA.</t>
  </si>
  <si>
    <t>CIMBRA EN ZAPATAS Y DADOS DE CIMENTACIÓN, ACABADO COMÚN, INCLUYE: SUMINISTRO DE MATERIALES, ACARREOS, CORTES, HABILITADO, CIMBRADO, DESCIMBRADO, MANO DE OBRA, LIMPIEZA, EQUIPO Y HERRAMIENTA.</t>
  </si>
  <si>
    <t xml:space="preserve">SUMINISTRO, HABILITADO Y COLOCACIÓN DE TUBO ESTRUCTURAL, ROLADO, EN BASE A PROYECTO, INCLUYE: HERRAMIENTA, INGENIERÍA DE TALLER, CORTES, BISELADOS, SOLDADURA, NIVELACIÓN, ALINEAMIENTO Y PLOMEADO, ANDAMIOS, FONDO PRIMARIO ALQUIDÁLICO ANTICORROSIVO, GRÚA ARTICULADA, CARGA, TRASLADO, DESPERDICIOS, EQUIPO Y MANO DE OBRA. </t>
  </si>
  <si>
    <t>SUMINISTRO, HABILITADO Y MONTAJE DE CARTABONES PARA PLB-1 CON PLACA DE ACERO A-36 DE 20 X 8 CM, 1/2" DE ESPESOR, INCLUYE: CORTES, DESPERDICIOS, SOLDADURA, PINTURA PRIMARIO ANTICORROSIVO Y ACABADO ALQUIDALICO COLOR BLANCO EN 3 MILÉSIMAS DE ESPESOR,  TRASLADO DE MATERIALES, MANO DE OBRA, EQUIPO Y HERRAMIENTA.</t>
  </si>
  <si>
    <t>SUMINISTRO, HABILITADO Y MONTAJE DE PLACA DE ACERO A-36  PARA CONEXIONES DE LONARIA, INCLUYE: TRAZO, MATERIALES, CORTES, SOLDADURA, FIJACIÓN, MANO DE OBRA, EQUIPO Y HERRAMIENTA.</t>
  </si>
  <si>
    <t>SUMINISTRO Y PLANTACIÓN DE ÁRBOL FRESNO COMÚN DE MÍNIMO 2.00 M DE ALTURA Y 2" DE DIÁMETRO EN TRONCO, INCLUYE: HERRAMIENTA, EXCAVACIÓN, CAPA  DE TIERRA VEGETAL, AGUA PARA RIEGO, MANO DE OBRA, RIEGO Y CUIDADOS POR 30 DÍAS.</t>
  </si>
  <si>
    <t>MEJORAMIENTO DEL TERRENO NATURAL CON SUELO CEMENTO EN PROPORCIÓN 10:1, COMPACTADO EN CAPAS DE NO MAS DE 20 CM AL 95% DE SU P.V.S.M., CONFORME A LA PRUEBA AASTHO ESTÁNDAR, INCLUYE: EXTENDIDO DEL MATERIAL, HOMOGENIZADO, AFINE DE LA SUPERFICIE, COMPACTADO, MANO DE OBRA, EQUIPO Y HERRAMIENTA.</t>
  </si>
  <si>
    <t>TELESECUNDARIA IGNACIO L. VALLARTA</t>
  </si>
  <si>
    <t>BOTALLANTAS</t>
  </si>
  <si>
    <t>A</t>
  </si>
  <si>
    <t>A1</t>
  </si>
  <si>
    <t>A2</t>
  </si>
  <si>
    <t>A2.1</t>
  </si>
  <si>
    <t>A2.2</t>
  </si>
  <si>
    <t>A2.3</t>
  </si>
  <si>
    <t>A2.4</t>
  </si>
  <si>
    <t>A2.5</t>
  </si>
  <si>
    <t>A3</t>
  </si>
  <si>
    <t>A3.1</t>
  </si>
  <si>
    <t>A3.2</t>
  </si>
  <si>
    <t>A3.3</t>
  </si>
  <si>
    <t>A3.4</t>
  </si>
  <si>
    <t>A3.5</t>
  </si>
  <si>
    <t>A3.6</t>
  </si>
  <si>
    <t>A4</t>
  </si>
  <si>
    <t>A4.1</t>
  </si>
  <si>
    <t>A4.2</t>
  </si>
  <si>
    <t>A4.3</t>
  </si>
  <si>
    <t>A4.4</t>
  </si>
  <si>
    <t>A4.5</t>
  </si>
  <si>
    <t>A5</t>
  </si>
  <si>
    <t>A5.1</t>
  </si>
  <si>
    <t>A5.2</t>
  </si>
  <si>
    <t>A5.3</t>
  </si>
  <si>
    <t>A5.4</t>
  </si>
  <si>
    <t>A5.5</t>
  </si>
  <si>
    <t>A5.6</t>
  </si>
  <si>
    <t>A7</t>
  </si>
  <si>
    <t>A6</t>
  </si>
  <si>
    <t>A6.1</t>
  </si>
  <si>
    <t>A6.2</t>
  </si>
  <si>
    <t>A6.3</t>
  </si>
  <si>
    <t>A6.4</t>
  </si>
  <si>
    <t>DESMONTAJE Y RETIRO POR MEDIOS MANUALES CON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</si>
  <si>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 xml:space="preserve">SUMINISTRO Y APLICACIÓN DE PINTURA TRÁFICO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</si>
  <si>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</si>
  <si>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 xml:space="preserve">SUMINISTRO Y APLICACIÓN DE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</si>
  <si>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</si>
  <si>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</si>
  <si>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"ALTO" COLOR BLANCO, CON APLICACIÓN DE PRIMARIO PARA ASEGURAR EL CORRECTO ANCLAJE DE LA PINTURA Y DE MICROESFERA REFLEJANTE 330 GR/M2, APLICADA CON MAQUINA PINTARRAYA, INCLUYE: TRAZO, SEÑALAMIENTOS, MANO DE OBRA, PREPARACIÓN Y LIMPIEZA AL FINAL DE LA OBRA.</t>
  </si>
  <si>
    <t>B</t>
  </si>
  <si>
    <t>ESCUELA PRIMARIA EMILIANO ZAPATA</t>
  </si>
  <si>
    <t>B1</t>
  </si>
  <si>
    <t>PRELIMINARES</t>
  </si>
  <si>
    <t xml:space="preserve">DEMOLICIÓN POR MEDIOS MECÁNICOS DE PAVIMENTO DE EMPEDRADO TRADICIONAL, INCLUYE: HERRAMIENTA, ACARREO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</si>
  <si>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</si>
  <si>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</si>
  <si>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</si>
  <si>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</si>
  <si>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POR MEDIOS MANUALES DE APLANADO DE 2.00 A 4.00 CM EN MUROS Y/O PLAFONES, A CUALQUIER ALTURA, INCLUYE: HERRAMIENTA, ANDAMIOS, ACARREO DEL MATERIAL A BANCO DE OBRA PARA SU POSTERIOR RETIRO, LIMPIEZA DEL ÁREA DE LOS TRABAJOS, ABUNDAMIENTO, EQUIPO Y MANO DE OBRA.</t>
  </si>
  <si>
    <t xml:space="preserve">DESMONTAJE CON RECUPERACIÓN DE CUBIERTA A BASE DE LÁMINA (GALVANIZADA, PVC, FIBROCEMENTO, CARTÓN PETROLIFICADO, POLICARBONATO Y/O MATERIALES SIMILARES), A CUALQUIER ALTURA, INCLUYE: HERRAMIENTA, ACARREOS, APILE DE MATERIAL A BODEGA DONDE INDIQUE SUPERVISIÓN DENTRO Y FUERA DE LA OBRA, EQUIPO Y MANO DE OBRA. </t>
  </si>
  <si>
    <t>DESMONTAJE CON RECUPERACIÓN DE ESTRUCTURA METÁLICA A BASE DE PERFILES ESTRUCTURALES DE DISTINTAS MEDIDAS Y CALIBRES, A CUALQUIER ALTURA, INCLUYE: HERRAMIENTA, ACARREO Y APILE DE MATERIAL A BODEGA DONDE INDIQUE SUPERVISIÓN DENTRO Y FUERA DE LA OBRA, EQUIPO Y MANO DE OBRA.</t>
  </si>
  <si>
    <t>DESMONTAJE DE BARANDAL DE HERRERÍA EXISTENTE DE 0.50 A 1.50 M DE ALTURA CON RECUPERACIÓN, INCLUYE: HERRAMIENTA, CORTES, DEMOLICIÓN DE ANCLAS, ACARREOS AL SITIO DE APILE, EQUIPO Y MANO DE OBRA.</t>
  </si>
  <si>
    <t>DESMONTAJE Y RETIRO DE REJILLA PLUVIAL DE HERRERÍA, CON RECUPERACIÓN, INCLUYE: HERRAMIENTA, DEMOLICIÓN DE CONCRETO, DESMONTAJE DE MARCO Y CONTRAMARCO, MATERIALES, ACARREOS DENTRO DE LA OBRA Y POSTERIORMENTE DONDE INDIQUE SUPERVISIÓN FUERA DE LA OBRA, EQUIPO Y MANO DE OBRA.</t>
  </si>
  <si>
    <t>DESMONTAJE Y RETIRO DE PORTÓN DE HERRERÍA (CON RECUPERACIÓN) CON MEDIDAS PROMEDIO DE 2.90 X 2.35 M DE ALTO A BASE ESTRUCTURA TUBULAR DE PTR DE DISTINTAS MEDIDAS Y CALIBRES EN MARCOS Y TRAVESAÑOS COMO REFUERZO Y CUBIERTA DE LÁMINA METÁLICA, INCLUYE: HERRAMIENTA, DEMOLICIÓN DE CONCRETO DONDE SE ENCUENTRAN AHOGADAS LAS ANCLAS, CORTES, ACARREO AL LUGAR INDICADO POR SUPERVISIÓN, EQUIPO Y MANO DE OBRA.</t>
  </si>
  <si>
    <t>DESMANTELAMIENTO CON RECUPERACIÓN DE MALLA CICLÓN EXISTENTE CON POSTES VERTICALES Y HORIZONTALES, INCLUYE: HERRAMIENTA, DESMONTAJE DE PUERTAS, DEMOLICIÓN DE ANCLAJES DE CONCRETO, ACARREO Y APILE DE MATERIAL A BODEGA DONDE INDIQUE SUPERVISIÓN DENTRO Y FUERA DE LA OBRA, EQUIPO Y MANO DE OBRA.</t>
  </si>
  <si>
    <t>RETIRO DE TOCÓN DE ÁRBOL DE HASTA 100 CM DE DIÁMETRO, INCLUYE: HERRAMIENTA, EXCAVACIONES, MANIOBRAS, RETIRO DE MATERIALES DE DESECHO FUERA DE LA OBRA A TIRADERO INDICADO POR SUPERVISIÓN, EQUIPO Y MANO DE OBRA.</t>
  </si>
  <si>
    <t>DESMONTAJE Y RETIRO DE PORTERÍA DE FUTBOL EXISTENTE A BASE DE TUBERÍA DE ACERO DE HASTA 2.00 M DE ALTURA, CON RECUPERACIÓN, INCLUYE: HERRAMIENTA, DESMONTAJE Y RETIRO ESTRUCTURA DE ACERO, DEMOLICIÓN DE DADOS DE CONCRETO, ACARREOS DENTRO DE LA OBRA Y POSTERIORMENTE DONDE INDIQUE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</si>
  <si>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</si>
  <si>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</si>
  <si>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B2</t>
  </si>
  <si>
    <t>B2.1</t>
  </si>
  <si>
    <t>B2.2</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</si>
  <si>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</si>
  <si>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</si>
  <si>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</si>
  <si>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</si>
  <si>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</si>
  <si>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B2.3</t>
  </si>
  <si>
    <t xml:space="preserve">SUMINISTRO Y PLANTACIÓN DE ÁRBOL OLIVO NEGRO DE MÍNIMO 2.00 M DE ALTURA Y 2" DE DIÁMETRO EN TRONCO, INCLUYE: HERRAMIENTA, EXCAVACIÓN, CAPA  DE TIERRA VEGETAL, AGUA PARA RIEGO, MANO DE OBRA Y CUIDADOS POR 30 DÍAS. </t>
  </si>
  <si>
    <t xml:space="preserve">SUMINISTRO Y PLANTACIÓN DE ÁRBOL ARRAYÁN DE MÍNIMO 2.00 M DE ALTURA Y 2" DE DIÁMETRO EN TRONCO, INCLUYE: HERRAMIENTA, EXCAVACIÓN, CAPA  DE TIERRA VEGETAL, AGUA PARA RIEGO, MANO DE OBRA Y CUIDADOS POR 30 DÍAS. </t>
  </si>
  <si>
    <t>SUMINISTRO Y PLANTACIÓN DE ÁRBOL GUAYABO FRESA DE MÍNIMO 2.00 M DE ALTURA Y 2" DE DIÁMETRO EN TRONCO, INCLUYE: HERRAMIENTA, EXCAVACIÓN, CAPA  DE TIERRA VEGETAL, AGUA PARA RIEGO, MANO DE OBRA Y CUIDADOS POR 30 DÍAS.</t>
  </si>
  <si>
    <t>SUMINISTRO Y PLANTACIÓN DE ÁRBOL PRIMAVERA DE MÍNIMO 2.00 M DE ALTURA Y 2" DE DIÁMETRO EN TRONCO, INCLUYE: HERRAMIENTA, EXCAVACIÓN, CAPA  DE TIERRA VEGETAL, AGUA PARA RIEGO, MANO DE OBRA Y CUIDADOS POR 30 DÍAS.</t>
  </si>
  <si>
    <t>SUMINISTRO Y PLANTACIÓN DE ÁRBOL ROSA MORADA DE MÍNIMO 2.00 M DE ALTURA Y 2" DE DIÁMETRO EN TRONCO, INCLUYE: HERRAMIENTA, EXCAVACIÓN, CAPA  DE TIERRA VEGETAL, AGUA PARA RIEGO, MANO DE OBRA Y CUIDADOS POR 30 DÍAS.</t>
  </si>
  <si>
    <t>SUMINISTRO Y PLANTACIÓN DE PLANTA DEDO-MORO A RAZÓN DE 20 PZAS POR M2 DE 12 CM DE LARGO PROMEDIO, INCLUYE:  EXCAVACIÓN, CAPA  DE TIERRA VEGETAL, AGUA PARA RIEGO, HERRAMIENTA, MANO DE OBRA Y CUIDADOS POR 30 DÍAS.</t>
  </si>
  <si>
    <t>B2.4</t>
  </si>
  <si>
    <t>SUMINISTRO Y APLICACIÓN DE PINTURA TRÁFICO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</si>
  <si>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B2.5</t>
  </si>
  <si>
    <t>B3</t>
  </si>
  <si>
    <t>RAMPAS DE ACCESO UNIVERSAL</t>
  </si>
  <si>
    <t>B3.1</t>
  </si>
  <si>
    <t>B3.2</t>
  </si>
  <si>
    <t>ALBAÑILERÍAS</t>
  </si>
  <si>
    <t>SUMINISTRO, HABILITADO Y COLOCACIÓN DE ARMEX DE ACERO 12X12-4 CON FY= 6,000 KG/CM2, PARA REFUERZO EN CASTILLOS Y/O DALAS, INCLUYE: MATERIALES, TRASLAPES, DESPERDICIOS, SILLETAS, HABILITADO, AMARRES, MANO DE OBRA, EQUIPO Y HERRAMIENTA.</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</si>
  <si>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</si>
  <si>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APLANADO DE 1.00 CM DE ESPESOR EN MURO CON MORTERO CEMENTO-ARENA 1:3, ACABADO APALILLADO FINO, INCLUYE: HERRAMIENTA, MATERIALES, ACARREOS, DESPERDICIOS, MANO DE OBRA, ANDAMIOS, PLOMEADO, NIVELADO, REGLEADO, RECORTES, EQUIPO Y MANO DE OBRA.</t>
  </si>
  <si>
    <t>BOQUILLA DE 15 A 20 CM DE ANCHO, CON MORTERO CEMENTO ARENA PROPORCIÓN 1:3, TERMINADO APALILLADO FINO, INCLUYE: MATERIALES, ACARREOS, DESPERDICIOS, MANO DE OBRA, PLOMEADO, NIVELADO, REGLEADO, RECORTES, MANO DE OBRA, EQUIPO Y HERRAMIENTA.</t>
  </si>
  <si>
    <t>B3.3</t>
  </si>
  <si>
    <t>PISOS DE CONCRETO Y BARANDAL</t>
  </si>
  <si>
    <t>RAMPA DE 10 CM DE ESPESOR CON PENDIENTE MÁXIMA DEL 6% A BASE DE CONCRETO HECHO EN OBRA  F'C= 200 KG/CM2, T.M.A. 19 MM, ACABADO ESCOBILLADO, INCLUYE: HERRAMIENTA, SUMINISTRO DE MATERIALES, AGUA, DESPERDICIOS, ACARREOS, REGLEADO, ACABADO, CIMBRA EN FRONTERAS, DESCIMBRA, COLADO, CURADO, REMATES, MUESTREADO, EQUIPO Y MANO DE OBRA.</t>
  </si>
  <si>
    <t>PISO DE 10 CM DE ESPESOR A BASE DE CONCRETO PREMEZCLADO  F'C= 200 KG/CM2, T.MA. 19 MM, ACABADO ESCOBILLADO, INCLUYE: HERRAMIENTA, SUMINISTRO DE MATERIALES, CURADO, DESPERDICIOS, ACARREOS, REGLEADO, ACABADO, CIMBRA EN FRONTERAS, DESCIMBRA, COLADO, REMATES, MUESTREADO, EQUIPO Y MANO DE OBRA.</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</si>
  <si>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</si>
  <si>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B4</t>
  </si>
  <si>
    <t>PASILLOS Y ANDADORES</t>
  </si>
  <si>
    <t>B4.1</t>
  </si>
  <si>
    <t>B4.2</t>
  </si>
  <si>
    <t>RENIVELACIÓN DE REGISTRO EXISTENTE CON DIMENSIONES PROMEDIO DE 50 CM A 60 CM DE LARGO Y/O ANCHO Y HASTA 20 CM DE PROFUNDIDAD (MEDIDAS INTERIORES), ELABORADO DE BLOCK 11 X 14 X 28 CM A SOGA, ASENTADO CON MORTERO CEMENTO - ARENA 1:3, APLANADO CON MORTERO CEMENTO - ARENA 1:3 ACABADO PULIDO DE 1.50 CM DE ESPESOR, MARCO Y CONTRAMARCO DE ÁNGULO DE 2" X 1/4" PARA CONTRAMARCO Y ÁNGULO DE 1 3/4" X 3/16" PARA MARCO, TAPA DE CONCRETO F'C= 200 KG/CM2. T.M.A. 19 MM., ARMADO CON REFUERZO DE VARILLA DE 3/8"@15 CM EN AMBAS DIRECCIONES, JALADERA DE REDONDO LISO DE 1/2" DE 15 X 10 CM Y TUBO DE 3/4" PARA PASOS DE LA JALADERA, INCLUYE: HERRAMIENTA, TRAZO, DESPERDICIOS, SUMINISTRO, ACARREOS DE MATERIAL, EQUIPO Y MANO DE OBRA.</t>
  </si>
  <si>
    <t>B5</t>
  </si>
  <si>
    <t>ÁREA DE DESAYUNADORES</t>
  </si>
  <si>
    <t>B5.1</t>
  </si>
  <si>
    <t>B5.2</t>
  </si>
  <si>
    <t>CIMBRA EN ZAPATAS DE CIMENTACIÓN, ACABADO COMÚN, INCLUYE: SUMINISTRO DE MATERIALES, ACARREOS, CORTES, HABILITADO, CIMBRADO, DESCIMBRADO, MANO DE OBRA, LIMPIEZA, EQUIPO Y HERRAMIENTA.</t>
  </si>
  <si>
    <t>CONCRETO HECHO EN OBRA DE F'C= 250 KG/CM2, T.MA. 3/4", R.N., INCLUYE: HERRAMIENTA, ELABORACIÓN DE CONCRETO, ACARREOS, COLADO, VIBRADO, EQUIPO Y MANO DE OBRA.</t>
  </si>
  <si>
    <t>B6</t>
  </si>
  <si>
    <t>JARDINERAS Y VEGETACIÓN</t>
  </si>
  <si>
    <t>B6.1</t>
  </si>
  <si>
    <t>B6.2</t>
  </si>
  <si>
    <t xml:space="preserve">MURO DE BLOCK DE JALCRETO DE 11X14X28 CM A TEZÓN ASENTADO CON MORTERO CEMENTO-ARENA 1:3, ACABADO COMÚN, INCLUYE: TRAZO, NIVELACIÓN, PLOMEO, MATERIALES, DESPERDICIOS, MANO DE OBRA, HERRAMIENTA, ANDAMIOS, EQUIPO Y ACARREOS. </t>
  </si>
  <si>
    <t>BOQUILLA DE 25 A 32 CM DE ANCHO, CON MORTERO CEMENTO ARENA PROPORCIÓN 1:3, TERMINADO APALILLADO FINO, INCLUYE: MATERIALES, ACARREOS, DESPERDICIOS, MANO DE OBRA, PLOMEADO, NIVELADO, REGLEADO, RECORTES, MANO DE OBRA, EQUIPO Y HERRAMIENTA.</t>
  </si>
  <si>
    <t>GUARNICIÓN TIPO "I" EN SECCIÓN 15 X 40 CM DE ALTURA A BASE DE CONCRETO PREMEZCLADO F'C= 200 KG/CM2., T.M.A. 19 MM., R.N., ACABADO COMÚN EN COSTADOS Y PULIDO EN CORONA, INCLUYE: HERRAMIENTA, CIMBRA, DESCIMBRA, COLADO, CURADO, MATERIALES, EQUIPO Y MANO DE OBRA.</t>
  </si>
  <si>
    <t>B6.3</t>
  </si>
  <si>
    <t>VEGETACIÓN</t>
  </si>
  <si>
    <t>SUMINISTRO Y PLANTACIÓN DE PLANTA DEDO-MORO DE HASTA 15 CM DE LARGO PROMEDIO, INCLUYE: HERRAMIENTA, EXCAVACIÓN, CAPA DE TIERRA VEGETAL, AGUA PARA RIEGO, MANO DE OBRA Y CUIDADOS POR 30 DÍAS.</t>
  </si>
  <si>
    <t>SUMINISTRO Y PLANTACIÓN DE PLANTA ROMERO (ROSMARINUS OFFICINALIS) DE HASTA 30 CM DE ALTURA PROMEDIO, INCLUYE: HERRAMIENTA, EXCAVACIÓN, CAPA DE TIERRA VEGETAL, AGUA PARA RIEGO, MANO DE OBRA Y CUIDADOS POR 30 DÍAS.</t>
  </si>
  <si>
    <t>SUMINISTRO Y PLANTACIÓN DE PLANTA IPOMEA  (IPOMEA BATATA) DE HASTA 30 CM DE ALTURA PROMEDIO, INCLUYE: HERRAMIENTA, EXCAVACIÓN, CAPA DE TIERRA VEGETAL, AGUA PARA RIEGO, MANO DE OBRA Y CUIDADOS POR 30 DÍAS.</t>
  </si>
  <si>
    <t>SUMINISTRO Y PLANTACIÓN DE PLANTA WEDELIA DE 15 A 20 CM DE ALTURA, INCLUYE: EXCAVACIÓN, CAPA  DE TIERRA VEGETAL, AGUA PARA RIEGO, HERRAMIENTA, MANO DE OBRA Y CUIDADOS POR 30 DÍAS.</t>
  </si>
  <si>
    <t>SUMINISTRO Y PLANTACIÓN DE ÁRBOL LLUVIA DE ORO (CASSIA FISTULA) DE 2.00 M MÍNIMO DE ALTURA A PARTIR N.P.T. Y 2" DE DIÁMETRO MÍNIMO EN TRONCO, INCLUYE: HERRAMIENTA, EXCAVACIÓN, CAPA  DE TIERRA VEGETAL, AGUA PARA RIEGO, MANO DE OBRA Y CUIDADOS POR 30 DÍAS.</t>
  </si>
  <si>
    <t>SUMINISTRO Y PLANTACIÓN DE ÁRBOL JACARANDA (JACARANDA MIMOSIFOLIA D DON) DE 2.00 M MÍNIMO DE ALTURA A PARTIR N.P.T. Y 2" DE DIÁMETRO MÍNIMO EN TRONCO, INCLUYE: HERRAMIENTA, EXCAVACIÓN, CAPA  DE TIERRA VEGETAL, AGUA PARA RIEGO, MANO DE OBRA Y CUIDADOS POR 30 DÍAS.</t>
  </si>
  <si>
    <t>SUMINISTRO Y PLANTACIÓN DE ÁRBOL MAJAGUA (HIBISCUS ELATUS) DE 2.00 M MÍNIMO DE ALTURA A PARTIR N.P.T. Y 2" DE DIÁMETRO MÍNIMO EN TRONCO, INCLUYE: HERRAMIENTA, EXCAVACIÓN, CAPA  DE TIERRA VEGETAL, AGUA PARA RIEGO, MANO DE OBRA Y CUIDADOS POR 30 DÍAS.</t>
  </si>
  <si>
    <t>B7</t>
  </si>
  <si>
    <t>B7.1</t>
  </si>
  <si>
    <t>RELLENO DE SUELO-CEMENTO, A BASE DE MATERIAL DE BANCO (TEPETATE) EN PROPORCIÓN DE 10:1, EN CEPAS O CAJÓN, COMPACTADO CON EQUIPO DE IMPACTO EN CAPAS NO MAYORES DE 15 CM AL 100% DE SU P.V.S.M, PRUEBA AASHTO ESTÁNDAR, INCLUYE: HERRAMIENTA, SUMINISTRO DE AGUA PARA LOGRAR HUMEDAD ÓPTIMA, MEZCLADO, TENDIDO, EQUIPO, PRUEBAS DE COMPACTACIÓN, ABUNDAMIENTO, EQUIPO Y MANO DE OBRA.</t>
  </si>
  <si>
    <t>B7.2</t>
  </si>
  <si>
    <t>CIMBRA EN DADOS DE CIMENTACIÓN, ACABADO COMÚN, INCLUYE: SUMINISTRO DE MATERIALES, ACARREOS, CORTES, HABILITADO, CIMBRADO, DESCIMBRADO, MANO DE OBRA, LIMPIEZA, EQUIPO Y HERRAMIENTA.</t>
  </si>
  <si>
    <t>SUMINISTRO, HABILITADO Y MONTAJE DE ANCLA DE ACERO A-36  A BASE DE REDONDO LISO DE 1" DE DIÁMETRO CON UN DESARROLLO DE 1.05 M CON ROSCA EN AMBOS EXTREMOS, 15 CM EN LA PARTE SUPERIOR Y 10 CM EN LA PARTE INFERIOR, INCLUYE: TUERCAS HEXAGONALES DE 1" ESTRUCTURALES PESADA CON RONDANA PLANA, CORTES, MANO DE OBRA, EQUIPO Y HERRAMIENTA.</t>
  </si>
  <si>
    <t>SUMINISTRO, HABILITADO Y MONTAJE DE PLACA DE ACERO A-36 DE 45 X 45 CM Y 1" (199.39 KG/M2), INCLUYE: TRAZO, MATERIALES, CORTES, SOLDADURA, FIJACIÓN, MANO DE OBRA, EQUIPO Y HERRAMIENTA.</t>
  </si>
  <si>
    <t>B7.3</t>
  </si>
  <si>
    <t>B7.4</t>
  </si>
  <si>
    <t>B8</t>
  </si>
  <si>
    <t>B8.1</t>
  </si>
  <si>
    <t>B8.2</t>
  </si>
  <si>
    <t>PISO DE 10 CM DE ESPESOR A BASE DE CONCRETO PREMEZCLADO  F'C= 200 KG/CM2, T.MA. 3/4", ACABADO SEMIPULIDO, INCLUYE: HERRAMIENTA, SUMINISTRO DE MATERIALES, CURADO, DESPERDICIOS, ACARREOS, REGLEADO, ACABADO, CIMBRA EN FRONTERAS, DESCIMBRA, COLADO, REMATES, MUESTREADO,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</si>
  <si>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</si>
  <si>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B8.3</t>
  </si>
  <si>
    <t>SUMINISTRO Y APLICACIÓN DE LOGO CON PLANTILLA, CON LA LEYENDA DE "n_ñ" CON PINTURA BASE ACEITE DE SECADO RÁPIDO, MATE MARCA COMEX O SIMILAR, MEDIDAS PROMEDIO DE 1.78 M X 1.24 M CONFORME A DETALLE DE PROYECTO, INCLUYE: HERRAMIENTA, LIMPIEZA Y PREPARACIÓN DE LA SUPERFICIE, MATERIALES, EQUIPO Y MANO DE OBRA.</t>
  </si>
  <si>
    <t>B8.4</t>
  </si>
  <si>
    <t>PORTERÍAS</t>
  </si>
  <si>
    <t>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t>
  </si>
  <si>
    <t>B9</t>
  </si>
  <si>
    <t>REHABILITACIÓN DE CANCHA DE FUTBOL</t>
  </si>
  <si>
    <t>B9.1</t>
  </si>
  <si>
    <t>CANCHA DE FUTBOL</t>
  </si>
  <si>
    <t>SUMINISTRO Y APLICACIÓN DE ACRÍLICO SURFACER, NEUTRAL CONCENTRADO Y PIGMENTO, EMULSIÓN 100 % ACRÍLICA, CON DISEÑO DE CURVATURAS Y PICTOGRAMAS CONFORME INDICA PLANO DE PROYECTO, INCLUYE: HERRAMIENTA, DISEÑO DE FIGURAS, TRAZO A DETALLE, MATERIALES, ARENA SÍLICA, EQUIPO Y MANO DE OBRA.</t>
  </si>
  <si>
    <t>SUMINISTRO Y APLICACIÓN DE LOGO CON PLANTILLA, CON LA LEYENDA DE "n_ñ" CON PINTURA BASE ACEITE DE SECADO RÁPIDO, MATE MARCA COMEX O SIMILAR, MEDIDAS PROMEDIO DE 0.89 M X 0.62 M CONFORME A DETALLE DE PROYECTO, INCLUYE: HERRAMIENTA, LIMPIEZA Y PREPARACIÓN DE LA SUPERFICIE, MATERIALES, EQUIPO Y MANO DE OBRA.</t>
  </si>
  <si>
    <t>B9.2</t>
  </si>
  <si>
    <t>SUMINISTRO E INSTALACIÓN DE PORTERÍAS, ELABORADAS CON TUBO DE 3" DE ACERO PG, CON UNA SECCIÓN DE 3.00 X 1.50 M, ANCLADA A PISO CON 4 DADOS DE 30 X 30 X 60 CM, CON CONCRETO F'C=200 KG/CM2, INCLUYE: HERRAMIENTAS, EXCAVACIÓN, MATERIALES, TRABAJO EN TALLER, PRIMARIO ANTICORROSIVO Y TERMINADO ESMALTE 100 MATE O SIMILAR, RED DE POLIPROPILENO DE 3MM TEJIDO A CUADRO DE 10 CM, EQUIPO Y MANO DE OBRA.</t>
  </si>
  <si>
    <t>B10</t>
  </si>
  <si>
    <t>REHABILITACIÓN DE INGRESO</t>
  </si>
  <si>
    <t>B10.1</t>
  </si>
  <si>
    <t>PISO DE CONCRETO DE INGRESO</t>
  </si>
  <si>
    <t>PISO DE CONCRETO PREMEZCLADO F'C= 200 KG/CM2 CON AGREGADO INTEGRAL DE GRANO DE MÁRMOL H3 DEL #3 (5 KG POR 1 M²), DE 10 CM DE ESPESOR, ACABADO LAVADO, INCLUYE: HERRAMIENTA, ACARREOS, PREPARACIÓN DE LA SUPERFICIE, NIVELACIÓN, CIMBRADO, DESCIMBRADO,  COLADO, VIBRADO, SUMINISTRO DE MATERIALES, EQUIPO Y MANO DE OBRA.</t>
  </si>
  <si>
    <t>B10.2</t>
  </si>
  <si>
    <t>APLANADO DE 2.00 CM DE ESPESOR EN MURO CON MORTERO CEMENTO-ARENA 1:3, ACABADO TIPO DUELA SEMI PULIDO APARENTE, INCLUYE: HERRAMIENTA, MATERIALES, ACARREOS, DESPERDICIOS, MANO DE OBRA, ANDAMIOS, PLOMEADO, NIVELADO, REGLEADO, RECORTES, EQUIPO Y MANO DE OBRA.</t>
  </si>
  <si>
    <t>BOQUILLA DE 15 A 20 CM DE ANCHO, CON MORTERO CEMENTO ARENA PROPORCIÓN 1:3, TERMINADO TIPO DUELA SEMI PULIDO APARENTE, INCLUYE: MATERIALES, ACARREOS, DESPERDICIOS, MANO DE OBRA, PLOMEADO, NIVELADO, REGLEADO, RECORTES, MANO DE OBRA, EQUIPO Y HERRAMIENTA.</t>
  </si>
  <si>
    <t>APLANADO DE 2.00 CM DE ESPESOR EN MURO CON MORTERO CEMENTO-ARENA 1:4, ACABADO APALILLADO FINO, INCLUYE: HERRAMIENTA, MATERIALES, ACARREOS, DESPERDICIOS, MANO DE OBRA, ANDAMIOS, PLOMEADO, NIVELADO, REGLEADO, RECORTES, EQUIPO Y MANO DE OBRA.</t>
  </si>
  <si>
    <t>INSTALACIÓN DE MALLA CICLÓN PRODUCTO DE RECUPERACIÓN ANCLADA A PORTÓN NUEVO, CON POSTES VERTICALES Y HORIZONTALES, INCLUYE: HERRAMIENTA, ACARREO, ELEVACIONES, MANIOBRAS, EQUIPO Y MANO DE OBRA.</t>
  </si>
  <si>
    <t>B10.3</t>
  </si>
  <si>
    <t>PORTÓN DE HERRERÍA</t>
  </si>
  <si>
    <t>SUMINISTRO Y COLOCACIÓN DE PASADOR DE TUBO DE 2" X 50 CM C-40, CON PALANCA Y ANILLOS CON SOLERA DE 2" X 1/4", INCLUYE: SOLDADURA, EQUIPO, MATERIALES MENORES, MANO DE OBRA Y HERRAMIENTA.</t>
  </si>
  <si>
    <t>SUMINISTRO Y COLOCACIÓN DE PASADOR DE VARILLA REDONDA LISA DE 1/2", BASE Y ANILLOS DE SOLERA, PARA CANDADOS DE 1 X 3/16, INCLUYE: SOLDADURA, TUBO DE FO.GA. DE 5/8" DIÁMETRO Y 20 CM LARGO, EQUIPO, MATERIALES MENORES, MANO DE OBRA Y HERRAMIENTA.</t>
  </si>
  <si>
    <t>SUMINISTRO, FABRICACIÓN Y COLOCACIÓN DE PUERTA DE HERRERÍA CON DIMENSIONES PROMEDIO DE 2.86 M X 2.45 M DE ALTURA, FABRICADA CON MARCO DE PTR DE 4" X 2" CALIBRE 11, ARMADA CON REJILLA DE 1 PTR VERTICAL @ 6 CM DE 1 1/2" X 1 1/2"CALIBRE 9 Y FORRADA CON LÁMINA DE TABLERO CAJA GRANDE FORMATO1.02 X 2.44 M CALIBRE 22, 2 FIJOS VERTICALES EN LOS EXTREMOS DE PUERTA DE PTR DE 6" X 4" X 1/4" ANCLADOS A MURO CON ÁNGULOS DE 2 1/2" X 3/16" DE 15 CM DE LARGO CON CORTE A 45° EN SU VÉRTICE DE 7 CM DE PROFUNDIDAD, TOPE DE PUERTA VERTICAL DE SOLERA DE 2" X 1/4", TEJUELO INFERIOR COMUNELLO GRANDE PARA 650KG Y EN LADO SUPERIOR BIBEL GRANDE D-70 DE 70 MM TIPO COMUNELLO PARA 650 KG, INCLUYE: HERRAMIENTA, PRIMARIO ANTICORROSIVO, FLETES Y MANIOBRAS, SOLDADURAS, MATERIALES MENORES, EQUIPO Y MANO DE OBRA.</t>
  </si>
  <si>
    <t>SUMINISTRO Y APLICACIÓN DE PINTURA DE ESMALTE 100 MARCA COMEX O SIMILAR, SOBRE SUPERFICIES METÁLICAS EN HERRERÍA ABIERTA (VENTANAS, PROTECCIONES, CANCELERÍA) A DOS MANOS, INCLUYE: PREPARACIÓN DE LA SUPERFICIE, MATERIALES MENORES Y DE CONSUMO, ANDAMIOS, HERRAMIENTAS, LIMPIEZA, MANO DE OBRA A CUALQUIER NIVEL.</t>
  </si>
  <si>
    <t>B11</t>
  </si>
  <si>
    <t>PLACA CONMEMORATIVA Y BARRERA DE SEGURIDAD DE INGRESO</t>
  </si>
  <si>
    <t>B11.1</t>
  </si>
  <si>
    <t xml:space="preserve">SUMINISTRO Y COLOCACIÓN DE LETRERO CON LA LEYENDA DE "Escuela Primaria Emiliano Zapata" "14DPR2539U" EN ALTO RELIEVE CON ELEMENTOS INDIVIDUALES, CORTADOS CON LÁSER, FABRICADOS EN PLACA 3/16" (4.7 MM) #304 A1 DE ACERO INOXIDABLE, PULIDO MECÁNICAMENTE, TERMINADO ESPEJO, PROTECCIÓN CON RECUBRIMIENTO DE BARNIZ TRANSPARENTE DE POLIURETANO, PREPARACIÓN DE ANCLAS DE 18 CM FABRICADAS CON SÓLIDO INOX 1/4" PARA SER FIJADAS A MURO, CON 5 CM DE SEPARACIÓN CON ADHESIVO EPÓXICO ANCHORFIX COLOR GRIS, FUENTE TIPO ISIDORA BOLD, H= 15 CM, INCLUYE: HERRAMIENTA, ACARRETOS, DESPERDICIOS, MATERIALES, COLOCACIÓN, BARRENOS, EQUIPO Y MANO DE OBRA.
</t>
  </si>
  <si>
    <t>B11.2</t>
  </si>
  <si>
    <t>BARRERA DE SEGURIDAD DE INGRESO</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</si>
  <si>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INCLUYE: HERRAMIENTA, CORTE CON LÁSER, ACARREOS, 3 DADOS DE CONCRETO F´C= 200 KG/CM2 HECHO EN OBRA PARA ANCLAJE DE BARRERA ESCOLAR CON COLOR NEGRO SUPERFICIAL AL 4%, Y ACABADO ESTAMPADO TIPO PIEL DE ELEFANTE (2 DADOS DE 0.50X0.40X0.40 M Y UN DADO DE 0.50X0.80X0.40 M, LIMPIEZA, EQUIPO Y MANO DE OBRA.</t>
  </si>
  <si>
    <t>B12</t>
  </si>
  <si>
    <t>DOPI-MUN-RM-IE-LP-083-2023</t>
  </si>
  <si>
    <t>DESMONTAJE Y RETIRO DE TABLERO DE BÁSQUETBOL EXISTENTE A BASE DE ESTRUCTURA DE ACERO DE CAJÓN MONTEN DE HASTA 4.00 M DE ALTURA PROMEDIO, CON RECUPERACIÓN, INCLUYE: HERRAMIENTA, DESMONTAJE Y RETIRO ESTRUCTURA DE ACERO, DEMOLICIÓN DE DADOS DE CONCRETO, RETIRO DE TABLERO A BASE DE HERRERÍA LIGADO A ESTRUCTURA, ACARREOS DENTRO DE LA OBRA Y POSTERIORMENTE DONDE INDIQUE SUPERVISIÓN FUERA DE LA OBRA, EQUIPO Y MANO DE OBRA</t>
  </si>
  <si>
    <t xml:space="preserve">DESMONTAJE Y RETIRO DE PUERTA DE HERRERÍA CON MEDIDAS PROMEDIO DE 3.00 X 5.10 M, A BASE DE HERRERÍA ABIERTA CON PERFILES PTR EN SENTIDO VERTICAL Y FORRADA CON LÁMINA LISA, CON RECUPERACIÓN, INCLUYE: HERRAMIENTA, DEMOLICIÓN DE CONCRETO DONDE SE ENCUENTRAN AHOGADAS LAS ANCLAS, ACARREOS, EQUIPO Y MANO DE OBRA. </t>
  </si>
  <si>
    <t xml:space="preserve">DESMONTAJE Y RETIRO DE BOMBA PERIFÉRICA, CON RECUPERACIÓN, INCLUYE: HERRAMIENTA, DESCONEXIÓN, ACARREOS, EQUIPO Y MANO DE OBRA. </t>
  </si>
  <si>
    <t>CIMBRA COMÚN, INCLUYE: SUMINISTRO DE MATERIALES, ACARREOS, CORTES, HABILITADO, CIMBRADO, CHAFLANES, DESCIMBRADO, MANO DE OBRA, LIMPIEZA, EQUIPO Y HERRAMIENTA.</t>
  </si>
  <si>
    <t>RENIVELACIÓN DE REGISTRO SANITARIO FORJADO DE 0.40 M X 0.40 M Y HASTA 0.30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APLANADO INTERIOR DE 1.50 CM CON MORTERO CEMENTO ARENA 1:4 CON IMPERMEABILIZANTE INTEGRAL A RAZÓN DE 0.20 KG/M2, INCLUYE: HERRAMIENTA, CIMBRA, DESCIMBRA, MATERIALES, EQUIPO Y MANO DE OBRA.</t>
  </si>
  <si>
    <t>SUMINISTRO Y COLOCACIÓN DE CONCRETO HECHO EN OBRA F´C= 250 KG/CM2, T.M.A. 19 MM R.N., EN CIMENTACIÓN, INCLUYE: MATERIALES, COLADO, VIBRADO, DESCIMBRA, CURADO,  MANO DE OBRA, EQUIPO Y HERRAMIENTA.</t>
  </si>
  <si>
    <t>CIMBRA APARENTE EN MUROS, INCLUYE: SUMINISTRO DE MATERIALES, ACARREOS, CORTES, HABILITADO, CIMBRADO, CHAFLANES, DESCIMBRADO, MANO DE OBRA, LIMPIEZA, EQUIPO Y HERRAMIENTA.</t>
  </si>
  <si>
    <t>PINTURA DE ESMALTE 100 COMEX O SIMILAR, SOBRE SUPERFICIES METÁLICAS EN HERRERÍA ABIERTA (VENTANAS, PROTECCIONES, CANCELERIA) A DOS MANOS, INCLUYE: PREPARACIÓN DE LA SUPERFICIE, MATERIALES MENORES Y DE CONSUMO, ANDAMIOS, HERRAMIENTAS, LIMPIEZA, MANO DE OBRA A CUALQUIER NIVEL.</t>
  </si>
  <si>
    <t>PINTURA DE ESMALTE 100 COMEX O SIMILAR, SOBRE SUPERFICIES METÁLICAS EN HERRERÍA CERRADA (VENTANAS, PROTECCIONES, CANCELERIA) A DOS MANOS, INCLUYE: PREPARACIÓN DE LA SUPERFICIE, MATERIALES MENORES Y DE CONSUMO, ANDAMIOS, HERRAMIENTAS, LIMPIEZA, MANO DE OBRA A CUALQUIER NIVEL.</t>
  </si>
  <si>
    <t>BOQUILLA DE 25 A 30 CM DE ANCHO, CON MORTERO CEMENTO ARENA PROPORCIÓN 1:3, TERMINADO APALILLADO, INCLUYE: MATERIALES, ACARREOS, DESPERDICIOS, MANO DE OBRA, PLOMEADO, NIVELADO, REGLEADO, RECORTES, MANO DE OBRA, EQUIPO Y HERRAMIENTA.</t>
  </si>
  <si>
    <t xml:space="preserve">FABRICACIÓN Y COLOCACIÓN DE PUERTA DE HERRERÍA CON DIMENSIONES DE 0.50 X 1.00 M, FABRICADA CON MARCO PTR DE 1" X 1" CA.16, AHOGADO A MUROS Y/O PISO CON VARILLA CORRUGADA DE 1/2" DE 10 CM DE LARGO, FORRADA SOLERA DE ACERO A-36, DE 1/8" X 1/2" @ 2.8 CM, ACABADO LISO, BISAGRA TIPO BARRIL DE 1/2",SOLERA DE 1/8" X 2" X 2" CON PERFORACIÓN PARA CANDADO DE 1.4 CM, INCLUYE: HERRAMIENTA, TRABAJOS EN HERRERÍA, MATERIALES, CORTES, DESPERDICIOS, SOLDADURA, PLANTA DE SOLDAR, PRIMARIO ANTICORROSIVO, PINTURA DE ESMALTE ALQUIDÁLICO, COLOR S. M. A., MANO DE OBRA, ACARREOS, HERRAJES DE FIJACIÓN, PERFORACIÓN, ELEVACIONES, AJUSTES EN SITIO, EQUIPO Y MANO DE OBRA.   </t>
  </si>
  <si>
    <t>SUMINISTRO Y APLICACIÓN DE LOGO CON PLANTILLA, CON LA LEYENDA DE "Ciudad de las niñas" Y/O "Ciudad de los niños" CON PINTURA BASE ACEITE DE SECADO RÁPIDO, MATE MARCA COMEX O SIMILAR, MEDIDAS PROMEDIO DE 1.33 M X 0.61 M CONFORME A DETALLE DE PROYECTO, INCLUYE: HERRAMIENTA, LIMPIEZA Y PREPARACIÓN DE LA SUPERFICIE, MATERIALES, EQUIPO Y MANO DE OBRA.</t>
  </si>
  <si>
    <t>SUMINISTRO Y PLANTACIÓN DE PLANTA WEDELIA DE 12 CM DE LARGO PROMEDIO, INCLUYE:  EXCAVACIÓN, CAPA  DE TIERRA VEGETAL, AGUA PARA RIEGO, HERRAMIENTA, MANO DE OBRA, RIEGO Y CUIDADOS POR 30 DÍAS.</t>
  </si>
  <si>
    <t>SUMINISTRO, HABILITADO Y MONTAJE DE ANCLA DE ACERO A-36  A BASE DE REDONDO LISO DE 1'' DE DIÁMETRO CON UN DESARROLLO DE 1.05 M CON ROSCA EN AMBOS EXTREMOS, 15 CM EN LA PARTE SUPERIOR Y 10 CM EN LA PARTE INFERIOR, INCLUYE: HERRAMIENTA, ACARREOS, TUERCAS HEXAGONALES DE 3/4" ESTRUCTURALES PESADA GRADO 5 CON RONDANA PLANA, CORTES, NIVELADO, MATERIALES, EQUIPO Y MANO DE OBRA.</t>
  </si>
  <si>
    <t>SUMINISTRO, HABILITADO Y MONTAJE DE PLACA DE ACERO A-36 DE 45 X 45 CM Y 1" DE ESPESOR, INCLUYE: TRAZO, MATERIALES, 8 PERFORACIONES PARA ANCLAS DE 1", CORTES, SOLDADURA, FIJACIÓN, MANO DE OBRA, EQUIPO Y HERRAMIENTA.</t>
  </si>
  <si>
    <t>DESMONTAJE Y RETIRO DE TABLERO DE BÁSQUETBOL EXISTENTE A BASE DE ESTRUCTURA DE ACERO DE PTR DE HASTA 4.00 M DE ALTURA PROMEDIO, CON RECUPERACIÓN, INCLUYE: HERRAMIENTA, DESMONTAJE Y RETIRO ESTRUCTURA DE ACERO, DEMOLICIÓN DE DADOS DE CONCRETO, RETIRO DE TABLERO A BASE DE HERRERÍA LIGADO A ESTRUCTURA, ACARREOS DENTRO DE LA OBRA Y POSTERIORMENTE DONDE INDIQUE SUPERVISIÓN FUERA DE LA OBRA, EQUIPO Y MANO DE OBRA.</t>
  </si>
  <si>
    <t>CONSTRUCCIÓN DE CANALETA DE CONCRETO HECHO EN OBRA F´C= 150 KG/CM2, MEDIDAS INTERIORES DE CANALETA DE 23 CM DE ANCHO Y ALTURA PROMEDIO DE 20 A 30 CM, ESPESOR DE MUROS DE 10 CM, ESPESOR DE PISO DE CANALETA DE 8 CM CON REJILLA IRVING ESTÁNDAR IS-05 DE 2" X 3/16" (PINTADO EN NEGRO) O SIMILAR, CONTRA MARCO A BASE DE ÁNGULO DE 2" X 1/4", ANCLAS A BASE DE VARILLA DE 1/2" DE 10 CM DE LARGO @ 30 CM, INCLUYE: HERRAMIENTA, COLADO, VIBRADO, CIMBRA COMÚN, DESCIMBRA, SOLDADURAS, PRIMARIO ANTICORROSIVO Y TERMINADO ESMALTE MATE, MATERIALES DE CONSUMO, EQUIPO Y MANO DE OBRA.</t>
  </si>
  <si>
    <t>PE-1</t>
  </si>
  <si>
    <t>RAZÓN SOCIAL DEL LICITANTE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</si>
  <si>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</si>
  <si>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</si>
  <si>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</si>
  <si>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</si>
  <si>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</si>
  <si>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</si>
  <si>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</si>
  <si>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</si>
  <si>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</si>
  <si>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</si>
  <si>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</si>
  <si>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</si>
  <si>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</si>
  <si>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</si>
  <si>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</si>
  <si>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</si>
  <si>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</si>
  <si>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</si>
  <si>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</si>
  <si>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</si>
  <si>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</si>
  <si>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</si>
  <si>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</si>
  <si>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</si>
  <si>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</si>
  <si>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</si>
  <si>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</si>
  <si>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</si>
  <si>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</si>
  <si>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</si>
  <si>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</si>
  <si>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</si>
  <si>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</si>
  <si>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</si>
  <si>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</si>
  <si>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</si>
  <si>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</si>
  <si>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</si>
  <si>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</si>
  <si>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</si>
  <si>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</si>
  <si>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</si>
  <si>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</si>
  <si>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</si>
  <si>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</si>
  <si>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</si>
  <si>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</si>
  <si>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</si>
  <si>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</si>
  <si>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</si>
  <si>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</si>
  <si>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</si>
  <si>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</si>
  <si>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</si>
  <si>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</si>
  <si>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</si>
  <si>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</si>
  <si>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</si>
  <si>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</si>
  <si>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</si>
  <si>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</si>
  <si>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</si>
  <si>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</si>
  <si>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</si>
  <si>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</si>
  <si>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</si>
  <si>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</si>
  <si>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</si>
  <si>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</si>
  <si>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</si>
  <si>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</si>
  <si>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</si>
  <si>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</si>
  <si>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</si>
  <si>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</si>
  <si>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</si>
  <si>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</si>
  <si>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</si>
  <si>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</si>
  <si>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</si>
  <si>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</si>
  <si>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</si>
  <si>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</si>
  <si>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</si>
  <si>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</si>
  <si>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</si>
  <si>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</si>
  <si>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</si>
  <si>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</si>
  <si>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</si>
  <si>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</si>
  <si>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</si>
  <si>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</si>
  <si>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</si>
  <si>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</si>
  <si>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</si>
  <si>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</si>
  <si>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</si>
  <si>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</si>
  <si>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</si>
  <si>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</si>
  <si>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</si>
  <si>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</si>
  <si>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</si>
  <si>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</si>
  <si>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</si>
  <si>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</si>
  <si>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</si>
  <si>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</si>
  <si>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</si>
  <si>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</si>
  <si>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</si>
  <si>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</si>
  <si>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</si>
  <si>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</si>
  <si>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</si>
  <si>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</si>
  <si>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</si>
  <si>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</si>
  <si>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</si>
  <si>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</si>
  <si>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</si>
  <si>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</si>
  <si>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</si>
  <si>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</si>
  <si>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</si>
  <si>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</si>
  <si>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</si>
  <si>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</si>
  <si>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</si>
  <si>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</si>
  <si>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</si>
  <si>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</si>
  <si>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</si>
  <si>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</si>
  <si>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</si>
  <si>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</si>
  <si>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</si>
  <si>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</si>
  <si>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</si>
  <si>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</si>
  <si>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</si>
  <si>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</si>
  <si>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</si>
  <si>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</si>
  <si>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</si>
  <si>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</si>
  <si>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</si>
  <si>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</si>
  <si>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</si>
  <si>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</si>
  <si>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</si>
  <si>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</si>
  <si>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</si>
  <si>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</si>
  <si>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</si>
  <si>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</si>
  <si>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</si>
  <si>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</si>
  <si>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</si>
  <si>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</si>
  <si>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</si>
  <si>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</si>
  <si>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</si>
  <si>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</si>
  <si>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</si>
  <si>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</si>
  <si>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</si>
  <si>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</si>
  <si>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</si>
  <si>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</si>
  <si>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</si>
  <si>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</si>
  <si>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</si>
  <si>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</si>
  <si>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</si>
  <si>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</si>
  <si>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</si>
  <si>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</si>
  <si>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</si>
  <si>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</si>
  <si>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</si>
  <si>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</si>
  <si>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</si>
  <si>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</si>
  <si>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</si>
  <si>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</si>
  <si>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</si>
  <si>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</si>
  <si>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</si>
  <si>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</si>
  <si>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</si>
  <si>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</si>
  <si>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</si>
  <si>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</si>
  <si>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</si>
  <si>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</si>
  <si>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</si>
  <si>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</si>
  <si>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</si>
  <si>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</si>
  <si>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</si>
  <si>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</si>
  <si>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</si>
  <si>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</si>
  <si>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</si>
  <si>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</si>
  <si>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</si>
  <si>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</si>
  <si>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</si>
  <si>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</si>
  <si>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</si>
  <si>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</si>
  <si>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</si>
  <si>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</si>
  <si>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</si>
  <si>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</si>
  <si>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</si>
  <si>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</si>
  <si>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</si>
  <si>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</si>
  <si>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</si>
  <si>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</si>
  <si>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</si>
  <si>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</si>
  <si>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</si>
  <si>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</si>
  <si>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</si>
  <si>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</si>
  <si>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</si>
  <si>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</si>
  <si>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</si>
  <si>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</si>
  <si>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</si>
  <si>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</si>
  <si>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</si>
  <si>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</si>
  <si>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</si>
  <si>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</si>
  <si>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</si>
  <si>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</si>
  <si>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</si>
  <si>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</si>
  <si>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</si>
  <si>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</si>
  <si>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</si>
  <si>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</si>
  <si>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</si>
  <si>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</si>
  <si>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</si>
  <si>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</si>
  <si>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</si>
  <si>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</si>
  <si>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</si>
  <si>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</si>
  <si>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</si>
  <si>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</si>
  <si>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</si>
  <si>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</si>
  <si>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</si>
  <si>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</si>
  <si>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</si>
  <si>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</si>
  <si>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</si>
  <si>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</si>
  <si>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</si>
  <si>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</si>
  <si>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</si>
  <si>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</si>
  <si>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</si>
  <si>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</si>
  <si>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</si>
  <si>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</si>
  <si>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</si>
  <si>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</si>
  <si>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</si>
  <si>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</si>
  <si>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</si>
  <si>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</si>
  <si>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</si>
  <si>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</si>
  <si>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</si>
  <si>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</si>
  <si>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</si>
  <si>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</si>
  <si>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</si>
  <si>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</si>
  <si>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</si>
  <si>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</si>
  <si>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</si>
  <si>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</si>
  <si>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</si>
  <si>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</si>
  <si>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</si>
  <si>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</si>
  <si>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</si>
  <si>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</si>
  <si>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</si>
  <si>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</si>
  <si>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</si>
  <si>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</si>
  <si>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</si>
  <si>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</si>
  <si>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</si>
  <si>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</si>
  <si>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</si>
  <si>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</si>
  <si>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</si>
  <si>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</si>
  <si>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</si>
  <si>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</si>
  <si>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</si>
  <si>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</si>
  <si>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</si>
  <si>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</si>
  <si>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</si>
  <si>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</si>
  <si>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</si>
  <si>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</si>
  <si>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</si>
  <si>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RESUMEN DE PARTIDAS</t>
  </si>
  <si>
    <t>Estructuras con lonaria, rehabilitación de cancha de usos múltiples, patio cívico, accesibilidad universal, banquetas, cruces peatonales y obras complementarias en la Telesecundaria Ignacio L. Vallarta, clave 14DTV0330Q, calle Juárez, Nextipac, y Primaria Emiliano Zapata (T/M), clave 14DPR2539U, Primaria Juan Manuel Ruvalcaba de la Mora (T/V), clave 14DPR3297U, calle Octava Sur, Nuevo México,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</si>
</sst>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8"/>
      <name val="Calibri"/>
      <family val="2"/>
      <scheme val="minor"/>
    </font>
    <font>
      <sz val="10"/>
      <color theme="8" tint="-0.249977111117893"/>
      <name val="Isidora Bold"/>
    </font>
    <font>
      <b/>
      <sz val="10"/>
      <color indexed="64"/>
      <name val="Isidora Bold"/>
    </font>
    <font>
      <b/>
      <sz val="10"/>
      <name val="Isidora Bold"/>
    </font>
    <font>
      <sz val="10"/>
      <color indexed="64"/>
      <name val="Isidora Bold"/>
    </font>
    <font>
      <sz val="8"/>
      <name val="Isidora Bold"/>
    </font>
    <font>
      <sz val="8"/>
      <color rgb="FF000000"/>
      <name val="Isidora Bold"/>
    </font>
    <font>
      <sz val="8"/>
      <color indexed="64"/>
      <name val="Isidora Bold"/>
    </font>
    <font>
      <b/>
      <sz val="10"/>
      <color rgb="FF0070C0"/>
      <name val="Isidora Bold"/>
    </font>
    <font>
      <sz val="11"/>
      <name val="Isidora Bold"/>
    </font>
    <font>
      <b/>
      <sz val="10"/>
      <color theme="0"/>
      <name val="Isidora Bold"/>
    </font>
    <font>
      <sz val="9"/>
      <name val="Isidora Bold"/>
    </font>
    <font>
      <b/>
      <sz val="9"/>
      <name val="Isidora Bold"/>
    </font>
    <font>
      <sz val="6"/>
      <name val="Isidora Bold"/>
    </font>
    <font>
      <sz val="20"/>
      <name val="Isidora Bold"/>
    </font>
    <font>
      <sz val="12"/>
      <name val="Isidora Bold"/>
    </font>
    <font>
      <b/>
      <sz val="8"/>
      <color indexed="64"/>
      <name val="Isidora Bold"/>
    </font>
    <font>
      <b/>
      <sz val="11"/>
      <name val="Isidora Bold"/>
    </font>
    <font>
      <b/>
      <sz val="12"/>
      <name val="Isidora Bold"/>
    </font>
    <font>
      <sz val="10"/>
      <color theme="8" tint="-0.249977111117893"/>
      <name val="Arial"/>
      <family val="2"/>
    </font>
    <font>
      <b/>
      <sz val="8"/>
      <name val="ISIDORA BOLD"/>
    </font>
    <font>
      <b/>
      <sz val="20"/>
      <name val="Isidora Bold"/>
    </font>
    <font>
      <b/>
      <sz val="8"/>
      <color rgb="FF0070C0"/>
      <name val="Isidora Bold"/>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cellStyleXfs>
  <cellXfs count="126">
    <xf numFmtId="0" fontId="0" fillId="0" borderId="0" xfId="0"/>
    <xf numFmtId="0" fontId="6" fillId="0" borderId="0" xfId="3" applyFont="1" applyAlignment="1">
      <alignment wrapText="1"/>
    </xf>
    <xf numFmtId="49" fontId="7" fillId="3" borderId="0" xfId="3" applyNumberFormat="1" applyFont="1" applyFill="1" applyAlignment="1">
      <alignment horizontal="center"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44" fontId="8" fillId="3" borderId="0" xfId="1" applyFont="1" applyFill="1" applyBorder="1" applyAlignment="1">
      <alignment horizontal="center" vertical="top" wrapText="1"/>
    </xf>
    <xf numFmtId="0" fontId="9" fillId="0" borderId="0" xfId="3" applyFont="1"/>
    <xf numFmtId="49" fontId="10" fillId="0" borderId="0" xfId="0" applyNumberFormat="1" applyFont="1" applyAlignment="1">
      <alignment horizontal="center" vertical="top"/>
    </xf>
    <xf numFmtId="164" fontId="10" fillId="0" borderId="0" xfId="0" applyNumberFormat="1" applyFont="1" applyAlignment="1">
      <alignment horizontal="right" vertical="justify"/>
    </xf>
    <xf numFmtId="44" fontId="12" fillId="0" borderId="0" xfId="1" applyFont="1" applyFill="1" applyBorder="1" applyAlignment="1">
      <alignment horizontal="center" vertical="top" wrapText="1"/>
    </xf>
    <xf numFmtId="0" fontId="11" fillId="0" borderId="0" xfId="0" applyFont="1" applyAlignment="1">
      <alignment horizontal="center" vertical="top" wrapText="1"/>
    </xf>
    <xf numFmtId="2" fontId="7" fillId="3" borderId="0" xfId="3" applyNumberFormat="1" applyFont="1" applyFill="1" applyAlignment="1">
      <alignment horizontal="justify" vertical="top"/>
    </xf>
    <xf numFmtId="0" fontId="13" fillId="2" borderId="0" xfId="3" applyFont="1" applyFill="1" applyAlignment="1">
      <alignment horizontal="center" vertical="center" wrapText="1"/>
    </xf>
    <xf numFmtId="0" fontId="13" fillId="2" borderId="0" xfId="3" applyFont="1" applyFill="1" applyAlignment="1">
      <alignment horizontal="justify" vertical="top"/>
    </xf>
    <xf numFmtId="0" fontId="13" fillId="2" borderId="0" xfId="3" applyFont="1" applyFill="1" applyAlignment="1">
      <alignment horizontal="center" vertical="top" wrapText="1"/>
    </xf>
    <xf numFmtId="164" fontId="13" fillId="2" borderId="0" xfId="3" applyNumberFormat="1" applyFont="1" applyFill="1" applyAlignment="1">
      <alignment horizontal="right" vertical="top" wrapText="1"/>
    </xf>
    <xf numFmtId="44" fontId="13" fillId="2" borderId="0" xfId="1" applyFont="1" applyFill="1" applyBorder="1" applyAlignment="1">
      <alignment horizontal="center" vertical="top" wrapText="1"/>
    </xf>
    <xf numFmtId="164" fontId="13" fillId="2" borderId="0" xfId="3" applyNumberFormat="1" applyFont="1" applyFill="1" applyAlignment="1">
      <alignment horizontal="left" vertical="top" wrapText="1"/>
    </xf>
    <xf numFmtId="44" fontId="13" fillId="2" borderId="0" xfId="1" applyFont="1" applyFill="1" applyAlignment="1">
      <alignment horizontal="center" vertical="top" wrapText="1"/>
    </xf>
    <xf numFmtId="44" fontId="12" fillId="0" borderId="0" xfId="1" applyFont="1" applyAlignment="1">
      <alignment horizontal="center" vertical="top" wrapText="1"/>
    </xf>
    <xf numFmtId="2" fontId="11" fillId="0" borderId="0" xfId="0" applyNumberFormat="1" applyFont="1" applyAlignment="1">
      <alignment horizontal="center" vertical="top" wrapText="1"/>
    </xf>
    <xf numFmtId="4" fontId="11" fillId="0" borderId="0" xfId="0" applyNumberFormat="1" applyFont="1" applyAlignment="1">
      <alignment horizontal="center" vertical="top" wrapText="1"/>
    </xf>
    <xf numFmtId="2" fontId="7" fillId="3" borderId="0" xfId="3" applyNumberFormat="1" applyFont="1" applyFill="1" applyAlignment="1">
      <alignment vertical="top"/>
    </xf>
    <xf numFmtId="0" fontId="9"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3" fillId="0" borderId="0" xfId="3" applyFont="1" applyAlignment="1">
      <alignment horizontal="center" vertical="center" wrapText="1"/>
    </xf>
    <xf numFmtId="0" fontId="13" fillId="0" borderId="0" xfId="3" applyFont="1" applyAlignment="1">
      <alignment horizontal="justify" vertical="top"/>
    </xf>
    <xf numFmtId="0" fontId="7" fillId="0" borderId="0" xfId="3" applyFont="1" applyAlignment="1">
      <alignment vertical="top" wrapText="1"/>
    </xf>
    <xf numFmtId="4" fontId="15" fillId="0" borderId="0" xfId="3" applyNumberFormat="1" applyFont="1" applyAlignment="1">
      <alignment horizontal="right" vertical="top" wrapText="1"/>
    </xf>
    <xf numFmtId="164" fontId="13" fillId="0" borderId="0" xfId="1" applyNumberFormat="1" applyFont="1" applyFill="1" applyBorder="1" applyAlignment="1">
      <alignment horizontal="right" vertical="top"/>
    </xf>
    <xf numFmtId="49" fontId="13" fillId="0" borderId="0" xfId="3" applyNumberFormat="1" applyFont="1" applyAlignment="1">
      <alignment horizontal="center" vertical="center" wrapText="1"/>
    </xf>
    <xf numFmtId="0" fontId="16" fillId="0" borderId="1" xfId="2" applyFont="1" applyBorder="1" applyAlignment="1">
      <alignment vertical="top" wrapText="1"/>
    </xf>
    <xf numFmtId="0" fontId="17" fillId="0" borderId="2" xfId="2" applyFont="1" applyBorder="1" applyAlignment="1">
      <alignment horizontal="justify" vertical="top" wrapText="1"/>
    </xf>
    <xf numFmtId="0" fontId="16" fillId="0" borderId="2" xfId="2" applyFont="1" applyBorder="1" applyAlignment="1">
      <alignment vertical="top" wrapText="1"/>
    </xf>
    <xf numFmtId="0" fontId="16" fillId="0" borderId="5" xfId="2" applyFont="1" applyBorder="1" applyAlignment="1">
      <alignment vertical="top" wrapText="1"/>
    </xf>
    <xf numFmtId="0" fontId="17" fillId="0" borderId="6" xfId="2" applyFont="1" applyBorder="1" applyAlignment="1">
      <alignment horizontal="justify" vertical="top" wrapText="1"/>
    </xf>
    <xf numFmtId="0" fontId="16" fillId="0" borderId="6" xfId="2" applyFont="1" applyBorder="1" applyAlignment="1">
      <alignment vertical="top" wrapText="1"/>
    </xf>
    <xf numFmtId="165" fontId="18" fillId="0" borderId="6" xfId="2" applyNumberFormat="1" applyFont="1" applyBorder="1" applyAlignment="1">
      <alignment vertical="top"/>
    </xf>
    <xf numFmtId="0" fontId="17" fillId="0" borderId="6" xfId="2" applyFont="1" applyBorder="1" applyAlignment="1">
      <alignment horizontal="center" vertical="top" wrapText="1"/>
    </xf>
    <xf numFmtId="0" fontId="19" fillId="0" borderId="6" xfId="2" applyFont="1" applyBorder="1" applyAlignment="1">
      <alignment horizontal="left"/>
    </xf>
    <xf numFmtId="0" fontId="16" fillId="0" borderId="6" xfId="2" applyFont="1" applyBorder="1" applyAlignment="1">
      <alignment vertical="top"/>
    </xf>
    <xf numFmtId="0" fontId="17" fillId="0" borderId="2" xfId="5" applyFont="1" applyBorder="1" applyAlignment="1">
      <alignment horizontal="center" vertical="top" wrapText="1"/>
    </xf>
    <xf numFmtId="0" fontId="16" fillId="0" borderId="8" xfId="2" applyFont="1" applyBorder="1" applyAlignment="1">
      <alignment vertical="top" wrapText="1"/>
    </xf>
    <xf numFmtId="0" fontId="20" fillId="0" borderId="0" xfId="2" applyFont="1" applyAlignment="1">
      <alignment horizontal="center"/>
    </xf>
    <xf numFmtId="0" fontId="20" fillId="0" borderId="0" xfId="2" applyFont="1" applyAlignment="1">
      <alignment horizontal="justify" wrapText="1"/>
    </xf>
    <xf numFmtId="0" fontId="20" fillId="0" borderId="0" xfId="2" applyFont="1" applyAlignment="1">
      <alignment horizontal="centerContinuous"/>
    </xf>
    <xf numFmtId="4" fontId="20" fillId="0" borderId="0" xfId="2" applyNumberFormat="1" applyFont="1" applyAlignment="1">
      <alignment horizontal="center"/>
    </xf>
    <xf numFmtId="0" fontId="21" fillId="0" borderId="0" xfId="3" applyFont="1" applyAlignment="1">
      <alignment horizontal="right" vertical="top"/>
    </xf>
    <xf numFmtId="0" fontId="12" fillId="0" borderId="0" xfId="3" applyFont="1" applyAlignment="1">
      <alignment vertical="top" wrapText="1"/>
    </xf>
    <xf numFmtId="4" fontId="9" fillId="0" borderId="0" xfId="3" applyNumberFormat="1" applyFont="1"/>
    <xf numFmtId="49" fontId="17" fillId="2" borderId="0" xfId="2" applyNumberFormat="1" applyFont="1" applyFill="1" applyAlignment="1">
      <alignment horizontal="center" vertical="center" wrapText="1"/>
    </xf>
    <xf numFmtId="2" fontId="13" fillId="0" borderId="0" xfId="3" applyNumberFormat="1" applyFont="1" applyAlignment="1">
      <alignment horizontal="justify" vertical="top"/>
    </xf>
    <xf numFmtId="164" fontId="13" fillId="0" borderId="0" xfId="1" applyNumberFormat="1" applyFont="1" applyFill="1" applyBorder="1" applyAlignment="1">
      <alignment horizontal="justify" vertical="top"/>
    </xf>
    <xf numFmtId="2" fontId="7"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12" fillId="0" borderId="0" xfId="3" applyFont="1"/>
    <xf numFmtId="0" fontId="24" fillId="0" borderId="0" xfId="3" applyFont="1" applyAlignment="1">
      <alignment wrapText="1"/>
    </xf>
    <xf numFmtId="0" fontId="3" fillId="0" borderId="0" xfId="3"/>
    <xf numFmtId="2" fontId="7" fillId="0" borderId="0" xfId="3" applyNumberFormat="1" applyFont="1" applyAlignment="1">
      <alignment horizontal="center" vertical="top"/>
    </xf>
    <xf numFmtId="0" fontId="13" fillId="0" borderId="0" xfId="3" applyFont="1" applyAlignment="1">
      <alignment horizontal="center" vertical="top"/>
    </xf>
    <xf numFmtId="2" fontId="7" fillId="0" borderId="0" xfId="3" applyNumberFormat="1" applyFont="1" applyAlignment="1">
      <alignment horizontal="left" vertical="top"/>
    </xf>
    <xf numFmtId="0" fontId="13" fillId="0" borderId="0" xfId="3" applyFont="1" applyAlignment="1">
      <alignment horizontal="left" vertical="top"/>
    </xf>
    <xf numFmtId="49" fontId="7" fillId="3" borderId="0" xfId="3" applyNumberFormat="1" applyFont="1" applyFill="1" applyAlignment="1">
      <alignment horizontal="left" vertical="center" wrapText="1"/>
    </xf>
    <xf numFmtId="2" fontId="7" fillId="0" borderId="0" xfId="3" applyNumberFormat="1" applyFont="1" applyAlignment="1">
      <alignment vertical="top"/>
    </xf>
    <xf numFmtId="2" fontId="13" fillId="0" borderId="0" xfId="3" applyNumberFormat="1" applyFont="1" applyAlignment="1">
      <alignment horizontal="center" vertical="top"/>
    </xf>
    <xf numFmtId="2" fontId="13" fillId="0" borderId="0" xfId="3" applyNumberFormat="1" applyFont="1" applyAlignment="1">
      <alignment horizontal="left" vertical="top"/>
    </xf>
    <xf numFmtId="0" fontId="6" fillId="0" borderId="0" xfId="3" applyFont="1" applyFill="1" applyAlignment="1">
      <alignment wrapText="1"/>
    </xf>
    <xf numFmtId="49" fontId="10" fillId="0" borderId="0" xfId="0" applyNumberFormat="1" applyFont="1" applyFill="1" applyAlignment="1">
      <alignment horizontal="center" vertical="top"/>
    </xf>
    <xf numFmtId="164" fontId="10" fillId="0" borderId="0" xfId="0" applyNumberFormat="1" applyFont="1" applyFill="1" applyAlignment="1">
      <alignment horizontal="right" vertical="justify"/>
    </xf>
    <xf numFmtId="0" fontId="11" fillId="0" borderId="0" xfId="0" applyNumberFormat="1" applyFont="1" applyFill="1" applyBorder="1" applyAlignment="1">
      <alignment horizontal="center" vertical="top" wrapText="1"/>
    </xf>
    <xf numFmtId="0" fontId="10" fillId="0" borderId="0" xfId="0" applyFont="1" applyFill="1" applyAlignment="1">
      <alignment horizontal="justify" vertical="top" wrapText="1"/>
    </xf>
    <xf numFmtId="0" fontId="10" fillId="0" borderId="0" xfId="0" applyFont="1" applyFill="1" applyAlignment="1">
      <alignment horizontal="center" vertical="top"/>
    </xf>
    <xf numFmtId="4" fontId="10" fillId="0" borderId="0" xfId="0" applyNumberFormat="1" applyFont="1" applyFill="1" applyAlignment="1">
      <alignment horizontal="right" vertical="top"/>
    </xf>
    <xf numFmtId="0" fontId="23" fillId="2" borderId="0" xfId="5" applyFont="1" applyFill="1" applyAlignment="1">
      <alignment horizontal="center" vertical="center" wrapText="1"/>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4" fillId="0" borderId="6" xfId="4" applyNumberFormat="1" applyFont="1" applyBorder="1" applyAlignment="1">
      <alignment horizontal="justify" vertical="top" wrapText="1"/>
    </xf>
    <xf numFmtId="2" fontId="14" fillId="0" borderId="11" xfId="4" applyNumberFormat="1" applyFont="1" applyBorder="1" applyAlignment="1">
      <alignment horizontal="justify" vertical="top" wrapText="1"/>
    </xf>
    <xf numFmtId="0" fontId="17" fillId="0" borderId="1" xfId="2" applyFont="1" applyBorder="1" applyAlignment="1">
      <alignment horizontal="center" vertical="top" wrapText="1"/>
    </xf>
    <xf numFmtId="0" fontId="17" fillId="0" borderId="3" xfId="2" applyFont="1" applyBorder="1" applyAlignment="1">
      <alignment horizontal="center" vertical="top" wrapText="1"/>
    </xf>
    <xf numFmtId="0" fontId="17" fillId="0" borderId="4" xfId="2" applyFont="1" applyBorder="1" applyAlignment="1">
      <alignment horizontal="center" vertical="top" wrapText="1"/>
    </xf>
    <xf numFmtId="0" fontId="16" fillId="0" borderId="6" xfId="2" applyFont="1" applyBorder="1" applyAlignment="1">
      <alignment horizontal="justify" vertical="top" wrapText="1"/>
    </xf>
    <xf numFmtId="0" fontId="16" fillId="0" borderId="11" xfId="2" applyFont="1" applyBorder="1" applyAlignment="1">
      <alignment horizontal="justify" vertical="top" wrapText="1"/>
    </xf>
    <xf numFmtId="0" fontId="16" fillId="0" borderId="5" xfId="2" applyFont="1" applyBorder="1" applyAlignment="1">
      <alignment horizontal="center" vertical="top" wrapText="1"/>
    </xf>
    <xf numFmtId="0" fontId="16" fillId="0" borderId="7" xfId="2" applyFont="1" applyBorder="1" applyAlignment="1">
      <alignment horizontal="center" vertical="top" wrapText="1"/>
    </xf>
    <xf numFmtId="0" fontId="16" fillId="0" borderId="8" xfId="2" applyFont="1" applyBorder="1" applyAlignment="1">
      <alignment horizontal="center" vertical="top" wrapText="1"/>
    </xf>
    <xf numFmtId="0" fontId="16" fillId="0" borderId="9" xfId="2" applyFont="1" applyBorder="1" applyAlignment="1">
      <alignment horizontal="center" vertical="top" wrapText="1"/>
    </xf>
    <xf numFmtId="0" fontId="16" fillId="0" borderId="10" xfId="2" applyFont="1" applyBorder="1" applyAlignment="1">
      <alignment horizontal="center" vertical="top" wrapText="1"/>
    </xf>
    <xf numFmtId="0" fontId="8" fillId="2" borderId="0" xfId="5" applyFont="1" applyFill="1" applyAlignment="1">
      <alignment horizontal="center" vertical="center" wrapText="1"/>
    </xf>
    <xf numFmtId="0" fontId="17" fillId="2" borderId="12" xfId="2" applyFont="1" applyFill="1" applyBorder="1" applyAlignment="1">
      <alignment horizontal="center" vertical="center"/>
    </xf>
    <xf numFmtId="0" fontId="17" fillId="2" borderId="13" xfId="2" applyFont="1" applyFill="1" applyBorder="1" applyAlignment="1">
      <alignment horizontal="center" vertical="center"/>
    </xf>
    <xf numFmtId="0" fontId="17" fillId="2" borderId="14" xfId="2" applyFont="1" applyFill="1" applyBorder="1" applyAlignment="1">
      <alignment horizontal="center" vertical="center"/>
    </xf>
    <xf numFmtId="0" fontId="26" fillId="0" borderId="5" xfId="2" applyFont="1" applyFill="1" applyBorder="1" applyAlignment="1">
      <alignment horizontal="center" vertical="center" wrapText="1"/>
    </xf>
    <xf numFmtId="0" fontId="26" fillId="0" borderId="0" xfId="2" applyFont="1" applyFill="1" applyAlignment="1">
      <alignment horizontal="center" vertical="center" wrapText="1"/>
    </xf>
    <xf numFmtId="0" fontId="26" fillId="0" borderId="7" xfId="2" applyFont="1" applyFill="1" applyBorder="1" applyAlignment="1">
      <alignment horizontal="center" vertical="center" wrapText="1"/>
    </xf>
    <xf numFmtId="0" fontId="16" fillId="0" borderId="3" xfId="2" applyFont="1" applyFill="1" applyBorder="1" applyAlignment="1">
      <alignment horizontal="center" vertical="top"/>
    </xf>
    <xf numFmtId="2" fontId="16" fillId="0" borderId="3" xfId="2" applyNumberFormat="1" applyFont="1" applyFill="1" applyBorder="1" applyAlignment="1">
      <alignment horizontal="right" vertical="top"/>
    </xf>
    <xf numFmtId="164" fontId="17" fillId="0" borderId="3" xfId="2" applyNumberFormat="1" applyFont="1" applyFill="1" applyBorder="1" applyAlignment="1">
      <alignment horizontal="right" vertical="top"/>
    </xf>
    <xf numFmtId="14" fontId="16" fillId="0" borderId="3" xfId="2" applyNumberFormat="1" applyFont="1" applyFill="1" applyBorder="1" applyAlignment="1">
      <alignment horizontal="justify" vertical="top" wrapText="1"/>
    </xf>
    <xf numFmtId="0" fontId="16" fillId="0" borderId="0" xfId="2" applyFont="1" applyFill="1" applyAlignment="1">
      <alignment horizontal="center" vertical="top"/>
    </xf>
    <xf numFmtId="2" fontId="16" fillId="0" borderId="0" xfId="2" applyNumberFormat="1" applyFont="1" applyFill="1" applyAlignment="1">
      <alignment horizontal="right" vertical="top"/>
    </xf>
    <xf numFmtId="164" fontId="17" fillId="0" borderId="0" xfId="2" applyNumberFormat="1" applyFont="1" applyFill="1" applyAlignment="1">
      <alignment horizontal="right" vertical="top"/>
    </xf>
    <xf numFmtId="14" fontId="16" fillId="0" borderId="0" xfId="2" applyNumberFormat="1" applyFont="1" applyFill="1" applyAlignment="1">
      <alignment horizontal="justify" vertical="top" wrapText="1"/>
    </xf>
    <xf numFmtId="0" fontId="16" fillId="0" borderId="9" xfId="2" applyFont="1" applyFill="1" applyBorder="1" applyAlignment="1">
      <alignment horizontal="center" vertical="top"/>
    </xf>
    <xf numFmtId="2" fontId="16" fillId="0" borderId="9" xfId="2" applyNumberFormat="1" applyFont="1" applyFill="1" applyBorder="1" applyAlignment="1">
      <alignment horizontal="right" vertical="top"/>
    </xf>
    <xf numFmtId="164" fontId="17" fillId="0" borderId="9" xfId="2" applyNumberFormat="1" applyFont="1" applyFill="1" applyBorder="1" applyAlignment="1">
      <alignment horizontal="right" vertical="top"/>
    </xf>
    <xf numFmtId="14" fontId="16" fillId="0" borderId="9" xfId="2" applyNumberFormat="1" applyFont="1" applyFill="1" applyBorder="1" applyAlignment="1">
      <alignment horizontal="justify" vertical="top" wrapText="1"/>
    </xf>
    <xf numFmtId="0" fontId="17" fillId="0" borderId="2" xfId="2" applyFont="1" applyBorder="1" applyAlignment="1">
      <alignment horizontal="justify" vertical="center" wrapText="1"/>
    </xf>
    <xf numFmtId="0" fontId="16" fillId="0" borderId="0" xfId="2" applyFont="1" applyBorder="1" applyAlignment="1">
      <alignment horizontal="center" vertical="top" wrapText="1"/>
    </xf>
    <xf numFmtId="0" fontId="9" fillId="0" borderId="0" xfId="3" applyFont="1" applyAlignment="1"/>
    <xf numFmtId="49" fontId="17" fillId="2" borderId="0" xfId="2" applyNumberFormat="1" applyFont="1" applyFill="1" applyAlignment="1">
      <alignment horizontal="center" vertical="center"/>
    </xf>
    <xf numFmtId="0" fontId="9" fillId="0" borderId="0" xfId="3" applyFont="1" applyAlignment="1">
      <alignment horizontal="center" vertical="center"/>
    </xf>
    <xf numFmtId="164" fontId="8" fillId="0" borderId="0" xfId="1" applyNumberFormat="1" applyFont="1" applyFill="1" applyBorder="1" applyAlignment="1">
      <alignment horizontal="right" vertical="top"/>
    </xf>
    <xf numFmtId="2" fontId="27" fillId="0" borderId="0" xfId="3" applyNumberFormat="1" applyFont="1" applyAlignment="1">
      <alignment horizontal="justify" vertical="top"/>
    </xf>
    <xf numFmtId="49" fontId="15" fillId="4" borderId="0" xfId="3" applyNumberFormat="1" applyFont="1" applyFill="1" applyAlignment="1">
      <alignment horizontal="center" vertical="center" wrapText="1"/>
    </xf>
    <xf numFmtId="2" fontId="15" fillId="4" borderId="0" xfId="3" applyNumberFormat="1" applyFont="1" applyFill="1" applyAlignment="1">
      <alignment horizontal="justify" vertical="top"/>
    </xf>
    <xf numFmtId="0" fontId="15" fillId="4" borderId="0" xfId="3" applyFont="1" applyFill="1" applyAlignment="1">
      <alignment vertical="top" wrapText="1"/>
    </xf>
    <xf numFmtId="164" fontId="15" fillId="4" borderId="0" xfId="3" applyNumberFormat="1" applyFont="1" applyFill="1" applyAlignment="1">
      <alignment horizontal="right" vertical="top" wrapText="1"/>
    </xf>
    <xf numFmtId="44" fontId="15" fillId="4" borderId="0" xfId="1" applyFont="1" applyFill="1" applyBorder="1" applyAlignment="1">
      <alignment horizontal="center" vertical="top" wrapText="1"/>
    </xf>
    <xf numFmtId="0" fontId="8" fillId="2" borderId="0" xfId="5" applyFont="1" applyFill="1" applyAlignment="1">
      <alignment horizontal="right" vertical="top" wrapText="1"/>
    </xf>
    <xf numFmtId="0" fontId="28" fillId="0" borderId="6" xfId="5" applyFont="1" applyBorder="1" applyAlignment="1">
      <alignment horizontal="center" vertical="top" wrapText="1"/>
    </xf>
    <xf numFmtId="0" fontId="28" fillId="0" borderId="11" xfId="5" applyFont="1" applyBorder="1" applyAlignment="1">
      <alignment horizontal="center" vertical="top" wrapText="1"/>
    </xf>
  </cellXfs>
  <cellStyles count="9">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4" xfId="6" xr:uid="{00000000-0005-0000-0000-000007000000}"/>
    <cellStyle name="Normal 4 2" xfId="8" xr:uid="{00000000-0005-0000-0000-000008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1270064</xdr:colOff>
      <xdr:row>3</xdr:row>
      <xdr:rowOff>256358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4</xdr:row>
      <xdr:rowOff>260353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theme="5" tint="0.39997558519241921"/>
  </sheetPr>
  <dimension ref="A1:G499"/>
  <sheetViews>
    <sheetView showGridLines="0" showZeros="0" tabSelected="1" view="pageBreakPreview" zoomScaleNormal="115" zoomScaleSheetLayoutView="100" workbookViewId="0">
      <selection activeCell="C19" sqref="C19:D19"/>
    </sheetView>
  </sheetViews>
  <sheetFormatPr baseColWidth="10" defaultColWidth="9.140625" defaultRowHeight="12.75" customHeight="1" outlineLevelCol="1"/>
  <cols>
    <col min="1" max="1" width="15.5703125" style="58" customWidth="1"/>
    <col min="2" max="2" width="75.42578125" style="6" customWidth="1"/>
    <col min="3" max="3" width="8.7109375" style="6" bestFit="1" customWidth="1"/>
    <col min="4" max="4" width="13.85546875" style="50" customWidth="1"/>
    <col min="5" max="5" width="16" style="6" customWidth="1"/>
    <col min="6" max="6" width="53.85546875" style="6" customWidth="1" outlineLevel="1"/>
    <col min="7" max="7" width="19.42578125" style="6" customWidth="1"/>
    <col min="8" max="16384" width="9.140625" style="6"/>
  </cols>
  <sheetData>
    <row r="1" spans="1:7">
      <c r="A1" s="32"/>
      <c r="B1" s="33" t="s">
        <v>0</v>
      </c>
      <c r="C1" s="77" t="s">
        <v>65</v>
      </c>
      <c r="D1" s="78"/>
      <c r="E1" s="78"/>
      <c r="F1" s="79"/>
      <c r="G1" s="34"/>
    </row>
    <row r="2" spans="1:7">
      <c r="A2" s="35"/>
      <c r="B2" s="36" t="s">
        <v>1</v>
      </c>
      <c r="C2" s="96" t="s">
        <v>313</v>
      </c>
      <c r="D2" s="97"/>
      <c r="E2" s="97"/>
      <c r="F2" s="98"/>
      <c r="G2" s="37"/>
    </row>
    <row r="3" spans="1:7" ht="13.5" thickBot="1">
      <c r="A3" s="35"/>
      <c r="B3" s="36" t="s">
        <v>2</v>
      </c>
      <c r="C3" s="96"/>
      <c r="D3" s="97"/>
      <c r="E3" s="97"/>
      <c r="F3" s="98"/>
      <c r="G3" s="37"/>
    </row>
    <row r="4" spans="1:7" ht="30" customHeight="1">
      <c r="A4" s="35"/>
      <c r="B4" s="111" t="s">
        <v>3</v>
      </c>
      <c r="C4" s="99"/>
      <c r="D4" s="100"/>
      <c r="E4" s="101" t="s">
        <v>20</v>
      </c>
      <c r="F4" s="102"/>
      <c r="G4" s="38"/>
    </row>
    <row r="5" spans="1:7" ht="30" customHeight="1">
      <c r="A5" s="35"/>
      <c r="B5" s="80" t="s">
        <v>654</v>
      </c>
      <c r="C5" s="103"/>
      <c r="D5" s="104"/>
      <c r="E5" s="105" t="s">
        <v>21</v>
      </c>
      <c r="F5" s="106"/>
      <c r="G5" s="39"/>
    </row>
    <row r="6" spans="1:7" ht="30" customHeight="1">
      <c r="A6" s="35"/>
      <c r="B6" s="80"/>
      <c r="C6" s="103"/>
      <c r="D6" s="104"/>
      <c r="E6" s="105" t="s">
        <v>4</v>
      </c>
      <c r="F6" s="106"/>
      <c r="G6" s="40"/>
    </row>
    <row r="7" spans="1:7" ht="30" customHeight="1" thickBot="1">
      <c r="A7" s="35"/>
      <c r="B7" s="81"/>
      <c r="C7" s="107"/>
      <c r="D7" s="108"/>
      <c r="E7" s="109" t="s">
        <v>22</v>
      </c>
      <c r="F7" s="110"/>
      <c r="G7" s="41"/>
    </row>
    <row r="8" spans="1:7">
      <c r="A8" s="35"/>
      <c r="B8" s="39" t="s">
        <v>332</v>
      </c>
      <c r="C8" s="82" t="s">
        <v>5</v>
      </c>
      <c r="D8" s="83"/>
      <c r="E8" s="83"/>
      <c r="F8" s="84"/>
      <c r="G8" s="42" t="s">
        <v>6</v>
      </c>
    </row>
    <row r="9" spans="1:7">
      <c r="A9" s="35"/>
      <c r="B9" s="85"/>
      <c r="C9" s="87"/>
      <c r="D9" s="112"/>
      <c r="E9" s="112"/>
      <c r="F9" s="88"/>
      <c r="G9" s="124" t="s">
        <v>331</v>
      </c>
    </row>
    <row r="10" spans="1:7" ht="15.75" customHeight="1" thickBot="1">
      <c r="A10" s="43"/>
      <c r="B10" s="86"/>
      <c r="C10" s="89"/>
      <c r="D10" s="90"/>
      <c r="E10" s="90"/>
      <c r="F10" s="91"/>
      <c r="G10" s="125"/>
    </row>
    <row r="11" spans="1:7" ht="3" customHeight="1" thickBot="1">
      <c r="A11" s="44"/>
      <c r="B11" s="45"/>
      <c r="C11" s="46"/>
      <c r="D11" s="47"/>
      <c r="E11" s="44"/>
      <c r="F11" s="46"/>
      <c r="G11" s="46"/>
    </row>
    <row r="12" spans="1:7" ht="15.75" customHeight="1" thickBot="1">
      <c r="A12" s="93" t="s">
        <v>46</v>
      </c>
      <c r="B12" s="94"/>
      <c r="C12" s="94"/>
      <c r="D12" s="94"/>
      <c r="E12" s="94"/>
      <c r="F12" s="94"/>
      <c r="G12" s="95"/>
    </row>
    <row r="13" spans="1:7" ht="3" customHeight="1">
      <c r="A13" s="48"/>
      <c r="B13" s="49"/>
      <c r="C13" s="49"/>
    </row>
    <row r="14" spans="1:7" s="115" customFormat="1" ht="24">
      <c r="A14" s="114" t="s">
        <v>7</v>
      </c>
      <c r="B14" s="51" t="s">
        <v>8</v>
      </c>
      <c r="C14" s="114" t="s">
        <v>9</v>
      </c>
      <c r="D14" s="114" t="s">
        <v>10</v>
      </c>
      <c r="E14" s="51" t="s">
        <v>11</v>
      </c>
      <c r="F14" s="51" t="s">
        <v>12</v>
      </c>
      <c r="G14" s="51" t="s">
        <v>13</v>
      </c>
    </row>
    <row r="15" spans="1:7" ht="6" customHeight="1">
      <c r="A15" s="113"/>
      <c r="B15" s="113"/>
      <c r="C15" s="113"/>
      <c r="D15" s="113"/>
      <c r="E15" s="113"/>
      <c r="F15" s="113"/>
      <c r="G15" s="113"/>
    </row>
    <row r="16" spans="1:7" s="1" customFormat="1">
      <c r="A16" s="118" t="s">
        <v>142</v>
      </c>
      <c r="B16" s="119" t="s">
        <v>140</v>
      </c>
      <c r="C16" s="120"/>
      <c r="D16" s="121"/>
      <c r="E16" s="121"/>
      <c r="F16" s="121"/>
      <c r="G16" s="122">
        <f>ROUND(SUM(G17,G29,G69,G105,G135,G165,G189),2)</f>
        <v>0</v>
      </c>
    </row>
    <row r="17" spans="1:7" ht="15.75" customHeight="1">
      <c r="A17" s="2" t="s">
        <v>143</v>
      </c>
      <c r="B17" s="11" t="s">
        <v>82</v>
      </c>
      <c r="C17" s="3"/>
      <c r="D17" s="4"/>
      <c r="E17" s="4"/>
      <c r="F17" s="4"/>
      <c r="G17" s="5">
        <f>ROUND(SUM(G18:G28),2)</f>
        <v>0</v>
      </c>
    </row>
    <row r="18" spans="1:7" s="1" customFormat="1" ht="45">
      <c r="A18" s="7" t="s">
        <v>333</v>
      </c>
      <c r="B18" s="73" t="s">
        <v>83</v>
      </c>
      <c r="C18" s="74" t="s">
        <v>18</v>
      </c>
      <c r="D18" s="75">
        <v>97.33</v>
      </c>
      <c r="E18" s="8"/>
      <c r="F18" s="20"/>
      <c r="G18" s="9"/>
    </row>
    <row r="19" spans="1:7" s="1" customFormat="1" ht="33.75">
      <c r="A19" s="7" t="s">
        <v>334</v>
      </c>
      <c r="B19" s="73" t="s">
        <v>116</v>
      </c>
      <c r="C19" s="74" t="s">
        <v>17</v>
      </c>
      <c r="D19" s="75">
        <v>76.3</v>
      </c>
      <c r="E19" s="8"/>
      <c r="F19" s="10"/>
      <c r="G19" s="9"/>
    </row>
    <row r="20" spans="1:7" s="1" customFormat="1" ht="45">
      <c r="A20" s="7" t="s">
        <v>335</v>
      </c>
      <c r="B20" s="73" t="s">
        <v>84</v>
      </c>
      <c r="C20" s="74" t="s">
        <v>18</v>
      </c>
      <c r="D20" s="75">
        <v>13.39</v>
      </c>
      <c r="E20" s="8"/>
      <c r="F20" s="10"/>
      <c r="G20" s="9"/>
    </row>
    <row r="21" spans="1:7" s="1" customFormat="1" ht="67.5">
      <c r="A21" s="7" t="s">
        <v>336</v>
      </c>
      <c r="B21" s="73" t="s">
        <v>314</v>
      </c>
      <c r="C21" s="74" t="s">
        <v>26</v>
      </c>
      <c r="D21" s="75">
        <v>2</v>
      </c>
      <c r="E21" s="8"/>
      <c r="F21" s="10"/>
      <c r="G21" s="9"/>
    </row>
    <row r="22" spans="1:7" s="1" customFormat="1" ht="45">
      <c r="A22" s="7" t="s">
        <v>337</v>
      </c>
      <c r="B22" s="73" t="s">
        <v>315</v>
      </c>
      <c r="C22" s="74" t="s">
        <v>17</v>
      </c>
      <c r="D22" s="75">
        <v>15.3</v>
      </c>
      <c r="E22" s="8"/>
      <c r="F22" s="10"/>
      <c r="G22" s="9"/>
    </row>
    <row r="23" spans="1:7" s="1" customFormat="1" ht="45">
      <c r="A23" s="7" t="s">
        <v>338</v>
      </c>
      <c r="B23" s="73" t="s">
        <v>118</v>
      </c>
      <c r="C23" s="74" t="s">
        <v>26</v>
      </c>
      <c r="D23" s="75">
        <v>2</v>
      </c>
      <c r="E23" s="8"/>
      <c r="F23" s="10"/>
      <c r="G23" s="9"/>
    </row>
    <row r="24" spans="1:7" s="1" customFormat="1" ht="78.75">
      <c r="A24" s="7" t="s">
        <v>339</v>
      </c>
      <c r="B24" s="73" t="s">
        <v>176</v>
      </c>
      <c r="C24" s="74" t="s">
        <v>17</v>
      </c>
      <c r="D24" s="75">
        <v>0.77760000000000018</v>
      </c>
      <c r="E24" s="8"/>
      <c r="F24" s="10"/>
      <c r="G24" s="9"/>
    </row>
    <row r="25" spans="1:7" s="1" customFormat="1" ht="22.5">
      <c r="A25" s="7" t="s">
        <v>340</v>
      </c>
      <c r="B25" s="73" t="s">
        <v>316</v>
      </c>
      <c r="C25" s="74" t="s">
        <v>26</v>
      </c>
      <c r="D25" s="75">
        <v>1</v>
      </c>
      <c r="E25" s="8"/>
      <c r="F25" s="10"/>
      <c r="G25" s="9"/>
    </row>
    <row r="26" spans="1:7" s="1" customFormat="1" ht="45">
      <c r="A26" s="7" t="s">
        <v>341</v>
      </c>
      <c r="B26" s="73" t="s">
        <v>117</v>
      </c>
      <c r="C26" s="74" t="s">
        <v>26</v>
      </c>
      <c r="D26" s="75">
        <v>1</v>
      </c>
      <c r="E26" s="8"/>
      <c r="F26" s="10"/>
      <c r="G26" s="9"/>
    </row>
    <row r="27" spans="1:7" s="1" customFormat="1" ht="33.75">
      <c r="A27" s="7" t="s">
        <v>342</v>
      </c>
      <c r="B27" s="73" t="s">
        <v>69</v>
      </c>
      <c r="C27" s="74" t="s">
        <v>18</v>
      </c>
      <c r="D27" s="75">
        <v>118.35</v>
      </c>
      <c r="E27" s="8"/>
      <c r="F27" s="10"/>
      <c r="G27" s="9"/>
    </row>
    <row r="28" spans="1:7" s="1" customFormat="1" ht="33.75">
      <c r="A28" s="7" t="s">
        <v>343</v>
      </c>
      <c r="B28" s="73" t="s">
        <v>70</v>
      </c>
      <c r="C28" s="74" t="s">
        <v>19</v>
      </c>
      <c r="D28" s="75">
        <v>1538.55</v>
      </c>
      <c r="E28" s="8"/>
      <c r="F28" s="10"/>
      <c r="G28" s="9"/>
    </row>
    <row r="29" spans="1:7" s="1" customFormat="1">
      <c r="A29" s="2" t="s">
        <v>144</v>
      </c>
      <c r="B29" s="11" t="s">
        <v>85</v>
      </c>
      <c r="C29" s="22"/>
      <c r="D29" s="22"/>
      <c r="E29" s="22"/>
      <c r="F29" s="22"/>
      <c r="G29" s="5">
        <f>ROUND(SUM(G30,G53,G59,G66,G38),2)</f>
        <v>0</v>
      </c>
    </row>
    <row r="30" spans="1:7" s="1" customFormat="1">
      <c r="A30" s="12" t="s">
        <v>145</v>
      </c>
      <c r="B30" s="13" t="s">
        <v>41</v>
      </c>
      <c r="C30" s="14"/>
      <c r="D30" s="15"/>
      <c r="E30" s="16"/>
      <c r="F30" s="17"/>
      <c r="G30" s="16">
        <f>ROUND(SUM(G31:G37),2)</f>
        <v>0</v>
      </c>
    </row>
    <row r="31" spans="1:7" s="1" customFormat="1" ht="33.75">
      <c r="A31" s="7" t="s">
        <v>344</v>
      </c>
      <c r="B31" s="73" t="s">
        <v>71</v>
      </c>
      <c r="C31" s="74" t="s">
        <v>17</v>
      </c>
      <c r="D31" s="75">
        <v>197.45</v>
      </c>
      <c r="E31" s="8"/>
      <c r="F31" s="10"/>
      <c r="G31" s="9"/>
    </row>
    <row r="32" spans="1:7" s="1" customFormat="1" ht="45">
      <c r="A32" s="7" t="s">
        <v>345</v>
      </c>
      <c r="B32" s="73" t="s">
        <v>55</v>
      </c>
      <c r="C32" s="74" t="s">
        <v>17</v>
      </c>
      <c r="D32" s="75">
        <v>138.22</v>
      </c>
      <c r="E32" s="8"/>
      <c r="F32" s="10"/>
      <c r="G32" s="9"/>
    </row>
    <row r="33" spans="1:7" s="1" customFormat="1" ht="45">
      <c r="A33" s="7" t="s">
        <v>346</v>
      </c>
      <c r="B33" s="73" t="s">
        <v>79</v>
      </c>
      <c r="C33" s="74" t="s">
        <v>18</v>
      </c>
      <c r="D33" s="75">
        <v>8.89</v>
      </c>
      <c r="E33" s="8"/>
      <c r="F33" s="10"/>
      <c r="G33" s="9"/>
    </row>
    <row r="34" spans="1:7" s="1" customFormat="1" ht="45">
      <c r="A34" s="7" t="s">
        <v>347</v>
      </c>
      <c r="B34" s="73" t="s">
        <v>86</v>
      </c>
      <c r="C34" s="74" t="s">
        <v>18</v>
      </c>
      <c r="D34" s="75">
        <v>5.33</v>
      </c>
      <c r="E34" s="8"/>
      <c r="F34" s="10"/>
      <c r="G34" s="9"/>
    </row>
    <row r="35" spans="1:7" s="1" customFormat="1" ht="56.25">
      <c r="A35" s="7" t="s">
        <v>348</v>
      </c>
      <c r="B35" s="73" t="s">
        <v>87</v>
      </c>
      <c r="C35" s="74" t="s">
        <v>18</v>
      </c>
      <c r="D35" s="75">
        <v>3.56</v>
      </c>
      <c r="E35" s="8"/>
      <c r="F35" s="10"/>
      <c r="G35" s="9"/>
    </row>
    <row r="36" spans="1:7" s="1" customFormat="1" ht="33.75">
      <c r="A36" s="7" t="s">
        <v>349</v>
      </c>
      <c r="B36" s="73" t="s">
        <v>69</v>
      </c>
      <c r="C36" s="74" t="s">
        <v>18</v>
      </c>
      <c r="D36" s="75">
        <v>3.65</v>
      </c>
      <c r="E36" s="8"/>
      <c r="F36" s="21"/>
      <c r="G36" s="9"/>
    </row>
    <row r="37" spans="1:7" s="1" customFormat="1" ht="33.75">
      <c r="A37" s="7" t="s">
        <v>350</v>
      </c>
      <c r="B37" s="73" t="s">
        <v>70</v>
      </c>
      <c r="C37" s="74" t="s">
        <v>19</v>
      </c>
      <c r="D37" s="75">
        <v>47.449999999999996</v>
      </c>
      <c r="E37" s="8"/>
      <c r="F37" s="10"/>
      <c r="G37" s="9"/>
    </row>
    <row r="38" spans="1:7" s="1" customFormat="1">
      <c r="A38" s="12" t="s">
        <v>146</v>
      </c>
      <c r="B38" s="13" t="s">
        <v>88</v>
      </c>
      <c r="C38" s="14"/>
      <c r="D38" s="15"/>
      <c r="E38" s="16"/>
      <c r="F38" s="17"/>
      <c r="G38" s="16">
        <f>ROUND(SUM(G39:G52),2)</f>
        <v>0</v>
      </c>
    </row>
    <row r="39" spans="1:7" s="1" customFormat="1" ht="33.75">
      <c r="A39" s="7" t="s">
        <v>351</v>
      </c>
      <c r="B39" s="73" t="s">
        <v>89</v>
      </c>
      <c r="C39" s="74" t="s">
        <v>24</v>
      </c>
      <c r="D39" s="75">
        <v>51.230000000000004</v>
      </c>
      <c r="E39" s="8"/>
      <c r="F39" s="10"/>
      <c r="G39" s="9"/>
    </row>
    <row r="40" spans="1:7" s="1" customFormat="1" ht="33.75">
      <c r="A40" s="7" t="s">
        <v>352</v>
      </c>
      <c r="B40" s="73" t="s">
        <v>90</v>
      </c>
      <c r="C40" s="74" t="s">
        <v>24</v>
      </c>
      <c r="D40" s="75">
        <v>6.35</v>
      </c>
      <c r="E40" s="8"/>
      <c r="F40" s="10"/>
      <c r="G40" s="9"/>
    </row>
    <row r="41" spans="1:7" s="1" customFormat="1" ht="33.75">
      <c r="A41" s="7" t="s">
        <v>353</v>
      </c>
      <c r="B41" s="73" t="s">
        <v>91</v>
      </c>
      <c r="C41" s="74" t="s">
        <v>24</v>
      </c>
      <c r="D41" s="75">
        <v>4.25</v>
      </c>
      <c r="E41" s="8"/>
      <c r="F41" s="10"/>
      <c r="G41" s="9"/>
    </row>
    <row r="42" spans="1:7" s="1" customFormat="1" ht="45">
      <c r="A42" s="7" t="s">
        <v>354</v>
      </c>
      <c r="B42" s="73" t="s">
        <v>51</v>
      </c>
      <c r="C42" s="74" t="s">
        <v>17</v>
      </c>
      <c r="D42" s="75">
        <v>52.41</v>
      </c>
      <c r="E42" s="8"/>
      <c r="F42" s="10"/>
      <c r="G42" s="9"/>
    </row>
    <row r="43" spans="1:7" s="1" customFormat="1" ht="33.75">
      <c r="A43" s="7" t="s">
        <v>355</v>
      </c>
      <c r="B43" s="73" t="s">
        <v>52</v>
      </c>
      <c r="C43" s="74" t="s">
        <v>17</v>
      </c>
      <c r="D43" s="75">
        <v>145.04</v>
      </c>
      <c r="E43" s="8"/>
      <c r="F43" s="10"/>
      <c r="G43" s="9"/>
    </row>
    <row r="44" spans="1:7" s="1" customFormat="1" ht="33.75">
      <c r="A44" s="7" t="s">
        <v>356</v>
      </c>
      <c r="B44" s="73" t="s">
        <v>92</v>
      </c>
      <c r="C44" s="74" t="s">
        <v>17</v>
      </c>
      <c r="D44" s="75">
        <v>15.93</v>
      </c>
      <c r="E44" s="8"/>
      <c r="F44" s="10"/>
      <c r="G44" s="9"/>
    </row>
    <row r="45" spans="1:7" s="1" customFormat="1" ht="22.5">
      <c r="A45" s="7" t="s">
        <v>357</v>
      </c>
      <c r="B45" s="73" t="s">
        <v>72</v>
      </c>
      <c r="C45" s="74" t="s">
        <v>24</v>
      </c>
      <c r="D45" s="75">
        <v>137.16</v>
      </c>
      <c r="E45" s="8"/>
      <c r="F45" s="10"/>
      <c r="G45" s="9"/>
    </row>
    <row r="46" spans="1:7" s="1" customFormat="1" ht="45">
      <c r="A46" s="7" t="s">
        <v>358</v>
      </c>
      <c r="B46" s="73" t="s">
        <v>93</v>
      </c>
      <c r="C46" s="74" t="s">
        <v>24</v>
      </c>
      <c r="D46" s="75">
        <v>22.53</v>
      </c>
      <c r="E46" s="8"/>
      <c r="F46" s="10"/>
      <c r="G46" s="9"/>
    </row>
    <row r="47" spans="1:7" s="1" customFormat="1" ht="33.75">
      <c r="A47" s="7" t="s">
        <v>359</v>
      </c>
      <c r="B47" s="73" t="s">
        <v>94</v>
      </c>
      <c r="C47" s="74" t="s">
        <v>24</v>
      </c>
      <c r="D47" s="75">
        <v>22.53</v>
      </c>
      <c r="E47" s="8"/>
      <c r="F47" s="10"/>
      <c r="G47" s="9"/>
    </row>
    <row r="48" spans="1:7" s="1" customFormat="1" ht="33.75">
      <c r="A48" s="7" t="s">
        <v>360</v>
      </c>
      <c r="B48" s="73" t="s">
        <v>95</v>
      </c>
      <c r="C48" s="74" t="s">
        <v>17</v>
      </c>
      <c r="D48" s="75">
        <v>5.86</v>
      </c>
      <c r="E48" s="8"/>
      <c r="F48" s="10"/>
      <c r="G48" s="9"/>
    </row>
    <row r="49" spans="1:7" s="1" customFormat="1" ht="45">
      <c r="A49" s="7" t="s">
        <v>361</v>
      </c>
      <c r="B49" s="73" t="s">
        <v>96</v>
      </c>
      <c r="C49" s="74" t="s">
        <v>17</v>
      </c>
      <c r="D49" s="75">
        <v>5.86</v>
      </c>
      <c r="E49" s="8"/>
      <c r="F49" s="10"/>
      <c r="G49" s="9"/>
    </row>
    <row r="50" spans="1:7" s="1" customFormat="1" ht="90">
      <c r="A50" s="7" t="s">
        <v>362</v>
      </c>
      <c r="B50" s="73" t="s">
        <v>318</v>
      </c>
      <c r="C50" s="74" t="s">
        <v>26</v>
      </c>
      <c r="D50" s="75">
        <v>4</v>
      </c>
      <c r="E50" s="8"/>
      <c r="F50" s="10"/>
      <c r="G50" s="9"/>
    </row>
    <row r="51" spans="1:7" s="1" customFormat="1" ht="90">
      <c r="A51" s="7" t="s">
        <v>363</v>
      </c>
      <c r="B51" s="73" t="s">
        <v>97</v>
      </c>
      <c r="C51" s="74" t="s">
        <v>26</v>
      </c>
      <c r="D51" s="75">
        <v>8</v>
      </c>
      <c r="E51" s="8"/>
      <c r="F51" s="10"/>
      <c r="G51" s="9"/>
    </row>
    <row r="52" spans="1:7" s="1" customFormat="1" ht="90">
      <c r="A52" s="7" t="s">
        <v>364</v>
      </c>
      <c r="B52" s="73" t="s">
        <v>98</v>
      </c>
      <c r="C52" s="74" t="s">
        <v>26</v>
      </c>
      <c r="D52" s="75">
        <v>43</v>
      </c>
      <c r="E52" s="8"/>
      <c r="F52" s="10"/>
      <c r="G52" s="9"/>
    </row>
    <row r="53" spans="1:7" s="1" customFormat="1">
      <c r="A53" s="12" t="s">
        <v>147</v>
      </c>
      <c r="B53" s="13" t="s">
        <v>141</v>
      </c>
      <c r="C53" s="14"/>
      <c r="D53" s="15"/>
      <c r="E53" s="16"/>
      <c r="F53" s="17"/>
      <c r="G53" s="16">
        <f>ROUND(SUM(G54:G58),2)</f>
        <v>0</v>
      </c>
    </row>
    <row r="54" spans="1:7" s="69" customFormat="1" ht="33.75">
      <c r="A54" s="70" t="s">
        <v>365</v>
      </c>
      <c r="B54" s="73" t="s">
        <v>30</v>
      </c>
      <c r="C54" s="74" t="s">
        <v>17</v>
      </c>
      <c r="D54" s="75">
        <v>11.05</v>
      </c>
      <c r="E54" s="71"/>
      <c r="F54" s="72"/>
      <c r="G54" s="9"/>
    </row>
    <row r="55" spans="1:7" s="1" customFormat="1" ht="22.5">
      <c r="A55" s="7" t="s">
        <v>366</v>
      </c>
      <c r="B55" s="73" t="s">
        <v>111</v>
      </c>
      <c r="C55" s="74" t="s">
        <v>17</v>
      </c>
      <c r="D55" s="75">
        <v>11.82</v>
      </c>
      <c r="E55" s="8"/>
      <c r="F55" s="10"/>
      <c r="G55" s="19"/>
    </row>
    <row r="56" spans="1:7" s="1" customFormat="1" ht="22.5">
      <c r="A56" s="7" t="s">
        <v>367</v>
      </c>
      <c r="B56" s="73" t="s">
        <v>317</v>
      </c>
      <c r="C56" s="74" t="s">
        <v>17</v>
      </c>
      <c r="D56" s="75">
        <v>11.82</v>
      </c>
      <c r="E56" s="8"/>
      <c r="F56" s="10"/>
      <c r="G56" s="9"/>
    </row>
    <row r="57" spans="1:7" s="1" customFormat="1" ht="33.75">
      <c r="A57" s="7" t="s">
        <v>368</v>
      </c>
      <c r="B57" s="73" t="s">
        <v>54</v>
      </c>
      <c r="C57" s="74" t="s">
        <v>29</v>
      </c>
      <c r="D57" s="75">
        <v>469.1</v>
      </c>
      <c r="E57" s="8"/>
      <c r="F57" s="10"/>
      <c r="G57" s="9"/>
    </row>
    <row r="58" spans="1:7" s="1" customFormat="1" ht="33.75">
      <c r="A58" s="7" t="s">
        <v>369</v>
      </c>
      <c r="B58" s="73" t="s">
        <v>42</v>
      </c>
      <c r="C58" s="74" t="s">
        <v>18</v>
      </c>
      <c r="D58" s="75">
        <v>5.73</v>
      </c>
      <c r="E58" s="8"/>
      <c r="F58" s="10"/>
      <c r="G58" s="9"/>
    </row>
    <row r="59" spans="1:7" s="1" customFormat="1">
      <c r="A59" s="12" t="s">
        <v>148</v>
      </c>
      <c r="B59" s="13" t="s">
        <v>101</v>
      </c>
      <c r="C59" s="14"/>
      <c r="D59" s="15"/>
      <c r="E59" s="16"/>
      <c r="F59" s="17"/>
      <c r="G59" s="16">
        <f>ROUND(SUM(G60:G65),2)</f>
        <v>0</v>
      </c>
    </row>
    <row r="60" spans="1:7" s="1" customFormat="1" ht="56.25">
      <c r="A60" s="7" t="s">
        <v>370</v>
      </c>
      <c r="B60" s="73" t="s">
        <v>177</v>
      </c>
      <c r="C60" s="74" t="s">
        <v>17</v>
      </c>
      <c r="D60" s="75">
        <v>3</v>
      </c>
      <c r="E60" s="8"/>
      <c r="F60" s="10"/>
      <c r="G60" s="9"/>
    </row>
    <row r="61" spans="1:7" s="1" customFormat="1" ht="56.25">
      <c r="A61" s="7" t="s">
        <v>371</v>
      </c>
      <c r="B61" s="73" t="s">
        <v>179</v>
      </c>
      <c r="C61" s="74" t="s">
        <v>17</v>
      </c>
      <c r="D61" s="75">
        <v>23.6</v>
      </c>
      <c r="E61" s="8"/>
      <c r="F61" s="10"/>
      <c r="G61" s="9"/>
    </row>
    <row r="62" spans="1:7" s="1" customFormat="1" ht="56.25">
      <c r="A62" s="7" t="s">
        <v>372</v>
      </c>
      <c r="B62" s="73" t="s">
        <v>178</v>
      </c>
      <c r="C62" s="74" t="s">
        <v>24</v>
      </c>
      <c r="D62" s="75">
        <v>78.2</v>
      </c>
      <c r="E62" s="8"/>
      <c r="F62" s="10"/>
      <c r="G62" s="9"/>
    </row>
    <row r="63" spans="1:7" s="1" customFormat="1" ht="56.25">
      <c r="A63" s="7" t="s">
        <v>373</v>
      </c>
      <c r="B63" s="73" t="s">
        <v>180</v>
      </c>
      <c r="C63" s="74" t="s">
        <v>26</v>
      </c>
      <c r="D63" s="75">
        <v>2</v>
      </c>
      <c r="E63" s="8"/>
      <c r="F63" s="10"/>
      <c r="G63" s="9"/>
    </row>
    <row r="64" spans="1:7" s="1" customFormat="1" ht="56.25">
      <c r="A64" s="7" t="s">
        <v>374</v>
      </c>
      <c r="B64" s="73" t="s">
        <v>181</v>
      </c>
      <c r="C64" s="74" t="s">
        <v>26</v>
      </c>
      <c r="D64" s="75">
        <v>2</v>
      </c>
      <c r="E64" s="8"/>
      <c r="F64" s="10"/>
      <c r="G64" s="9"/>
    </row>
    <row r="65" spans="1:7" s="1" customFormat="1" ht="45">
      <c r="A65" s="7" t="s">
        <v>375</v>
      </c>
      <c r="B65" s="73" t="s">
        <v>182</v>
      </c>
      <c r="C65" s="74" t="s">
        <v>26</v>
      </c>
      <c r="D65" s="75">
        <v>2</v>
      </c>
      <c r="E65" s="8"/>
      <c r="F65" s="10"/>
      <c r="G65" s="9"/>
    </row>
    <row r="66" spans="1:7" s="1" customFormat="1">
      <c r="A66" s="12" t="s">
        <v>149</v>
      </c>
      <c r="B66" s="13" t="s">
        <v>102</v>
      </c>
      <c r="C66" s="14"/>
      <c r="D66" s="15"/>
      <c r="E66" s="16"/>
      <c r="F66" s="17"/>
      <c r="G66" s="16">
        <f>ROUND(SUM(G67:G68),2)</f>
        <v>0</v>
      </c>
    </row>
    <row r="67" spans="1:7" s="1" customFormat="1" ht="67.5">
      <c r="A67" s="7" t="s">
        <v>376</v>
      </c>
      <c r="B67" s="73" t="s">
        <v>103</v>
      </c>
      <c r="C67" s="74" t="s">
        <v>26</v>
      </c>
      <c r="D67" s="75">
        <v>4</v>
      </c>
      <c r="E67" s="8"/>
      <c r="F67" s="10"/>
      <c r="G67" s="9"/>
    </row>
    <row r="68" spans="1:7" s="1" customFormat="1" ht="45">
      <c r="A68" s="7" t="s">
        <v>377</v>
      </c>
      <c r="B68" s="73" t="s">
        <v>104</v>
      </c>
      <c r="C68" s="74" t="s">
        <v>26</v>
      </c>
      <c r="D68" s="75">
        <v>1</v>
      </c>
      <c r="E68" s="8"/>
      <c r="F68" s="10"/>
      <c r="G68" s="9"/>
    </row>
    <row r="69" spans="1:7" ht="15.75" customHeight="1">
      <c r="A69" s="2" t="s">
        <v>150</v>
      </c>
      <c r="B69" s="11" t="s">
        <v>66</v>
      </c>
      <c r="C69" s="3"/>
      <c r="D69" s="4"/>
      <c r="E69" s="4"/>
      <c r="F69" s="4"/>
      <c r="G69" s="5">
        <f>ROUND(SUM(G70,G76,G81,G91,G100,G103),2)</f>
        <v>0</v>
      </c>
    </row>
    <row r="70" spans="1:7" s="1" customFormat="1">
      <c r="A70" s="12" t="s">
        <v>151</v>
      </c>
      <c r="B70" s="13" t="s">
        <v>41</v>
      </c>
      <c r="C70" s="14"/>
      <c r="D70" s="15"/>
      <c r="E70" s="16"/>
      <c r="F70" s="17"/>
      <c r="G70" s="16">
        <f>ROUND(SUM(G71:G75),2)</f>
        <v>0</v>
      </c>
    </row>
    <row r="71" spans="1:7" s="1" customFormat="1" ht="33.75">
      <c r="A71" s="7" t="s">
        <v>378</v>
      </c>
      <c r="B71" s="73" t="s">
        <v>71</v>
      </c>
      <c r="C71" s="74" t="s">
        <v>17</v>
      </c>
      <c r="D71" s="75">
        <v>30.46</v>
      </c>
      <c r="E71" s="8"/>
      <c r="F71" s="20"/>
      <c r="G71" s="9"/>
    </row>
    <row r="72" spans="1:7" s="1" customFormat="1" ht="45">
      <c r="A72" s="7" t="s">
        <v>379</v>
      </c>
      <c r="B72" s="73" t="s">
        <v>73</v>
      </c>
      <c r="C72" s="74" t="s">
        <v>18</v>
      </c>
      <c r="D72" s="75">
        <v>1.38</v>
      </c>
      <c r="E72" s="8"/>
      <c r="F72" s="20"/>
      <c r="G72" s="9"/>
    </row>
    <row r="73" spans="1:7" s="69" customFormat="1" ht="45">
      <c r="A73" s="70" t="s">
        <v>380</v>
      </c>
      <c r="B73" s="73" t="s">
        <v>86</v>
      </c>
      <c r="C73" s="74" t="s">
        <v>18</v>
      </c>
      <c r="D73" s="75">
        <v>0.8</v>
      </c>
      <c r="E73" s="71"/>
      <c r="F73" s="72"/>
      <c r="G73" s="9"/>
    </row>
    <row r="74" spans="1:7" s="1" customFormat="1" ht="33.75">
      <c r="A74" s="7" t="s">
        <v>381</v>
      </c>
      <c r="B74" s="73" t="s">
        <v>69</v>
      </c>
      <c r="C74" s="74" t="s">
        <v>18</v>
      </c>
      <c r="D74" s="75">
        <v>0.57999999999999996</v>
      </c>
      <c r="E74" s="8"/>
      <c r="F74" s="21"/>
      <c r="G74" s="9"/>
    </row>
    <row r="75" spans="1:7" s="1" customFormat="1" ht="33.75">
      <c r="A75" s="7" t="s">
        <v>382</v>
      </c>
      <c r="B75" s="73" t="s">
        <v>70</v>
      </c>
      <c r="C75" s="74" t="s">
        <v>19</v>
      </c>
      <c r="D75" s="75">
        <v>7.54</v>
      </c>
      <c r="E75" s="8"/>
      <c r="F75" s="10"/>
      <c r="G75" s="9"/>
    </row>
    <row r="76" spans="1:7" s="1" customFormat="1">
      <c r="A76" s="12" t="s">
        <v>152</v>
      </c>
      <c r="B76" s="13" t="s">
        <v>32</v>
      </c>
      <c r="C76" s="14"/>
      <c r="D76" s="15"/>
      <c r="E76" s="16"/>
      <c r="F76" s="17"/>
      <c r="G76" s="16">
        <f>ROUND(SUM(G77:G80),2)</f>
        <v>0</v>
      </c>
    </row>
    <row r="77" spans="1:7" s="1" customFormat="1" ht="33.75">
      <c r="A77" s="7" t="s">
        <v>383</v>
      </c>
      <c r="B77" s="73" t="s">
        <v>30</v>
      </c>
      <c r="C77" s="74" t="s">
        <v>17</v>
      </c>
      <c r="D77" s="75">
        <v>0.71</v>
      </c>
      <c r="E77" s="8"/>
      <c r="F77" s="10"/>
      <c r="G77" s="9"/>
    </row>
    <row r="78" spans="1:7" s="1" customFormat="1" ht="33.75">
      <c r="A78" s="7" t="s">
        <v>384</v>
      </c>
      <c r="B78" s="73" t="s">
        <v>120</v>
      </c>
      <c r="C78" s="74" t="s">
        <v>17</v>
      </c>
      <c r="D78" s="75">
        <v>2.59</v>
      </c>
      <c r="E78" s="8"/>
      <c r="F78" s="10"/>
      <c r="G78" s="9"/>
    </row>
    <row r="79" spans="1:7" s="1" customFormat="1" ht="33.75">
      <c r="A79" s="7" t="s">
        <v>385</v>
      </c>
      <c r="B79" s="73" t="s">
        <v>54</v>
      </c>
      <c r="C79" s="74" t="s">
        <v>29</v>
      </c>
      <c r="D79" s="75">
        <v>40.58</v>
      </c>
      <c r="E79" s="8"/>
      <c r="F79" s="10"/>
      <c r="G79" s="9"/>
    </row>
    <row r="80" spans="1:7" s="1" customFormat="1" ht="33.75">
      <c r="A80" s="7" t="s">
        <v>386</v>
      </c>
      <c r="B80" s="73" t="s">
        <v>319</v>
      </c>
      <c r="C80" s="74" t="s">
        <v>18</v>
      </c>
      <c r="D80" s="75">
        <f>0.3*1.08</f>
        <v>0.32400000000000001</v>
      </c>
      <c r="E80" s="8"/>
      <c r="F80" s="10"/>
      <c r="G80" s="9"/>
    </row>
    <row r="81" spans="1:7" s="1" customFormat="1">
      <c r="A81" s="12" t="s">
        <v>153</v>
      </c>
      <c r="B81" s="13" t="s">
        <v>123</v>
      </c>
      <c r="C81" s="14"/>
      <c r="D81" s="15"/>
      <c r="E81" s="16"/>
      <c r="F81" s="17"/>
      <c r="G81" s="16">
        <f>ROUND(SUM(G82:G90),2)</f>
        <v>0</v>
      </c>
    </row>
    <row r="82" spans="1:7" s="1" customFormat="1" ht="33.75">
      <c r="A82" s="7" t="s">
        <v>387</v>
      </c>
      <c r="B82" s="73" t="s">
        <v>320</v>
      </c>
      <c r="C82" s="74" t="s">
        <v>17</v>
      </c>
      <c r="D82" s="75">
        <v>11.34</v>
      </c>
      <c r="E82" s="8"/>
      <c r="F82" s="10"/>
      <c r="G82" s="19"/>
    </row>
    <row r="83" spans="1:7" s="1" customFormat="1" ht="33.75">
      <c r="A83" s="7" t="s">
        <v>388</v>
      </c>
      <c r="B83" s="73" t="s">
        <v>54</v>
      </c>
      <c r="C83" s="74" t="s">
        <v>29</v>
      </c>
      <c r="D83" s="75">
        <v>100.41</v>
      </c>
      <c r="E83" s="8"/>
      <c r="F83" s="10"/>
      <c r="G83" s="9"/>
    </row>
    <row r="84" spans="1:7" s="1" customFormat="1" ht="33.75">
      <c r="A84" s="7" t="s">
        <v>389</v>
      </c>
      <c r="B84" s="73" t="s">
        <v>319</v>
      </c>
      <c r="C84" s="74" t="s">
        <v>18</v>
      </c>
      <c r="D84" s="75">
        <v>0.91</v>
      </c>
      <c r="E84" s="8"/>
      <c r="F84" s="10"/>
      <c r="G84" s="9"/>
    </row>
    <row r="85" spans="1:7" s="1" customFormat="1" ht="33.75">
      <c r="A85" s="7" t="s">
        <v>390</v>
      </c>
      <c r="B85" s="73" t="s">
        <v>108</v>
      </c>
      <c r="C85" s="74" t="s">
        <v>17</v>
      </c>
      <c r="D85" s="75">
        <v>136.69999999999999</v>
      </c>
      <c r="E85" s="8"/>
      <c r="F85" s="10"/>
      <c r="G85" s="9"/>
    </row>
    <row r="86" spans="1:7" s="1" customFormat="1" ht="45">
      <c r="A86" s="7" t="s">
        <v>391</v>
      </c>
      <c r="B86" s="73" t="s">
        <v>124</v>
      </c>
      <c r="C86" s="74" t="s">
        <v>17</v>
      </c>
      <c r="D86" s="75">
        <v>119.36</v>
      </c>
      <c r="E86" s="8"/>
      <c r="F86" s="10"/>
      <c r="G86" s="9"/>
    </row>
    <row r="87" spans="1:7" s="1" customFormat="1" ht="33.75">
      <c r="A87" s="7" t="s">
        <v>392</v>
      </c>
      <c r="B87" s="73" t="s">
        <v>109</v>
      </c>
      <c r="C87" s="74" t="s">
        <v>17</v>
      </c>
      <c r="D87" s="75">
        <v>20.9</v>
      </c>
      <c r="E87" s="8"/>
      <c r="F87" s="10"/>
      <c r="G87" s="9"/>
    </row>
    <row r="88" spans="1:7" s="1" customFormat="1" ht="33.75">
      <c r="A88" s="7" t="s">
        <v>393</v>
      </c>
      <c r="B88" s="73" t="s">
        <v>50</v>
      </c>
      <c r="C88" s="74" t="s">
        <v>17</v>
      </c>
      <c r="D88" s="75">
        <v>140.26</v>
      </c>
      <c r="E88" s="8"/>
      <c r="F88" s="10"/>
      <c r="G88" s="9"/>
    </row>
    <row r="89" spans="1:7" s="1" customFormat="1" ht="45">
      <c r="A89" s="7" t="s">
        <v>394</v>
      </c>
      <c r="B89" s="73" t="s">
        <v>321</v>
      </c>
      <c r="C89" s="74" t="s">
        <v>17</v>
      </c>
      <c r="D89" s="75">
        <v>17.14</v>
      </c>
      <c r="E89" s="8"/>
      <c r="F89" s="10"/>
      <c r="G89" s="9"/>
    </row>
    <row r="90" spans="1:7" s="1" customFormat="1" ht="45">
      <c r="A90" s="7" t="s">
        <v>395</v>
      </c>
      <c r="B90" s="73" t="s">
        <v>322</v>
      </c>
      <c r="C90" s="74" t="s">
        <v>17</v>
      </c>
      <c r="D90" s="75">
        <v>5.4</v>
      </c>
      <c r="E90" s="8"/>
      <c r="F90" s="10"/>
      <c r="G90" s="9"/>
    </row>
    <row r="91" spans="1:7" s="1" customFormat="1">
      <c r="A91" s="12" t="s">
        <v>154</v>
      </c>
      <c r="B91" s="13" t="s">
        <v>59</v>
      </c>
      <c r="C91" s="14"/>
      <c r="D91" s="15"/>
      <c r="E91" s="16"/>
      <c r="F91" s="17"/>
      <c r="G91" s="16">
        <f>ROUND(SUM(G92:G99),2)</f>
        <v>0</v>
      </c>
    </row>
    <row r="92" spans="1:7" s="1" customFormat="1" ht="45">
      <c r="A92" s="7" t="s">
        <v>396</v>
      </c>
      <c r="B92" s="73" t="s">
        <v>79</v>
      </c>
      <c r="C92" s="74" t="s">
        <v>18</v>
      </c>
      <c r="D92" s="75">
        <v>0.57999999999999996</v>
      </c>
      <c r="E92" s="8"/>
      <c r="F92" s="20"/>
      <c r="G92" s="9"/>
    </row>
    <row r="93" spans="1:7" s="1" customFormat="1" ht="33.75">
      <c r="A93" s="7" t="s">
        <v>397</v>
      </c>
      <c r="B93" s="73" t="s">
        <v>120</v>
      </c>
      <c r="C93" s="74" t="s">
        <v>17</v>
      </c>
      <c r="D93" s="75">
        <v>1.73</v>
      </c>
      <c r="E93" s="8"/>
      <c r="F93" s="10"/>
      <c r="G93" s="9"/>
    </row>
    <row r="94" spans="1:7" s="1" customFormat="1" ht="37.5" customHeight="1">
      <c r="A94" s="7" t="s">
        <v>398</v>
      </c>
      <c r="B94" s="73" t="s">
        <v>54</v>
      </c>
      <c r="C94" s="74" t="s">
        <v>29</v>
      </c>
      <c r="D94" s="75">
        <f>50.41*1.08</f>
        <v>54.442799999999998</v>
      </c>
      <c r="E94" s="8"/>
      <c r="F94" s="20"/>
      <c r="G94" s="9"/>
    </row>
    <row r="95" spans="1:7" s="1" customFormat="1" ht="22.5">
      <c r="A95" s="7" t="s">
        <v>399</v>
      </c>
      <c r="B95" s="73" t="s">
        <v>80</v>
      </c>
      <c r="C95" s="74" t="s">
        <v>18</v>
      </c>
      <c r="D95" s="75">
        <v>0.17</v>
      </c>
      <c r="E95" s="8"/>
      <c r="F95" s="10"/>
      <c r="G95" s="9"/>
    </row>
    <row r="96" spans="1:7" s="1" customFormat="1" ht="101.25">
      <c r="A96" s="7" t="s">
        <v>400</v>
      </c>
      <c r="B96" s="73" t="s">
        <v>121</v>
      </c>
      <c r="C96" s="74" t="s">
        <v>29</v>
      </c>
      <c r="D96" s="75">
        <v>1123.72</v>
      </c>
      <c r="E96" s="8"/>
      <c r="F96" s="10"/>
      <c r="G96" s="9"/>
    </row>
    <row r="97" spans="1:7" s="1" customFormat="1" ht="45">
      <c r="A97" s="7" t="s">
        <v>401</v>
      </c>
      <c r="B97" s="73" t="s">
        <v>105</v>
      </c>
      <c r="C97" s="74" t="s">
        <v>29</v>
      </c>
      <c r="D97" s="75">
        <v>1123.72</v>
      </c>
      <c r="E97" s="8"/>
      <c r="F97" s="10"/>
      <c r="G97" s="9"/>
    </row>
    <row r="98" spans="1:7" s="1" customFormat="1" ht="33.75">
      <c r="A98" s="7" t="s">
        <v>402</v>
      </c>
      <c r="B98" s="73" t="s">
        <v>122</v>
      </c>
      <c r="C98" s="74" t="s">
        <v>26</v>
      </c>
      <c r="D98" s="75">
        <v>1</v>
      </c>
      <c r="E98" s="8"/>
      <c r="F98" s="10"/>
      <c r="G98" s="9"/>
    </row>
    <row r="99" spans="1:7" s="1" customFormat="1" ht="45">
      <c r="A99" s="7" t="s">
        <v>403</v>
      </c>
      <c r="B99" s="73" t="s">
        <v>106</v>
      </c>
      <c r="C99" s="74" t="s">
        <v>26</v>
      </c>
      <c r="D99" s="75">
        <v>1</v>
      </c>
      <c r="E99" s="8"/>
      <c r="F99" s="10"/>
      <c r="G99" s="9"/>
    </row>
    <row r="100" spans="1:7" ht="13.5" customHeight="1">
      <c r="A100" s="12" t="s">
        <v>155</v>
      </c>
      <c r="B100" s="13" t="s">
        <v>38</v>
      </c>
      <c r="C100" s="14"/>
      <c r="D100" s="15"/>
      <c r="E100" s="16"/>
      <c r="F100" s="17"/>
      <c r="G100" s="16">
        <f>ROUND(SUM(G101:G102),2)</f>
        <v>0</v>
      </c>
    </row>
    <row r="101" spans="1:7" s="1" customFormat="1" ht="90">
      <c r="A101" s="7" t="s">
        <v>404</v>
      </c>
      <c r="B101" s="73" t="s">
        <v>119</v>
      </c>
      <c r="C101" s="74" t="s">
        <v>26</v>
      </c>
      <c r="D101" s="75">
        <v>1</v>
      </c>
      <c r="E101" s="8"/>
      <c r="F101" s="10"/>
      <c r="G101" s="9"/>
    </row>
    <row r="102" spans="1:7" s="1" customFormat="1" ht="45">
      <c r="A102" s="7" t="s">
        <v>405</v>
      </c>
      <c r="B102" s="73" t="s">
        <v>107</v>
      </c>
      <c r="C102" s="74" t="s">
        <v>26</v>
      </c>
      <c r="D102" s="75">
        <v>1</v>
      </c>
      <c r="E102" s="8"/>
      <c r="F102" s="10"/>
      <c r="G102" s="9"/>
    </row>
    <row r="103" spans="1:7" ht="13.5" customHeight="1">
      <c r="A103" s="12" t="s">
        <v>156</v>
      </c>
      <c r="B103" s="13" t="s">
        <v>36</v>
      </c>
      <c r="C103" s="14"/>
      <c r="D103" s="15"/>
      <c r="E103" s="16"/>
      <c r="F103" s="17"/>
      <c r="G103" s="16">
        <f>ROUND(SUM(G104),2)</f>
        <v>0</v>
      </c>
    </row>
    <row r="104" spans="1:7" s="1" customFormat="1" ht="173.25" customHeight="1">
      <c r="A104" s="7" t="s">
        <v>406</v>
      </c>
      <c r="B104" s="73" t="s">
        <v>68</v>
      </c>
      <c r="C104" s="74" t="s">
        <v>26</v>
      </c>
      <c r="D104" s="75">
        <v>1</v>
      </c>
      <c r="E104" s="8"/>
      <c r="F104" s="10"/>
      <c r="G104" s="9"/>
    </row>
    <row r="105" spans="1:7">
      <c r="A105" s="2" t="s">
        <v>157</v>
      </c>
      <c r="B105" s="11" t="s">
        <v>60</v>
      </c>
      <c r="C105" s="3"/>
      <c r="D105" s="4"/>
      <c r="E105" s="4"/>
      <c r="F105" s="4"/>
      <c r="G105" s="5">
        <f>ROUND(SUM(G106,G112,G122,G131,G133),2)</f>
        <v>0</v>
      </c>
    </row>
    <row r="106" spans="1:7" s="1" customFormat="1">
      <c r="A106" s="12" t="s">
        <v>158</v>
      </c>
      <c r="B106" s="13" t="s">
        <v>41</v>
      </c>
      <c r="C106" s="14"/>
      <c r="D106" s="15"/>
      <c r="E106" s="16"/>
      <c r="F106" s="17"/>
      <c r="G106" s="16">
        <f>ROUND(SUM(G107:G111),2)</f>
        <v>0</v>
      </c>
    </row>
    <row r="107" spans="1:7" s="1" customFormat="1" ht="33.75">
      <c r="A107" s="7" t="s">
        <v>407</v>
      </c>
      <c r="B107" s="73" t="s">
        <v>71</v>
      </c>
      <c r="C107" s="74" t="s">
        <v>17</v>
      </c>
      <c r="D107" s="75">
        <v>252.49</v>
      </c>
      <c r="E107" s="8"/>
      <c r="F107" s="10"/>
      <c r="G107" s="9"/>
    </row>
    <row r="108" spans="1:7" s="1" customFormat="1" ht="45">
      <c r="A108" s="7" t="s">
        <v>408</v>
      </c>
      <c r="B108" s="73" t="s">
        <v>73</v>
      </c>
      <c r="C108" s="74" t="s">
        <v>18</v>
      </c>
      <c r="D108" s="75">
        <v>75.75</v>
      </c>
      <c r="E108" s="8"/>
      <c r="F108" s="10"/>
      <c r="G108" s="9"/>
    </row>
    <row r="109" spans="1:7" s="1" customFormat="1" ht="56.25">
      <c r="A109" s="7" t="s">
        <v>409</v>
      </c>
      <c r="B109" s="73" t="s">
        <v>75</v>
      </c>
      <c r="C109" s="74" t="s">
        <v>18</v>
      </c>
      <c r="D109" s="75">
        <v>50.5</v>
      </c>
      <c r="E109" s="8"/>
      <c r="F109" s="10"/>
      <c r="G109" s="9"/>
    </row>
    <row r="110" spans="1:7" s="1" customFormat="1" ht="33.75">
      <c r="A110" s="7" t="s">
        <v>410</v>
      </c>
      <c r="B110" s="73" t="s">
        <v>69</v>
      </c>
      <c r="C110" s="74" t="s">
        <v>18</v>
      </c>
      <c r="D110" s="75">
        <v>75.75</v>
      </c>
      <c r="E110" s="8"/>
      <c r="F110" s="10"/>
      <c r="G110" s="9"/>
    </row>
    <row r="111" spans="1:7" s="1" customFormat="1" ht="33.75">
      <c r="A111" s="7" t="s">
        <v>411</v>
      </c>
      <c r="B111" s="73" t="s">
        <v>70</v>
      </c>
      <c r="C111" s="74" t="s">
        <v>19</v>
      </c>
      <c r="D111" s="75">
        <v>984.75</v>
      </c>
      <c r="E111" s="8"/>
      <c r="F111" s="10"/>
      <c r="G111" s="9"/>
    </row>
    <row r="112" spans="1:7" s="1" customFormat="1">
      <c r="A112" s="12" t="s">
        <v>159</v>
      </c>
      <c r="B112" s="13" t="s">
        <v>61</v>
      </c>
      <c r="C112" s="14"/>
      <c r="D112" s="15"/>
      <c r="E112" s="16"/>
      <c r="F112" s="17"/>
      <c r="G112" s="16">
        <f>ROUND(SUM(G113:G121),2)</f>
        <v>0</v>
      </c>
    </row>
    <row r="113" spans="1:7" s="1" customFormat="1" ht="33.75">
      <c r="A113" s="7" t="s">
        <v>412</v>
      </c>
      <c r="B113" s="73" t="s">
        <v>30</v>
      </c>
      <c r="C113" s="74" t="s">
        <v>17</v>
      </c>
      <c r="D113" s="75">
        <v>29.35</v>
      </c>
      <c r="E113" s="8"/>
      <c r="F113" s="10"/>
      <c r="G113" s="9"/>
    </row>
    <row r="114" spans="1:7" s="1" customFormat="1" ht="56.25">
      <c r="A114" s="7" t="s">
        <v>413</v>
      </c>
      <c r="B114" s="73" t="s">
        <v>81</v>
      </c>
      <c r="C114" s="74" t="s">
        <v>17</v>
      </c>
      <c r="D114" s="75">
        <v>123.42</v>
      </c>
      <c r="E114" s="8"/>
      <c r="F114" s="10"/>
      <c r="G114" s="9"/>
    </row>
    <row r="115" spans="1:7" s="1" customFormat="1" ht="33.75">
      <c r="A115" s="7" t="s">
        <v>414</v>
      </c>
      <c r="B115" s="73" t="s">
        <v>48</v>
      </c>
      <c r="C115" s="74" t="s">
        <v>17</v>
      </c>
      <c r="D115" s="75">
        <v>78.28</v>
      </c>
      <c r="E115" s="8"/>
      <c r="F115" s="10"/>
      <c r="G115" s="9"/>
    </row>
    <row r="116" spans="1:7" s="1" customFormat="1" ht="33.75">
      <c r="A116" s="7" t="s">
        <v>415</v>
      </c>
      <c r="B116" s="73" t="s">
        <v>54</v>
      </c>
      <c r="C116" s="74" t="s">
        <v>29</v>
      </c>
      <c r="D116" s="75">
        <v>1167.73</v>
      </c>
      <c r="E116" s="8"/>
      <c r="F116" s="10"/>
      <c r="G116" s="9"/>
    </row>
    <row r="117" spans="1:7" s="1" customFormat="1" ht="22.5">
      <c r="A117" s="7" t="s">
        <v>416</v>
      </c>
      <c r="B117" s="73" t="s">
        <v>49</v>
      </c>
      <c r="C117" s="74" t="s">
        <v>18</v>
      </c>
      <c r="D117" s="75">
        <v>11.17</v>
      </c>
      <c r="E117" s="8"/>
      <c r="F117" s="10"/>
      <c r="G117" s="9"/>
    </row>
    <row r="118" spans="1:7" s="1" customFormat="1" ht="33.75">
      <c r="A118" s="7" t="s">
        <v>417</v>
      </c>
      <c r="B118" s="73" t="s">
        <v>58</v>
      </c>
      <c r="C118" s="74" t="s">
        <v>17</v>
      </c>
      <c r="D118" s="75">
        <v>192.5</v>
      </c>
      <c r="E118" s="8"/>
      <c r="F118" s="10"/>
      <c r="G118" s="9"/>
    </row>
    <row r="119" spans="1:7" s="1" customFormat="1" ht="33.75">
      <c r="A119" s="7" t="s">
        <v>418</v>
      </c>
      <c r="B119" s="73" t="s">
        <v>50</v>
      </c>
      <c r="C119" s="74" t="s">
        <v>17</v>
      </c>
      <c r="D119" s="75">
        <v>192.5</v>
      </c>
      <c r="E119" s="8"/>
      <c r="F119" s="10"/>
      <c r="G119" s="9"/>
    </row>
    <row r="120" spans="1:7" s="1" customFormat="1" ht="33.75">
      <c r="A120" s="7" t="s">
        <v>419</v>
      </c>
      <c r="B120" s="73" t="s">
        <v>323</v>
      </c>
      <c r="C120" s="74" t="s">
        <v>24</v>
      </c>
      <c r="D120" s="75">
        <v>137.12</v>
      </c>
      <c r="E120" s="8"/>
      <c r="F120" s="10"/>
      <c r="G120" s="9"/>
    </row>
    <row r="121" spans="1:7" s="1" customFormat="1" ht="33.75">
      <c r="A121" s="7" t="s">
        <v>420</v>
      </c>
      <c r="B121" s="73" t="s">
        <v>62</v>
      </c>
      <c r="C121" s="74" t="s">
        <v>24</v>
      </c>
      <c r="D121" s="75">
        <v>8.5</v>
      </c>
      <c r="E121" s="8"/>
      <c r="F121" s="10"/>
      <c r="G121" s="9"/>
    </row>
    <row r="122" spans="1:7" s="1" customFormat="1">
      <c r="A122" s="12" t="s">
        <v>160</v>
      </c>
      <c r="B122" s="13" t="s">
        <v>67</v>
      </c>
      <c r="C122" s="14"/>
      <c r="D122" s="15"/>
      <c r="E122" s="16"/>
      <c r="F122" s="17"/>
      <c r="G122" s="16">
        <f>ROUND(SUM(G123:G130),2)</f>
        <v>0</v>
      </c>
    </row>
    <row r="123" spans="1:7" s="1" customFormat="1" ht="45">
      <c r="A123" s="7" t="s">
        <v>421</v>
      </c>
      <c r="B123" s="73" t="s">
        <v>57</v>
      </c>
      <c r="C123" s="74" t="s">
        <v>17</v>
      </c>
      <c r="D123" s="75">
        <v>211.31</v>
      </c>
      <c r="E123" s="8"/>
      <c r="F123" s="10"/>
      <c r="G123" s="9"/>
    </row>
    <row r="124" spans="1:7" s="1" customFormat="1" ht="45">
      <c r="A124" s="7" t="s">
        <v>422</v>
      </c>
      <c r="B124" s="73" t="s">
        <v>115</v>
      </c>
      <c r="C124" s="74" t="s">
        <v>17</v>
      </c>
      <c r="D124" s="75">
        <v>41.18</v>
      </c>
      <c r="E124" s="8"/>
      <c r="F124" s="10"/>
      <c r="G124" s="9"/>
    </row>
    <row r="125" spans="1:7" s="1" customFormat="1" ht="22.5">
      <c r="A125" s="7" t="s">
        <v>423</v>
      </c>
      <c r="B125" s="73" t="s">
        <v>25</v>
      </c>
      <c r="C125" s="74" t="s">
        <v>24</v>
      </c>
      <c r="D125" s="75">
        <v>141.77000000000001</v>
      </c>
      <c r="E125" s="8"/>
      <c r="F125" s="10"/>
      <c r="G125" s="9"/>
    </row>
    <row r="126" spans="1:7" s="1" customFormat="1" ht="45">
      <c r="A126" s="7" t="s">
        <v>424</v>
      </c>
      <c r="B126" s="73" t="s">
        <v>39</v>
      </c>
      <c r="C126" s="74" t="s">
        <v>24</v>
      </c>
      <c r="D126" s="75">
        <v>141.77000000000001</v>
      </c>
      <c r="E126" s="8"/>
      <c r="F126" s="10"/>
      <c r="G126" s="9"/>
    </row>
    <row r="127" spans="1:7" s="1" customFormat="1" ht="45">
      <c r="A127" s="7" t="s">
        <v>425</v>
      </c>
      <c r="B127" s="73" t="s">
        <v>93</v>
      </c>
      <c r="C127" s="74" t="s">
        <v>24</v>
      </c>
      <c r="D127" s="75">
        <v>94.17</v>
      </c>
      <c r="E127" s="8"/>
      <c r="F127" s="10"/>
      <c r="G127" s="9"/>
    </row>
    <row r="128" spans="1:7" s="1" customFormat="1" ht="33.75">
      <c r="A128" s="7" t="s">
        <v>426</v>
      </c>
      <c r="B128" s="73" t="s">
        <v>94</v>
      </c>
      <c r="C128" s="74" t="s">
        <v>24</v>
      </c>
      <c r="D128" s="75">
        <v>94.17</v>
      </c>
      <c r="E128" s="8"/>
      <c r="F128" s="10"/>
      <c r="G128" s="9"/>
    </row>
    <row r="129" spans="1:7" s="1" customFormat="1" ht="90">
      <c r="A129" s="7" t="s">
        <v>427</v>
      </c>
      <c r="B129" s="73" t="s">
        <v>110</v>
      </c>
      <c r="C129" s="74" t="s">
        <v>26</v>
      </c>
      <c r="D129" s="75">
        <v>2</v>
      </c>
      <c r="E129" s="8"/>
      <c r="F129" s="10"/>
      <c r="G129" s="9"/>
    </row>
    <row r="130" spans="1:7" s="1" customFormat="1" ht="78.75">
      <c r="A130" s="7" t="s">
        <v>428</v>
      </c>
      <c r="B130" s="73" t="s">
        <v>125</v>
      </c>
      <c r="C130" s="74" t="s">
        <v>26</v>
      </c>
      <c r="D130" s="75">
        <v>2</v>
      </c>
      <c r="E130" s="8"/>
      <c r="F130" s="10"/>
      <c r="G130" s="9"/>
    </row>
    <row r="131" spans="1:7" s="1" customFormat="1">
      <c r="A131" s="12" t="s">
        <v>161</v>
      </c>
      <c r="B131" s="13" t="s">
        <v>63</v>
      </c>
      <c r="C131" s="14"/>
      <c r="D131" s="15"/>
      <c r="E131" s="16"/>
      <c r="F131" s="17"/>
      <c r="G131" s="16">
        <f>ROUND(SUM(G132),2)</f>
        <v>0</v>
      </c>
    </row>
    <row r="132" spans="1:7" s="1" customFormat="1" ht="45">
      <c r="A132" s="7" t="s">
        <v>429</v>
      </c>
      <c r="B132" s="73" t="s">
        <v>64</v>
      </c>
      <c r="C132" s="74" t="s">
        <v>29</v>
      </c>
      <c r="D132" s="75">
        <v>964.03</v>
      </c>
      <c r="E132" s="8"/>
      <c r="F132" s="10"/>
      <c r="G132" s="9"/>
    </row>
    <row r="133" spans="1:7" s="1" customFormat="1">
      <c r="A133" s="12" t="s">
        <v>162</v>
      </c>
      <c r="B133" s="13" t="s">
        <v>126</v>
      </c>
      <c r="C133" s="14"/>
      <c r="D133" s="15"/>
      <c r="E133" s="16"/>
      <c r="F133" s="17"/>
      <c r="G133" s="16">
        <f>ROUND(SUM(G134),2)</f>
        <v>0</v>
      </c>
    </row>
    <row r="134" spans="1:7" s="1" customFormat="1" ht="90">
      <c r="A134" s="7" t="s">
        <v>430</v>
      </c>
      <c r="B134" s="73" t="s">
        <v>324</v>
      </c>
      <c r="C134" s="74" t="s">
        <v>29</v>
      </c>
      <c r="D134" s="75">
        <v>31.67</v>
      </c>
      <c r="E134" s="8"/>
      <c r="F134" s="10"/>
      <c r="G134" s="9"/>
    </row>
    <row r="135" spans="1:7" ht="13.5" customHeight="1">
      <c r="A135" s="2" t="s">
        <v>163</v>
      </c>
      <c r="B135" s="11" t="s">
        <v>47</v>
      </c>
      <c r="C135" s="3"/>
      <c r="D135" s="4"/>
      <c r="E135" s="4"/>
      <c r="F135" s="4"/>
      <c r="G135" s="5">
        <f>ROUND(SUM(G136,G142,G147,G158,G155,G161),2)</f>
        <v>0</v>
      </c>
    </row>
    <row r="136" spans="1:7" s="1" customFormat="1">
      <c r="A136" s="12" t="s">
        <v>164</v>
      </c>
      <c r="B136" s="13" t="s">
        <v>41</v>
      </c>
      <c r="C136" s="14"/>
      <c r="D136" s="15"/>
      <c r="E136" s="16"/>
      <c r="F136" s="17"/>
      <c r="G136" s="16">
        <f>ROUND(SUM(G137:G141),2)</f>
        <v>0</v>
      </c>
    </row>
    <row r="137" spans="1:7" s="1" customFormat="1" ht="33.75">
      <c r="A137" s="7" t="s">
        <v>431</v>
      </c>
      <c r="B137" s="73" t="s">
        <v>71</v>
      </c>
      <c r="C137" s="74" t="s">
        <v>17</v>
      </c>
      <c r="D137" s="75">
        <v>576.23</v>
      </c>
      <c r="E137" s="8"/>
      <c r="F137" s="10"/>
      <c r="G137" s="9"/>
    </row>
    <row r="138" spans="1:7" s="1" customFormat="1" ht="45">
      <c r="A138" s="7" t="s">
        <v>432</v>
      </c>
      <c r="B138" s="73" t="s">
        <v>73</v>
      </c>
      <c r="C138" s="74" t="s">
        <v>18</v>
      </c>
      <c r="D138" s="75">
        <v>115.25</v>
      </c>
      <c r="E138" s="8"/>
      <c r="F138" s="10"/>
      <c r="G138" s="9"/>
    </row>
    <row r="139" spans="1:7" s="1" customFormat="1" ht="56.25">
      <c r="A139" s="7" t="s">
        <v>433</v>
      </c>
      <c r="B139" s="73" t="s">
        <v>75</v>
      </c>
      <c r="C139" s="74" t="s">
        <v>18</v>
      </c>
      <c r="D139" s="75">
        <v>115.25</v>
      </c>
      <c r="E139" s="8"/>
      <c r="F139" s="10"/>
      <c r="G139" s="9"/>
    </row>
    <row r="140" spans="1:7" s="1" customFormat="1" ht="33.75">
      <c r="A140" s="7" t="s">
        <v>434</v>
      </c>
      <c r="B140" s="73" t="s">
        <v>69</v>
      </c>
      <c r="C140" s="74" t="s">
        <v>18</v>
      </c>
      <c r="D140" s="75">
        <v>115.25</v>
      </c>
      <c r="E140" s="8"/>
      <c r="F140" s="10"/>
      <c r="G140" s="9"/>
    </row>
    <row r="141" spans="1:7" s="1" customFormat="1" ht="33.75">
      <c r="A141" s="7" t="s">
        <v>435</v>
      </c>
      <c r="B141" s="73" t="s">
        <v>70</v>
      </c>
      <c r="C141" s="74" t="s">
        <v>19</v>
      </c>
      <c r="D141" s="75">
        <v>1498.25</v>
      </c>
      <c r="E141" s="8"/>
      <c r="F141" s="10"/>
      <c r="G141" s="9"/>
    </row>
    <row r="142" spans="1:7" s="1" customFormat="1">
      <c r="A142" s="12" t="s">
        <v>165</v>
      </c>
      <c r="B142" s="13" t="s">
        <v>76</v>
      </c>
      <c r="C142" s="14"/>
      <c r="D142" s="15"/>
      <c r="E142" s="16"/>
      <c r="F142" s="17"/>
      <c r="G142" s="16">
        <f>ROUND(SUM(G143:G146),2)</f>
        <v>0</v>
      </c>
    </row>
    <row r="143" spans="1:7" s="1" customFormat="1" ht="33.75">
      <c r="A143" s="7" t="s">
        <v>436</v>
      </c>
      <c r="B143" s="73" t="s">
        <v>37</v>
      </c>
      <c r="C143" s="74" t="s">
        <v>17</v>
      </c>
      <c r="D143" s="75">
        <v>576.23</v>
      </c>
      <c r="E143" s="8"/>
      <c r="F143" s="10"/>
      <c r="G143" s="9"/>
    </row>
    <row r="144" spans="1:7" s="1" customFormat="1" ht="45">
      <c r="A144" s="7" t="s">
        <v>437</v>
      </c>
      <c r="B144" s="73" t="s">
        <v>56</v>
      </c>
      <c r="C144" s="74" t="s">
        <v>17</v>
      </c>
      <c r="D144" s="75">
        <v>576.23</v>
      </c>
      <c r="E144" s="8"/>
      <c r="F144" s="10"/>
      <c r="G144" s="9"/>
    </row>
    <row r="145" spans="1:7" s="1" customFormat="1" ht="22.5">
      <c r="A145" s="7" t="s">
        <v>438</v>
      </c>
      <c r="B145" s="73" t="s">
        <v>72</v>
      </c>
      <c r="C145" s="74" t="s">
        <v>24</v>
      </c>
      <c r="D145" s="75">
        <v>362.6</v>
      </c>
      <c r="E145" s="8"/>
      <c r="F145" s="10"/>
      <c r="G145" s="9"/>
    </row>
    <row r="146" spans="1:7" s="1" customFormat="1" ht="45">
      <c r="A146" s="7" t="s">
        <v>439</v>
      </c>
      <c r="B146" s="73" t="s">
        <v>39</v>
      </c>
      <c r="C146" s="74" t="s">
        <v>24</v>
      </c>
      <c r="D146" s="75">
        <v>362.6</v>
      </c>
      <c r="E146" s="8"/>
      <c r="F146" s="10"/>
      <c r="G146" s="9"/>
    </row>
    <row r="147" spans="1:7" s="1" customFormat="1">
      <c r="A147" s="12" t="s">
        <v>166</v>
      </c>
      <c r="B147" s="13" t="s">
        <v>47</v>
      </c>
      <c r="C147" s="14"/>
      <c r="D147" s="15"/>
      <c r="E147" s="16"/>
      <c r="F147" s="17"/>
      <c r="G147" s="16">
        <f>ROUND(SUM(G148:G154),2)</f>
        <v>0</v>
      </c>
    </row>
    <row r="148" spans="1:7" s="1" customFormat="1" ht="67.5">
      <c r="A148" s="7" t="s">
        <v>440</v>
      </c>
      <c r="B148" s="73" t="s">
        <v>45</v>
      </c>
      <c r="C148" s="74" t="s">
        <v>17</v>
      </c>
      <c r="D148" s="75">
        <v>271.2</v>
      </c>
      <c r="E148" s="8"/>
      <c r="F148" s="10"/>
      <c r="G148" s="9"/>
    </row>
    <row r="149" spans="1:7" s="1" customFormat="1" ht="33.75">
      <c r="A149" s="7" t="s">
        <v>441</v>
      </c>
      <c r="B149" s="73" t="s">
        <v>77</v>
      </c>
      <c r="C149" s="74" t="s">
        <v>17</v>
      </c>
      <c r="D149" s="75">
        <v>162.38</v>
      </c>
      <c r="E149" s="8"/>
      <c r="F149" s="10"/>
      <c r="G149" s="9"/>
    </row>
    <row r="150" spans="1:7" s="1" customFormat="1" ht="45">
      <c r="A150" s="7" t="s">
        <v>442</v>
      </c>
      <c r="B150" s="73" t="s">
        <v>113</v>
      </c>
      <c r="C150" s="74" t="s">
        <v>26</v>
      </c>
      <c r="D150" s="75">
        <v>2</v>
      </c>
      <c r="E150" s="8"/>
      <c r="F150" s="10"/>
      <c r="G150" s="9"/>
    </row>
    <row r="151" spans="1:7" s="1" customFormat="1" ht="56.25">
      <c r="A151" s="7" t="s">
        <v>443</v>
      </c>
      <c r="B151" s="73" t="s">
        <v>325</v>
      </c>
      <c r="C151" s="74" t="s">
        <v>26</v>
      </c>
      <c r="D151" s="75">
        <v>2</v>
      </c>
      <c r="E151" s="8"/>
      <c r="F151" s="10"/>
      <c r="G151" s="9"/>
    </row>
    <row r="152" spans="1:7" s="1" customFormat="1" ht="56.25">
      <c r="A152" s="7" t="s">
        <v>444</v>
      </c>
      <c r="B152" s="73" t="s">
        <v>53</v>
      </c>
      <c r="C152" s="74" t="s">
        <v>26</v>
      </c>
      <c r="D152" s="75">
        <v>2</v>
      </c>
      <c r="E152" s="8"/>
      <c r="F152" s="10"/>
      <c r="G152" s="9"/>
    </row>
    <row r="153" spans="1:7" s="1" customFormat="1" ht="45">
      <c r="A153" s="7" t="s">
        <v>445</v>
      </c>
      <c r="B153" s="73" t="s">
        <v>43</v>
      </c>
      <c r="C153" s="74" t="s">
        <v>24</v>
      </c>
      <c r="D153" s="75">
        <v>326.86</v>
      </c>
      <c r="E153" s="8"/>
      <c r="F153" s="10"/>
      <c r="G153" s="9"/>
    </row>
    <row r="154" spans="1:7" s="1" customFormat="1" ht="78.75">
      <c r="A154" s="7" t="s">
        <v>446</v>
      </c>
      <c r="B154" s="73" t="s">
        <v>330</v>
      </c>
      <c r="C154" s="74" t="s">
        <v>24</v>
      </c>
      <c r="D154" s="75">
        <v>3</v>
      </c>
      <c r="E154" s="8"/>
      <c r="F154" s="10"/>
      <c r="G154" s="9"/>
    </row>
    <row r="155" spans="1:7" s="1" customFormat="1">
      <c r="A155" s="12" t="s">
        <v>167</v>
      </c>
      <c r="B155" s="13" t="s">
        <v>127</v>
      </c>
      <c r="C155" s="14"/>
      <c r="D155" s="15"/>
      <c r="E155" s="18"/>
      <c r="F155" s="17"/>
      <c r="G155" s="18">
        <f>ROUND(SUM(G156:G157),2)</f>
        <v>0</v>
      </c>
    </row>
    <row r="156" spans="1:7" s="1" customFormat="1" ht="67.5">
      <c r="A156" s="7" t="s">
        <v>447</v>
      </c>
      <c r="B156" s="73" t="s">
        <v>128</v>
      </c>
      <c r="C156" s="74" t="s">
        <v>26</v>
      </c>
      <c r="D156" s="75">
        <v>2</v>
      </c>
      <c r="E156" s="8"/>
      <c r="F156" s="10"/>
      <c r="G156" s="9"/>
    </row>
    <row r="157" spans="1:7" s="1" customFormat="1" ht="56.25">
      <c r="A157" s="7" t="s">
        <v>448</v>
      </c>
      <c r="B157" s="73" t="s">
        <v>129</v>
      </c>
      <c r="C157" s="74" t="s">
        <v>26</v>
      </c>
      <c r="D157" s="75">
        <v>1</v>
      </c>
      <c r="E157" s="8"/>
      <c r="F157" s="10"/>
      <c r="G157" s="9"/>
    </row>
    <row r="158" spans="1:7" s="1" customFormat="1">
      <c r="A158" s="12" t="s">
        <v>168</v>
      </c>
      <c r="B158" s="13" t="s">
        <v>74</v>
      </c>
      <c r="C158" s="14"/>
      <c r="D158" s="15"/>
      <c r="E158" s="18"/>
      <c r="F158" s="17"/>
      <c r="G158" s="18">
        <f>ROUND(SUM(G159:G160),2)</f>
        <v>0</v>
      </c>
    </row>
    <row r="159" spans="1:7" s="1" customFormat="1" ht="45">
      <c r="A159" s="7" t="s">
        <v>449</v>
      </c>
      <c r="B159" s="73" t="s">
        <v>40</v>
      </c>
      <c r="C159" s="74" t="s">
        <v>26</v>
      </c>
      <c r="D159" s="75">
        <v>8</v>
      </c>
      <c r="E159" s="8"/>
      <c r="F159" s="10"/>
      <c r="G159" s="9"/>
    </row>
    <row r="160" spans="1:7" s="1" customFormat="1" ht="101.25">
      <c r="A160" s="7" t="s">
        <v>450</v>
      </c>
      <c r="B160" s="73" t="s">
        <v>78</v>
      </c>
      <c r="C160" s="74" t="s">
        <v>26</v>
      </c>
      <c r="D160" s="75">
        <v>2</v>
      </c>
      <c r="E160" s="8"/>
      <c r="F160" s="10"/>
      <c r="G160" s="9"/>
    </row>
    <row r="161" spans="1:7" s="1" customFormat="1">
      <c r="A161" s="12" t="s">
        <v>169</v>
      </c>
      <c r="B161" s="13" t="s">
        <v>99</v>
      </c>
      <c r="C161" s="14"/>
      <c r="D161" s="15"/>
      <c r="E161" s="18"/>
      <c r="F161" s="17"/>
      <c r="G161" s="18">
        <f>ROUND(SUM(G162:G164),2)</f>
        <v>0</v>
      </c>
    </row>
    <row r="162" spans="1:7" s="1" customFormat="1" ht="33.75">
      <c r="A162" s="7" t="s">
        <v>451</v>
      </c>
      <c r="B162" s="73" t="s">
        <v>138</v>
      </c>
      <c r="C162" s="74" t="s">
        <v>26</v>
      </c>
      <c r="D162" s="75">
        <v>1</v>
      </c>
      <c r="E162" s="8"/>
      <c r="F162" s="10"/>
      <c r="G162" s="9"/>
    </row>
    <row r="163" spans="1:7" s="1" customFormat="1" ht="33.75">
      <c r="A163" s="7" t="s">
        <v>452</v>
      </c>
      <c r="B163" s="73" t="s">
        <v>326</v>
      </c>
      <c r="C163" s="74" t="s">
        <v>26</v>
      </c>
      <c r="D163" s="75">
        <v>232</v>
      </c>
      <c r="E163" s="8"/>
      <c r="F163" s="10"/>
      <c r="G163" s="9"/>
    </row>
    <row r="164" spans="1:7" s="1" customFormat="1" ht="22.5">
      <c r="A164" s="7" t="s">
        <v>453</v>
      </c>
      <c r="B164" s="73" t="s">
        <v>100</v>
      </c>
      <c r="C164" s="74" t="s">
        <v>18</v>
      </c>
      <c r="D164" s="75">
        <v>6.93</v>
      </c>
      <c r="E164" s="8"/>
      <c r="F164" s="10"/>
      <c r="G164" s="9"/>
    </row>
    <row r="165" spans="1:7" s="60" customFormat="1" ht="13.5" customHeight="1">
      <c r="A165" s="2" t="s">
        <v>171</v>
      </c>
      <c r="B165" s="11" t="s">
        <v>31</v>
      </c>
      <c r="C165" s="3"/>
      <c r="D165" s="4"/>
      <c r="E165" s="4"/>
      <c r="F165" s="4"/>
      <c r="G165" s="5">
        <f>ROUND(SUM(G166,G173,G181,G187),2)</f>
        <v>0</v>
      </c>
    </row>
    <row r="166" spans="1:7" s="59" customFormat="1">
      <c r="A166" s="12" t="s">
        <v>172</v>
      </c>
      <c r="B166" s="13" t="s">
        <v>41</v>
      </c>
      <c r="C166" s="14"/>
      <c r="D166" s="15"/>
      <c r="E166" s="16"/>
      <c r="F166" s="17"/>
      <c r="G166" s="16">
        <f>ROUND(SUM(G167:G172),2)</f>
        <v>0</v>
      </c>
    </row>
    <row r="167" spans="1:7" s="59" customFormat="1" ht="36.75" customHeight="1">
      <c r="A167" s="7" t="s">
        <v>454</v>
      </c>
      <c r="B167" s="73" t="s">
        <v>130</v>
      </c>
      <c r="C167" s="74" t="s">
        <v>17</v>
      </c>
      <c r="D167" s="75">
        <v>38.020000000000003</v>
      </c>
      <c r="E167" s="8"/>
      <c r="F167" s="20"/>
      <c r="G167" s="9"/>
    </row>
    <row r="168" spans="1:7" s="59" customFormat="1" ht="37.5" customHeight="1">
      <c r="A168" s="7" t="s">
        <v>455</v>
      </c>
      <c r="B168" s="73" t="s">
        <v>73</v>
      </c>
      <c r="C168" s="74" t="s">
        <v>18</v>
      </c>
      <c r="D168" s="75">
        <v>95.04</v>
      </c>
      <c r="E168" s="8"/>
      <c r="F168" s="20"/>
      <c r="G168" s="9"/>
    </row>
    <row r="169" spans="1:7" s="59" customFormat="1" ht="60.75" customHeight="1">
      <c r="A169" s="7" t="s">
        <v>456</v>
      </c>
      <c r="B169" s="73" t="s">
        <v>131</v>
      </c>
      <c r="C169" s="74" t="s">
        <v>18</v>
      </c>
      <c r="D169" s="75">
        <v>40.950000000000003</v>
      </c>
      <c r="E169" s="8"/>
      <c r="F169" s="20"/>
      <c r="G169" s="9"/>
    </row>
    <row r="170" spans="1:7" s="1" customFormat="1" ht="45">
      <c r="A170" s="7" t="s">
        <v>457</v>
      </c>
      <c r="B170" s="73" t="s">
        <v>139</v>
      </c>
      <c r="C170" s="74" t="s">
        <v>18</v>
      </c>
      <c r="D170" s="75">
        <v>38.020000000000003</v>
      </c>
      <c r="E170" s="8"/>
      <c r="F170" s="10"/>
      <c r="G170" s="9"/>
    </row>
    <row r="171" spans="1:7" s="59" customFormat="1" ht="39.75" customHeight="1">
      <c r="A171" s="7" t="s">
        <v>458</v>
      </c>
      <c r="B171" s="73" t="s">
        <v>132</v>
      </c>
      <c r="C171" s="74" t="s">
        <v>18</v>
      </c>
      <c r="D171" s="75">
        <v>95.04</v>
      </c>
      <c r="E171" s="8"/>
      <c r="F171" s="21"/>
      <c r="G171" s="9"/>
    </row>
    <row r="172" spans="1:7" s="59" customFormat="1" ht="39.75" customHeight="1">
      <c r="A172" s="7" t="s">
        <v>459</v>
      </c>
      <c r="B172" s="73" t="s">
        <v>133</v>
      </c>
      <c r="C172" s="74" t="s">
        <v>19</v>
      </c>
      <c r="D172" s="75">
        <v>1235.52</v>
      </c>
      <c r="E172" s="8"/>
      <c r="F172" s="10"/>
      <c r="G172" s="9"/>
    </row>
    <row r="173" spans="1:7" s="59" customFormat="1">
      <c r="A173" s="12" t="s">
        <v>173</v>
      </c>
      <c r="B173" s="13" t="s">
        <v>32</v>
      </c>
      <c r="C173" s="14"/>
      <c r="D173" s="15"/>
      <c r="E173" s="16"/>
      <c r="F173" s="17"/>
      <c r="G173" s="16">
        <f>ROUND(SUM(G174:G180),2)</f>
        <v>0</v>
      </c>
    </row>
    <row r="174" spans="1:7" s="59" customFormat="1" ht="33.75">
      <c r="A174" s="7" t="s">
        <v>460</v>
      </c>
      <c r="B174" s="73" t="s">
        <v>30</v>
      </c>
      <c r="C174" s="74" t="s">
        <v>17</v>
      </c>
      <c r="D174" s="75">
        <v>30.24</v>
      </c>
      <c r="E174" s="8"/>
      <c r="F174" s="20"/>
      <c r="G174" s="9"/>
    </row>
    <row r="175" spans="1:7" s="59" customFormat="1" ht="33.75">
      <c r="A175" s="7" t="s">
        <v>461</v>
      </c>
      <c r="B175" s="73" t="s">
        <v>134</v>
      </c>
      <c r="C175" s="74" t="s">
        <v>17</v>
      </c>
      <c r="D175" s="75">
        <v>53.14</v>
      </c>
      <c r="E175" s="8"/>
      <c r="F175" s="20"/>
      <c r="G175" s="9"/>
    </row>
    <row r="176" spans="1:7" s="59" customFormat="1" ht="33.75">
      <c r="A176" s="7" t="s">
        <v>462</v>
      </c>
      <c r="B176" s="73" t="s">
        <v>54</v>
      </c>
      <c r="C176" s="74" t="s">
        <v>29</v>
      </c>
      <c r="D176" s="75">
        <v>1517.34</v>
      </c>
      <c r="E176" s="8"/>
      <c r="F176" s="20"/>
      <c r="G176" s="9"/>
    </row>
    <row r="177" spans="1:7" s="59" customFormat="1" ht="33.75">
      <c r="A177" s="7" t="s">
        <v>463</v>
      </c>
      <c r="B177" s="73" t="s">
        <v>42</v>
      </c>
      <c r="C177" s="74" t="s">
        <v>18</v>
      </c>
      <c r="D177" s="75">
        <v>13.74</v>
      </c>
      <c r="E177" s="8"/>
      <c r="F177" s="20"/>
      <c r="G177" s="9"/>
    </row>
    <row r="178" spans="1:7" s="1" customFormat="1" ht="56.25">
      <c r="A178" s="7" t="s">
        <v>464</v>
      </c>
      <c r="B178" s="73" t="s">
        <v>327</v>
      </c>
      <c r="C178" s="74" t="s">
        <v>26</v>
      </c>
      <c r="D178" s="75">
        <v>80</v>
      </c>
      <c r="E178" s="8"/>
      <c r="F178" s="10"/>
      <c r="G178" s="9"/>
    </row>
    <row r="179" spans="1:7" s="1" customFormat="1" ht="33.75">
      <c r="A179" s="7" t="s">
        <v>465</v>
      </c>
      <c r="B179" s="73" t="s">
        <v>328</v>
      </c>
      <c r="C179" s="74" t="s">
        <v>26</v>
      </c>
      <c r="D179" s="75">
        <v>10</v>
      </c>
      <c r="E179" s="8"/>
      <c r="F179" s="10"/>
      <c r="G179" s="9"/>
    </row>
    <row r="180" spans="1:7" s="59" customFormat="1" ht="22.5">
      <c r="A180" s="7" t="s">
        <v>466</v>
      </c>
      <c r="B180" s="73" t="s">
        <v>33</v>
      </c>
      <c r="C180" s="74" t="s">
        <v>18</v>
      </c>
      <c r="D180" s="75">
        <v>0.05</v>
      </c>
      <c r="E180" s="8"/>
      <c r="F180" s="20"/>
      <c r="G180" s="9"/>
    </row>
    <row r="181" spans="1:7" s="59" customFormat="1">
      <c r="A181" s="12" t="s">
        <v>174</v>
      </c>
      <c r="B181" s="13" t="s">
        <v>34</v>
      </c>
      <c r="C181" s="14"/>
      <c r="D181" s="15"/>
      <c r="E181" s="16"/>
      <c r="F181" s="17"/>
      <c r="G181" s="16">
        <f>ROUND(SUM(G182:G186),2)</f>
        <v>0</v>
      </c>
    </row>
    <row r="182" spans="1:7" s="1" customFormat="1" ht="45">
      <c r="A182" s="7" t="s">
        <v>467</v>
      </c>
      <c r="B182" s="73" t="s">
        <v>112</v>
      </c>
      <c r="C182" s="74" t="s">
        <v>29</v>
      </c>
      <c r="D182" s="75">
        <v>3929.18</v>
      </c>
      <c r="E182" s="8"/>
      <c r="F182" s="10"/>
      <c r="G182" s="9"/>
    </row>
    <row r="183" spans="1:7" s="1" customFormat="1" ht="45">
      <c r="A183" s="7" t="s">
        <v>468</v>
      </c>
      <c r="B183" s="73" t="s">
        <v>135</v>
      </c>
      <c r="C183" s="74" t="s">
        <v>29</v>
      </c>
      <c r="D183" s="75">
        <v>4304.8</v>
      </c>
      <c r="E183" s="8"/>
      <c r="F183" s="10"/>
      <c r="G183" s="9"/>
    </row>
    <row r="184" spans="1:7" s="1" customFormat="1" ht="45">
      <c r="A184" s="7" t="s">
        <v>469</v>
      </c>
      <c r="B184" s="73" t="s">
        <v>136</v>
      </c>
      <c r="C184" s="74" t="s">
        <v>26</v>
      </c>
      <c r="D184" s="75">
        <v>80</v>
      </c>
      <c r="E184" s="8"/>
      <c r="F184" s="10"/>
      <c r="G184" s="9"/>
    </row>
    <row r="185" spans="1:7" s="59" customFormat="1" ht="33.75">
      <c r="A185" s="7" t="s">
        <v>470</v>
      </c>
      <c r="B185" s="73" t="s">
        <v>137</v>
      </c>
      <c r="C185" s="74" t="s">
        <v>29</v>
      </c>
      <c r="D185" s="75">
        <v>32.65</v>
      </c>
      <c r="E185" s="8"/>
      <c r="F185" s="20"/>
      <c r="G185" s="9"/>
    </row>
    <row r="186" spans="1:7" s="59" customFormat="1" ht="33.75">
      <c r="A186" s="7" t="s">
        <v>471</v>
      </c>
      <c r="B186" s="73" t="s">
        <v>44</v>
      </c>
      <c r="C186" s="74" t="s">
        <v>29</v>
      </c>
      <c r="D186" s="75">
        <v>8266.6299999999992</v>
      </c>
      <c r="E186" s="8"/>
      <c r="F186" s="20"/>
      <c r="G186" s="9"/>
    </row>
    <row r="187" spans="1:7" s="59" customFormat="1">
      <c r="A187" s="12" t="s">
        <v>175</v>
      </c>
      <c r="B187" s="13" t="s">
        <v>35</v>
      </c>
      <c r="C187" s="14"/>
      <c r="D187" s="15"/>
      <c r="E187" s="16"/>
      <c r="F187" s="17"/>
      <c r="G187" s="16">
        <f>+ROUND(SUM(G188),2)</f>
        <v>0</v>
      </c>
    </row>
    <row r="188" spans="1:7" s="1" customFormat="1" ht="135">
      <c r="A188" s="7" t="s">
        <v>472</v>
      </c>
      <c r="B188" s="73" t="s">
        <v>114</v>
      </c>
      <c r="C188" s="74" t="s">
        <v>17</v>
      </c>
      <c r="D188" s="75">
        <v>303.60000000000002</v>
      </c>
      <c r="E188" s="8"/>
      <c r="F188" s="10"/>
      <c r="G188" s="9"/>
    </row>
    <row r="189" spans="1:7">
      <c r="A189" s="2" t="s">
        <v>170</v>
      </c>
      <c r="B189" s="11" t="s">
        <v>27</v>
      </c>
      <c r="C189" s="3"/>
      <c r="D189" s="4"/>
      <c r="E189" s="4"/>
      <c r="F189" s="4"/>
      <c r="G189" s="5">
        <f>ROUND(SUM(G190),2)</f>
        <v>0</v>
      </c>
    </row>
    <row r="190" spans="1:7" s="1" customFormat="1" ht="22.5">
      <c r="A190" s="7" t="s">
        <v>473</v>
      </c>
      <c r="B190" s="73" t="s">
        <v>28</v>
      </c>
      <c r="C190" s="74" t="s">
        <v>17</v>
      </c>
      <c r="D190" s="75">
        <v>1056.6300000000001</v>
      </c>
      <c r="E190" s="8"/>
      <c r="F190" s="20"/>
      <c r="G190" s="9"/>
    </row>
    <row r="191" spans="1:7" s="1" customFormat="1">
      <c r="A191" s="118" t="s">
        <v>183</v>
      </c>
      <c r="B191" s="119" t="s">
        <v>184</v>
      </c>
      <c r="C191" s="120"/>
      <c r="D191" s="121"/>
      <c r="E191" s="121"/>
      <c r="F191" s="121"/>
      <c r="G191" s="122">
        <f>ROUND(SUM(G192,G215,G250,G273,G288,G301,G326,G351,G373,G379,G405,G411),2)</f>
        <v>0</v>
      </c>
    </row>
    <row r="192" spans="1:7">
      <c r="A192" s="2" t="s">
        <v>185</v>
      </c>
      <c r="B192" s="65" t="s">
        <v>186</v>
      </c>
      <c r="C192" s="3"/>
      <c r="D192" s="4"/>
      <c r="E192" s="4"/>
      <c r="F192" s="4"/>
      <c r="G192" s="5">
        <f>ROUND(SUM(G193:G214),2)</f>
        <v>0</v>
      </c>
    </row>
    <row r="193" spans="1:7" s="1" customFormat="1" ht="22.5">
      <c r="A193" s="7" t="s">
        <v>474</v>
      </c>
      <c r="B193" s="73" t="s">
        <v>72</v>
      </c>
      <c r="C193" s="74" t="s">
        <v>24</v>
      </c>
      <c r="D193" s="75">
        <v>36.200000000000003</v>
      </c>
      <c r="E193" s="8"/>
      <c r="F193" s="10"/>
      <c r="G193" s="9"/>
    </row>
    <row r="194" spans="1:7" s="1" customFormat="1" ht="33.75">
      <c r="A194" s="7" t="s">
        <v>475</v>
      </c>
      <c r="B194" s="73" t="s">
        <v>187</v>
      </c>
      <c r="C194" s="74" t="s">
        <v>18</v>
      </c>
      <c r="D194" s="75">
        <v>9.1</v>
      </c>
      <c r="E194" s="8"/>
      <c r="F194" s="10"/>
      <c r="G194" s="9"/>
    </row>
    <row r="195" spans="1:7" s="1" customFormat="1" ht="33.75">
      <c r="A195" s="7" t="s">
        <v>476</v>
      </c>
      <c r="B195" s="73" t="s">
        <v>188</v>
      </c>
      <c r="C195" s="74" t="s">
        <v>18</v>
      </c>
      <c r="D195" s="75">
        <v>1.86</v>
      </c>
      <c r="E195" s="8"/>
      <c r="F195" s="10"/>
      <c r="G195" s="9"/>
    </row>
    <row r="196" spans="1:7" s="1" customFormat="1" ht="33.75">
      <c r="A196" s="7" t="s">
        <v>477</v>
      </c>
      <c r="B196" s="73" t="s">
        <v>189</v>
      </c>
      <c r="C196" s="74" t="s">
        <v>18</v>
      </c>
      <c r="D196" s="75">
        <v>2.25</v>
      </c>
      <c r="E196" s="8"/>
      <c r="F196" s="10"/>
      <c r="G196" s="9"/>
    </row>
    <row r="197" spans="1:7" s="1" customFormat="1" ht="45">
      <c r="A197" s="7" t="s">
        <v>478</v>
      </c>
      <c r="B197" s="73" t="s">
        <v>83</v>
      </c>
      <c r="C197" s="74" t="s">
        <v>18</v>
      </c>
      <c r="D197" s="75">
        <v>166.6</v>
      </c>
      <c r="E197" s="8"/>
      <c r="F197" s="20"/>
      <c r="G197" s="9"/>
    </row>
    <row r="198" spans="1:7" s="1" customFormat="1" ht="45">
      <c r="A198" s="7" t="s">
        <v>479</v>
      </c>
      <c r="B198" s="73" t="s">
        <v>190</v>
      </c>
      <c r="C198" s="74" t="s">
        <v>18</v>
      </c>
      <c r="D198" s="75">
        <v>22.31</v>
      </c>
      <c r="E198" s="8"/>
      <c r="F198" s="20"/>
      <c r="G198" s="9"/>
    </row>
    <row r="199" spans="1:7" s="1" customFormat="1" ht="45">
      <c r="A199" s="7" t="s">
        <v>480</v>
      </c>
      <c r="B199" s="73" t="s">
        <v>84</v>
      </c>
      <c r="C199" s="74" t="s">
        <v>18</v>
      </c>
      <c r="D199" s="75">
        <v>4.1900000000000004</v>
      </c>
      <c r="E199" s="8"/>
      <c r="F199" s="20"/>
      <c r="G199" s="9"/>
    </row>
    <row r="200" spans="1:7" s="1" customFormat="1" ht="45">
      <c r="A200" s="7" t="s">
        <v>481</v>
      </c>
      <c r="B200" s="73" t="s">
        <v>191</v>
      </c>
      <c r="C200" s="74" t="s">
        <v>18</v>
      </c>
      <c r="D200" s="75">
        <v>1.1200000000000001</v>
      </c>
      <c r="E200" s="8"/>
      <c r="F200" s="10"/>
      <c r="G200" s="9"/>
    </row>
    <row r="201" spans="1:7" s="1" customFormat="1" ht="45">
      <c r="A201" s="7" t="s">
        <v>482</v>
      </c>
      <c r="B201" s="73" t="s">
        <v>192</v>
      </c>
      <c r="C201" s="74" t="s">
        <v>17</v>
      </c>
      <c r="D201" s="75">
        <v>27.79</v>
      </c>
      <c r="E201" s="8"/>
      <c r="F201" s="10"/>
      <c r="G201" s="9"/>
    </row>
    <row r="202" spans="1:7" s="1" customFormat="1" ht="45">
      <c r="A202" s="7" t="s">
        <v>483</v>
      </c>
      <c r="B202" s="73" t="s">
        <v>193</v>
      </c>
      <c r="C202" s="74" t="s">
        <v>17</v>
      </c>
      <c r="D202" s="75">
        <v>365.57</v>
      </c>
      <c r="E202" s="8"/>
      <c r="F202" s="10"/>
      <c r="G202" s="9"/>
    </row>
    <row r="203" spans="1:7" s="1" customFormat="1" ht="45">
      <c r="A203" s="7" t="s">
        <v>484</v>
      </c>
      <c r="B203" s="73" t="s">
        <v>194</v>
      </c>
      <c r="C203" s="74" t="s">
        <v>29</v>
      </c>
      <c r="D203" s="75">
        <v>4771.09</v>
      </c>
      <c r="E203" s="8"/>
      <c r="F203" s="10"/>
      <c r="G203" s="9"/>
    </row>
    <row r="204" spans="1:7" s="1" customFormat="1" ht="33.75">
      <c r="A204" s="7" t="s">
        <v>485</v>
      </c>
      <c r="B204" s="73" t="s">
        <v>195</v>
      </c>
      <c r="C204" s="74" t="s">
        <v>24</v>
      </c>
      <c r="D204" s="75">
        <v>21.65</v>
      </c>
      <c r="E204" s="8"/>
      <c r="F204" s="10"/>
      <c r="G204" s="9"/>
    </row>
    <row r="205" spans="1:7" s="1" customFormat="1" ht="45">
      <c r="A205" s="7" t="s">
        <v>486</v>
      </c>
      <c r="B205" s="73" t="s">
        <v>196</v>
      </c>
      <c r="C205" s="74" t="s">
        <v>17</v>
      </c>
      <c r="D205" s="75">
        <v>3.05</v>
      </c>
      <c r="E205" s="8"/>
      <c r="F205" s="10"/>
      <c r="G205" s="9"/>
    </row>
    <row r="206" spans="1:7" s="1" customFormat="1" ht="56.25">
      <c r="A206" s="7" t="s">
        <v>487</v>
      </c>
      <c r="B206" s="73" t="s">
        <v>197</v>
      </c>
      <c r="C206" s="74" t="s">
        <v>17</v>
      </c>
      <c r="D206" s="75">
        <v>6.82</v>
      </c>
      <c r="E206" s="8"/>
      <c r="F206" s="10"/>
      <c r="G206" s="9"/>
    </row>
    <row r="207" spans="1:7" s="1" customFormat="1" ht="45">
      <c r="A207" s="7" t="s">
        <v>488</v>
      </c>
      <c r="B207" s="73" t="s">
        <v>198</v>
      </c>
      <c r="C207" s="74" t="s">
        <v>17</v>
      </c>
      <c r="D207" s="75">
        <v>35.26</v>
      </c>
      <c r="E207" s="8"/>
      <c r="F207" s="10"/>
      <c r="G207" s="9"/>
    </row>
    <row r="208" spans="1:7" s="1" customFormat="1" ht="33.75">
      <c r="A208" s="7" t="s">
        <v>489</v>
      </c>
      <c r="B208" s="73" t="s">
        <v>199</v>
      </c>
      <c r="C208" s="74" t="s">
        <v>26</v>
      </c>
      <c r="D208" s="75">
        <v>2</v>
      </c>
      <c r="E208" s="8"/>
      <c r="F208" s="10"/>
      <c r="G208" s="9"/>
    </row>
    <row r="209" spans="1:7" s="1" customFormat="1" ht="67.5">
      <c r="A209" s="7" t="s">
        <v>490</v>
      </c>
      <c r="B209" s="73" t="s">
        <v>329</v>
      </c>
      <c r="C209" s="74" t="s">
        <v>26</v>
      </c>
      <c r="D209" s="75">
        <v>2</v>
      </c>
      <c r="E209" s="8"/>
      <c r="F209" s="10"/>
      <c r="G209" s="9"/>
    </row>
    <row r="210" spans="1:7" s="1" customFormat="1" ht="45">
      <c r="A210" s="7" t="s">
        <v>491</v>
      </c>
      <c r="B210" s="73" t="s">
        <v>200</v>
      </c>
      <c r="C210" s="74" t="s">
        <v>26</v>
      </c>
      <c r="D210" s="75">
        <v>2</v>
      </c>
      <c r="E210" s="8"/>
      <c r="F210" s="10"/>
      <c r="G210" s="9"/>
    </row>
    <row r="211" spans="1:7" s="1" customFormat="1" ht="45">
      <c r="A211" s="7" t="s">
        <v>492</v>
      </c>
      <c r="B211" s="73" t="s">
        <v>201</v>
      </c>
      <c r="C211" s="74" t="s">
        <v>26</v>
      </c>
      <c r="D211" s="75">
        <v>3</v>
      </c>
      <c r="E211" s="8"/>
      <c r="F211" s="10"/>
      <c r="G211" s="9"/>
    </row>
    <row r="212" spans="1:7" s="1" customFormat="1" ht="45">
      <c r="A212" s="7" t="s">
        <v>493</v>
      </c>
      <c r="B212" s="73" t="s">
        <v>202</v>
      </c>
      <c r="C212" s="74" t="s">
        <v>26</v>
      </c>
      <c r="D212" s="75">
        <v>2</v>
      </c>
      <c r="E212" s="8"/>
      <c r="F212" s="10"/>
      <c r="G212" s="9"/>
    </row>
    <row r="213" spans="1:7" s="1" customFormat="1" ht="33.75">
      <c r="A213" s="7" t="s">
        <v>494</v>
      </c>
      <c r="B213" s="73" t="s">
        <v>69</v>
      </c>
      <c r="C213" s="74" t="s">
        <v>18</v>
      </c>
      <c r="D213" s="75">
        <v>207.43</v>
      </c>
      <c r="E213" s="8"/>
      <c r="F213" s="10"/>
      <c r="G213" s="9"/>
    </row>
    <row r="214" spans="1:7" s="1" customFormat="1" ht="33.75">
      <c r="A214" s="7" t="s">
        <v>495</v>
      </c>
      <c r="B214" s="73" t="s">
        <v>70</v>
      </c>
      <c r="C214" s="74" t="s">
        <v>19</v>
      </c>
      <c r="D214" s="75">
        <v>2074.3000000000002</v>
      </c>
      <c r="E214" s="8"/>
      <c r="F214" s="10"/>
      <c r="G214" s="9"/>
    </row>
    <row r="215" spans="1:7" s="1" customFormat="1">
      <c r="A215" s="2" t="s">
        <v>203</v>
      </c>
      <c r="B215" s="11" t="s">
        <v>85</v>
      </c>
      <c r="C215" s="22"/>
      <c r="D215" s="22"/>
      <c r="E215" s="22"/>
      <c r="F215" s="22"/>
      <c r="G215" s="5">
        <f>ROUND(SUM(G216,G224,G234,G242,G248),2)</f>
        <v>0</v>
      </c>
    </row>
    <row r="216" spans="1:7" s="1" customFormat="1">
      <c r="A216" s="12" t="s">
        <v>204</v>
      </c>
      <c r="B216" s="13" t="s">
        <v>41</v>
      </c>
      <c r="C216" s="14"/>
      <c r="D216" s="15"/>
      <c r="E216" s="16"/>
      <c r="F216" s="17"/>
      <c r="G216" s="16">
        <f>ROUND(SUM(G217:G223),2)</f>
        <v>0</v>
      </c>
    </row>
    <row r="217" spans="1:7" s="1" customFormat="1" ht="33.75">
      <c r="A217" s="7" t="s">
        <v>496</v>
      </c>
      <c r="B217" s="73" t="s">
        <v>71</v>
      </c>
      <c r="C217" s="74" t="s">
        <v>17</v>
      </c>
      <c r="D217" s="75">
        <v>221.72</v>
      </c>
      <c r="E217" s="8"/>
      <c r="F217" s="10"/>
      <c r="G217" s="9"/>
    </row>
    <row r="218" spans="1:7" s="1" customFormat="1" ht="45">
      <c r="A218" s="7" t="s">
        <v>497</v>
      </c>
      <c r="B218" s="73" t="s">
        <v>79</v>
      </c>
      <c r="C218" s="74" t="s">
        <v>18</v>
      </c>
      <c r="D218" s="75">
        <v>9.98</v>
      </c>
      <c r="E218" s="8"/>
      <c r="F218" s="10"/>
      <c r="G218" s="9"/>
    </row>
    <row r="219" spans="1:7" s="1" customFormat="1" ht="45">
      <c r="A219" s="7" t="s">
        <v>498</v>
      </c>
      <c r="B219" s="73" t="s">
        <v>55</v>
      </c>
      <c r="C219" s="74" t="s">
        <v>17</v>
      </c>
      <c r="D219" s="75">
        <v>155.19999999999999</v>
      </c>
      <c r="E219" s="8"/>
      <c r="F219" s="10"/>
      <c r="G219" s="9"/>
    </row>
    <row r="220" spans="1:7" s="1" customFormat="1" ht="45">
      <c r="A220" s="7" t="s">
        <v>499</v>
      </c>
      <c r="B220" s="73" t="s">
        <v>86</v>
      </c>
      <c r="C220" s="74" t="s">
        <v>18</v>
      </c>
      <c r="D220" s="75">
        <v>3.99</v>
      </c>
      <c r="E220" s="8"/>
      <c r="F220" s="10"/>
      <c r="G220" s="9"/>
    </row>
    <row r="221" spans="1:7" s="1" customFormat="1" ht="56.25">
      <c r="A221" s="7" t="s">
        <v>500</v>
      </c>
      <c r="B221" s="73" t="s">
        <v>87</v>
      </c>
      <c r="C221" s="74" t="s">
        <v>18</v>
      </c>
      <c r="D221" s="75">
        <v>5.99</v>
      </c>
      <c r="E221" s="8"/>
      <c r="F221" s="10"/>
      <c r="G221" s="9"/>
    </row>
    <row r="222" spans="1:7" s="1" customFormat="1" ht="33.75">
      <c r="A222" s="7" t="s">
        <v>501</v>
      </c>
      <c r="B222" s="73" t="s">
        <v>69</v>
      </c>
      <c r="C222" s="74" t="s">
        <v>18</v>
      </c>
      <c r="D222" s="75">
        <v>5.99</v>
      </c>
      <c r="E222" s="8"/>
      <c r="F222" s="21"/>
      <c r="G222" s="9"/>
    </row>
    <row r="223" spans="1:7" s="1" customFormat="1" ht="33.75">
      <c r="A223" s="7" t="s">
        <v>502</v>
      </c>
      <c r="B223" s="73" t="s">
        <v>70</v>
      </c>
      <c r="C223" s="74" t="s">
        <v>19</v>
      </c>
      <c r="D223" s="75">
        <v>59.9</v>
      </c>
      <c r="E223" s="8"/>
      <c r="F223" s="10"/>
      <c r="G223" s="9"/>
    </row>
    <row r="224" spans="1:7" s="1" customFormat="1">
      <c r="A224" s="12" t="s">
        <v>205</v>
      </c>
      <c r="B224" s="13" t="s">
        <v>88</v>
      </c>
      <c r="C224" s="14"/>
      <c r="D224" s="15"/>
      <c r="E224" s="16"/>
      <c r="F224" s="17"/>
      <c r="G224" s="16">
        <f>ROUND(SUM(G225:G233),2)</f>
        <v>0</v>
      </c>
    </row>
    <row r="225" spans="1:7" s="1" customFormat="1" ht="45">
      <c r="A225" s="7" t="s">
        <v>503</v>
      </c>
      <c r="B225" s="73" t="s">
        <v>206</v>
      </c>
      <c r="C225" s="74" t="s">
        <v>24</v>
      </c>
      <c r="D225" s="75">
        <v>153.93</v>
      </c>
      <c r="E225" s="8"/>
      <c r="F225" s="10"/>
      <c r="G225" s="9"/>
    </row>
    <row r="226" spans="1:7" s="1" customFormat="1" ht="33.75">
      <c r="A226" s="7" t="s">
        <v>504</v>
      </c>
      <c r="B226" s="73" t="s">
        <v>207</v>
      </c>
      <c r="C226" s="74" t="s">
        <v>24</v>
      </c>
      <c r="D226" s="75">
        <v>38.479999999999997</v>
      </c>
      <c r="E226" s="8"/>
      <c r="F226" s="10"/>
      <c r="G226" s="9"/>
    </row>
    <row r="227" spans="1:7" s="1" customFormat="1" ht="45">
      <c r="A227" s="7" t="s">
        <v>505</v>
      </c>
      <c r="B227" s="73" t="s">
        <v>208</v>
      </c>
      <c r="C227" s="74" t="s">
        <v>24</v>
      </c>
      <c r="D227" s="75">
        <v>9.6199999999999992</v>
      </c>
      <c r="E227" s="8"/>
      <c r="F227" s="10"/>
      <c r="G227" s="9"/>
    </row>
    <row r="228" spans="1:7" s="1" customFormat="1" ht="45">
      <c r="A228" s="7" t="s">
        <v>506</v>
      </c>
      <c r="B228" s="73" t="s">
        <v>209</v>
      </c>
      <c r="C228" s="74" t="s">
        <v>17</v>
      </c>
      <c r="D228" s="75">
        <v>96.21</v>
      </c>
      <c r="E228" s="8"/>
      <c r="F228" s="10"/>
      <c r="G228" s="9"/>
    </row>
    <row r="229" spans="1:7" s="1" customFormat="1" ht="33.75">
      <c r="A229" s="7" t="s">
        <v>507</v>
      </c>
      <c r="B229" s="73" t="s">
        <v>210</v>
      </c>
      <c r="C229" s="74" t="s">
        <v>17</v>
      </c>
      <c r="D229" s="75">
        <v>125.51</v>
      </c>
      <c r="E229" s="8"/>
      <c r="F229" s="10"/>
      <c r="G229" s="9"/>
    </row>
    <row r="230" spans="1:7" s="1" customFormat="1" ht="33.75">
      <c r="A230" s="7" t="s">
        <v>508</v>
      </c>
      <c r="B230" s="73" t="s">
        <v>92</v>
      </c>
      <c r="C230" s="74" t="s">
        <v>17</v>
      </c>
      <c r="D230" s="75">
        <v>44.34</v>
      </c>
      <c r="E230" s="8"/>
      <c r="F230" s="10"/>
      <c r="G230" s="9"/>
    </row>
    <row r="231" spans="1:7" s="1" customFormat="1" ht="22.5">
      <c r="A231" s="7" t="s">
        <v>509</v>
      </c>
      <c r="B231" s="73" t="s">
        <v>72</v>
      </c>
      <c r="C231" s="74" t="s">
        <v>24</v>
      </c>
      <c r="D231" s="75">
        <v>141.68</v>
      </c>
      <c r="E231" s="8"/>
      <c r="F231" s="10"/>
      <c r="G231" s="9"/>
    </row>
    <row r="232" spans="1:7" s="1" customFormat="1" ht="90">
      <c r="A232" s="7" t="s">
        <v>510</v>
      </c>
      <c r="B232" s="73" t="s">
        <v>97</v>
      </c>
      <c r="C232" s="74" t="s">
        <v>26</v>
      </c>
      <c r="D232" s="75">
        <v>17</v>
      </c>
      <c r="E232" s="8"/>
      <c r="F232" s="10"/>
      <c r="G232" s="9"/>
    </row>
    <row r="233" spans="1:7" s="1" customFormat="1" ht="90">
      <c r="A233" s="7" t="s">
        <v>511</v>
      </c>
      <c r="B233" s="73" t="s">
        <v>98</v>
      </c>
      <c r="C233" s="74" t="s">
        <v>26</v>
      </c>
      <c r="D233" s="75">
        <v>77</v>
      </c>
      <c r="E233" s="8"/>
      <c r="F233" s="10"/>
      <c r="G233" s="9"/>
    </row>
    <row r="234" spans="1:7" s="1" customFormat="1">
      <c r="A234" s="12" t="s">
        <v>211</v>
      </c>
      <c r="B234" s="13" t="s">
        <v>99</v>
      </c>
      <c r="C234" s="14"/>
      <c r="D234" s="15"/>
      <c r="E234" s="16"/>
      <c r="F234" s="17"/>
      <c r="G234" s="16">
        <f>ROUND(SUM(G235:G241),2)</f>
        <v>0</v>
      </c>
    </row>
    <row r="235" spans="1:7" s="1" customFormat="1" ht="33.75">
      <c r="A235" s="7" t="s">
        <v>512</v>
      </c>
      <c r="B235" s="73" t="s">
        <v>212</v>
      </c>
      <c r="C235" s="74" t="s">
        <v>26</v>
      </c>
      <c r="D235" s="75">
        <v>4</v>
      </c>
      <c r="E235" s="8"/>
      <c r="F235" s="10"/>
      <c r="G235" s="9"/>
    </row>
    <row r="236" spans="1:7" s="1" customFormat="1" ht="33.75">
      <c r="A236" s="7" t="s">
        <v>513</v>
      </c>
      <c r="B236" s="73" t="s">
        <v>213</v>
      </c>
      <c r="C236" s="74" t="s">
        <v>26</v>
      </c>
      <c r="D236" s="75">
        <v>4</v>
      </c>
      <c r="E236" s="8"/>
      <c r="F236" s="10"/>
      <c r="G236" s="9"/>
    </row>
    <row r="237" spans="1:7" s="1" customFormat="1" ht="33.75">
      <c r="A237" s="7" t="s">
        <v>514</v>
      </c>
      <c r="B237" s="73" t="s">
        <v>214</v>
      </c>
      <c r="C237" s="74" t="s">
        <v>26</v>
      </c>
      <c r="D237" s="75">
        <v>1</v>
      </c>
      <c r="E237" s="8"/>
      <c r="F237" s="10"/>
      <c r="G237" s="9"/>
    </row>
    <row r="238" spans="1:7" s="1" customFormat="1" ht="33.75">
      <c r="A238" s="7" t="s">
        <v>515</v>
      </c>
      <c r="B238" s="73" t="s">
        <v>215</v>
      </c>
      <c r="C238" s="74" t="s">
        <v>26</v>
      </c>
      <c r="D238" s="75">
        <v>3</v>
      </c>
      <c r="E238" s="8"/>
      <c r="F238" s="10"/>
      <c r="G238" s="9"/>
    </row>
    <row r="239" spans="1:7" s="1" customFormat="1" ht="33.75">
      <c r="A239" s="7" t="s">
        <v>516</v>
      </c>
      <c r="B239" s="73" t="s">
        <v>216</v>
      </c>
      <c r="C239" s="74" t="s">
        <v>26</v>
      </c>
      <c r="D239" s="75">
        <v>3</v>
      </c>
      <c r="E239" s="8"/>
      <c r="F239" s="10"/>
      <c r="G239" s="9"/>
    </row>
    <row r="240" spans="1:7" s="1" customFormat="1" ht="33.75">
      <c r="A240" s="7" t="s">
        <v>517</v>
      </c>
      <c r="B240" s="73" t="s">
        <v>217</v>
      </c>
      <c r="C240" s="74" t="s">
        <v>17</v>
      </c>
      <c r="D240" s="75">
        <v>22.5</v>
      </c>
      <c r="E240" s="8"/>
      <c r="F240" s="10"/>
      <c r="G240" s="9"/>
    </row>
    <row r="241" spans="1:7" s="1" customFormat="1" ht="22.5">
      <c r="A241" s="7" t="s">
        <v>518</v>
      </c>
      <c r="B241" s="73" t="s">
        <v>100</v>
      </c>
      <c r="C241" s="74" t="s">
        <v>18</v>
      </c>
      <c r="D241" s="75">
        <v>4.5</v>
      </c>
      <c r="E241" s="8"/>
      <c r="F241" s="10"/>
      <c r="G241" s="9"/>
    </row>
    <row r="242" spans="1:7" s="1" customFormat="1">
      <c r="A242" s="12" t="s">
        <v>218</v>
      </c>
      <c r="B242" s="13" t="s">
        <v>101</v>
      </c>
      <c r="C242" s="14"/>
      <c r="D242" s="15"/>
      <c r="E242" s="16"/>
      <c r="F242" s="17"/>
      <c r="G242" s="16">
        <f>ROUND(SUM(G243:G247),2)</f>
        <v>0</v>
      </c>
    </row>
    <row r="243" spans="1:7" s="1" customFormat="1" ht="56.25">
      <c r="A243" s="7" t="s">
        <v>519</v>
      </c>
      <c r="B243" s="73" t="s">
        <v>177</v>
      </c>
      <c r="C243" s="74" t="s">
        <v>17</v>
      </c>
      <c r="D243" s="75">
        <v>3.14</v>
      </c>
      <c r="E243" s="8"/>
      <c r="F243" s="10"/>
      <c r="G243" s="9"/>
    </row>
    <row r="244" spans="1:7" s="1" customFormat="1" ht="56.25">
      <c r="A244" s="7" t="s">
        <v>520</v>
      </c>
      <c r="B244" s="73" t="s">
        <v>179</v>
      </c>
      <c r="C244" s="74" t="s">
        <v>17</v>
      </c>
      <c r="D244" s="75">
        <v>26.6</v>
      </c>
      <c r="E244" s="8"/>
      <c r="F244" s="10"/>
      <c r="G244" s="9"/>
    </row>
    <row r="245" spans="1:7" s="1" customFormat="1" ht="56.25">
      <c r="A245" s="7" t="s">
        <v>521</v>
      </c>
      <c r="B245" s="73" t="s">
        <v>178</v>
      </c>
      <c r="C245" s="74" t="s">
        <v>24</v>
      </c>
      <c r="D245" s="75">
        <v>18.54</v>
      </c>
      <c r="E245" s="8"/>
      <c r="F245" s="10"/>
      <c r="G245" s="9"/>
    </row>
    <row r="246" spans="1:7" s="1" customFormat="1" ht="56.25">
      <c r="A246" s="7" t="s">
        <v>522</v>
      </c>
      <c r="B246" s="73" t="s">
        <v>181</v>
      </c>
      <c r="C246" s="74" t="s">
        <v>26</v>
      </c>
      <c r="D246" s="75">
        <v>1</v>
      </c>
      <c r="E246" s="8"/>
      <c r="F246" s="10"/>
      <c r="G246" s="9"/>
    </row>
    <row r="247" spans="1:7" s="1" customFormat="1" ht="56.25">
      <c r="A247" s="7" t="s">
        <v>523</v>
      </c>
      <c r="B247" s="73" t="s">
        <v>219</v>
      </c>
      <c r="C247" s="74" t="s">
        <v>17</v>
      </c>
      <c r="D247" s="75">
        <v>16.87</v>
      </c>
      <c r="E247" s="8"/>
      <c r="F247" s="10"/>
      <c r="G247" s="9"/>
    </row>
    <row r="248" spans="1:7" s="1" customFormat="1">
      <c r="A248" s="12" t="s">
        <v>220</v>
      </c>
      <c r="B248" s="13" t="s">
        <v>102</v>
      </c>
      <c r="C248" s="14"/>
      <c r="D248" s="15"/>
      <c r="E248" s="16"/>
      <c r="F248" s="17"/>
      <c r="G248" s="16">
        <f>ROUND(SUM(G249:G249),2)</f>
        <v>0</v>
      </c>
    </row>
    <row r="249" spans="1:7" s="1" customFormat="1" ht="67.5">
      <c r="A249" s="7" t="s">
        <v>524</v>
      </c>
      <c r="B249" s="73" t="s">
        <v>103</v>
      </c>
      <c r="C249" s="74" t="s">
        <v>26</v>
      </c>
      <c r="D249" s="75">
        <v>2</v>
      </c>
      <c r="E249" s="8"/>
      <c r="F249" s="10"/>
      <c r="G249" s="9"/>
    </row>
    <row r="250" spans="1:7">
      <c r="A250" s="2" t="s">
        <v>221</v>
      </c>
      <c r="B250" s="11" t="s">
        <v>222</v>
      </c>
      <c r="C250" s="3"/>
      <c r="D250" s="4"/>
      <c r="E250" s="4"/>
      <c r="F250" s="4"/>
      <c r="G250" s="5">
        <f>ROUND(SUM(G251,G257,G268),2)</f>
        <v>0</v>
      </c>
    </row>
    <row r="251" spans="1:7" s="1" customFormat="1">
      <c r="A251" s="12" t="s">
        <v>223</v>
      </c>
      <c r="B251" s="13" t="s">
        <v>41</v>
      </c>
      <c r="C251" s="14"/>
      <c r="D251" s="15"/>
      <c r="E251" s="16"/>
      <c r="F251" s="17"/>
      <c r="G251" s="16">
        <f>ROUND(SUM(G252:G256),2)</f>
        <v>0</v>
      </c>
    </row>
    <row r="252" spans="1:7" s="1" customFormat="1" ht="33.75">
      <c r="A252" s="7" t="s">
        <v>525</v>
      </c>
      <c r="B252" s="73" t="s">
        <v>71</v>
      </c>
      <c r="C252" s="74" t="s">
        <v>17</v>
      </c>
      <c r="D252" s="75">
        <v>17.46</v>
      </c>
      <c r="E252" s="8"/>
      <c r="F252" s="10"/>
      <c r="G252" s="9"/>
    </row>
    <row r="253" spans="1:7" s="1" customFormat="1" ht="45">
      <c r="A253" s="7" t="s">
        <v>526</v>
      </c>
      <c r="B253" s="73" t="s">
        <v>73</v>
      </c>
      <c r="C253" s="74" t="s">
        <v>18</v>
      </c>
      <c r="D253" s="75">
        <v>4.78</v>
      </c>
      <c r="E253" s="8"/>
      <c r="F253" s="10"/>
      <c r="G253" s="9"/>
    </row>
    <row r="254" spans="1:7" s="1" customFormat="1" ht="56.25">
      <c r="A254" s="7" t="s">
        <v>527</v>
      </c>
      <c r="B254" s="73" t="s">
        <v>75</v>
      </c>
      <c r="C254" s="74" t="s">
        <v>18</v>
      </c>
      <c r="D254" s="75">
        <v>8.0299999999999994</v>
      </c>
      <c r="E254" s="8"/>
      <c r="F254" s="10"/>
      <c r="G254" s="9"/>
    </row>
    <row r="255" spans="1:7" s="1" customFormat="1" ht="33.75">
      <c r="A255" s="7" t="s">
        <v>528</v>
      </c>
      <c r="B255" s="73" t="s">
        <v>69</v>
      </c>
      <c r="C255" s="74" t="s">
        <v>18</v>
      </c>
      <c r="D255" s="75">
        <v>4.78</v>
      </c>
      <c r="E255" s="8"/>
      <c r="F255" s="10"/>
      <c r="G255" s="9"/>
    </row>
    <row r="256" spans="1:7" s="1" customFormat="1" ht="33.75">
      <c r="A256" s="7" t="s">
        <v>529</v>
      </c>
      <c r="B256" s="73" t="s">
        <v>70</v>
      </c>
      <c r="C256" s="74" t="s">
        <v>19</v>
      </c>
      <c r="D256" s="75">
        <v>47.8</v>
      </c>
      <c r="E256" s="8"/>
      <c r="F256" s="10"/>
      <c r="G256" s="9"/>
    </row>
    <row r="257" spans="1:7" s="1" customFormat="1">
      <c r="A257" s="12" t="s">
        <v>224</v>
      </c>
      <c r="B257" s="13" t="s">
        <v>225</v>
      </c>
      <c r="C257" s="14"/>
      <c r="D257" s="15"/>
      <c r="E257" s="16"/>
      <c r="F257" s="17"/>
      <c r="G257" s="16">
        <f>ROUND(SUM(G258:G267),2)</f>
        <v>0</v>
      </c>
    </row>
    <row r="258" spans="1:7" s="1" customFormat="1" ht="33.75">
      <c r="A258" s="7" t="s">
        <v>530</v>
      </c>
      <c r="B258" s="73" t="s">
        <v>30</v>
      </c>
      <c r="C258" s="74" t="s">
        <v>17</v>
      </c>
      <c r="D258" s="75">
        <v>3.28</v>
      </c>
      <c r="E258" s="8"/>
      <c r="F258" s="20"/>
      <c r="G258" s="9"/>
    </row>
    <row r="259" spans="1:7" s="1" customFormat="1" ht="33.75">
      <c r="A259" s="7" t="s">
        <v>531</v>
      </c>
      <c r="B259" s="73" t="s">
        <v>48</v>
      </c>
      <c r="C259" s="74" t="s">
        <v>17</v>
      </c>
      <c r="D259" s="75">
        <v>25.05</v>
      </c>
      <c r="E259" s="8"/>
      <c r="F259" s="10"/>
      <c r="G259" s="9"/>
    </row>
    <row r="260" spans="1:7" s="1" customFormat="1" ht="33.75">
      <c r="A260" s="7" t="s">
        <v>532</v>
      </c>
      <c r="B260" s="73" t="s">
        <v>54</v>
      </c>
      <c r="C260" s="74" t="s">
        <v>29</v>
      </c>
      <c r="D260" s="75">
        <v>274.32</v>
      </c>
      <c r="E260" s="8"/>
      <c r="F260" s="10"/>
      <c r="G260" s="9"/>
    </row>
    <row r="261" spans="1:7" s="1" customFormat="1" ht="33.75">
      <c r="A261" s="7" t="s">
        <v>533</v>
      </c>
      <c r="B261" s="73" t="s">
        <v>226</v>
      </c>
      <c r="C261" s="74" t="s">
        <v>24</v>
      </c>
      <c r="D261" s="75">
        <v>13.2</v>
      </c>
      <c r="E261" s="8"/>
      <c r="F261" s="10"/>
      <c r="G261" s="9"/>
    </row>
    <row r="262" spans="1:7" s="1" customFormat="1" ht="22.5">
      <c r="A262" s="7" t="s">
        <v>534</v>
      </c>
      <c r="B262" s="73" t="s">
        <v>49</v>
      </c>
      <c r="C262" s="74" t="s">
        <v>18</v>
      </c>
      <c r="D262" s="75">
        <v>1.87</v>
      </c>
      <c r="E262" s="8"/>
      <c r="F262" s="10"/>
      <c r="G262" s="9"/>
    </row>
    <row r="263" spans="1:7" s="1" customFormat="1" ht="56.25">
      <c r="A263" s="7" t="s">
        <v>535</v>
      </c>
      <c r="B263" s="73" t="s">
        <v>227</v>
      </c>
      <c r="C263" s="74" t="s">
        <v>17</v>
      </c>
      <c r="D263" s="75">
        <v>23.89</v>
      </c>
      <c r="E263" s="8"/>
      <c r="F263" s="10"/>
      <c r="G263" s="9"/>
    </row>
    <row r="264" spans="1:7" s="1" customFormat="1" ht="33.75">
      <c r="A264" s="7" t="s">
        <v>536</v>
      </c>
      <c r="B264" s="73" t="s">
        <v>228</v>
      </c>
      <c r="C264" s="74" t="s">
        <v>17</v>
      </c>
      <c r="D264" s="75">
        <v>32.69</v>
      </c>
      <c r="E264" s="8"/>
      <c r="F264" s="10"/>
      <c r="G264" s="9"/>
    </row>
    <row r="265" spans="1:7" s="1" customFormat="1" ht="33.75">
      <c r="A265" s="7" t="s">
        <v>537</v>
      </c>
      <c r="B265" s="73" t="s">
        <v>229</v>
      </c>
      <c r="C265" s="74" t="s">
        <v>24</v>
      </c>
      <c r="D265" s="75">
        <v>35.159999999999997</v>
      </c>
      <c r="E265" s="8"/>
      <c r="F265" s="10"/>
      <c r="G265" s="9"/>
    </row>
    <row r="266" spans="1:7" s="1" customFormat="1" ht="33.75">
      <c r="A266" s="7" t="s">
        <v>538</v>
      </c>
      <c r="B266" s="73" t="s">
        <v>62</v>
      </c>
      <c r="C266" s="74" t="s">
        <v>24</v>
      </c>
      <c r="D266" s="75">
        <v>3</v>
      </c>
      <c r="E266" s="8"/>
      <c r="F266" s="10"/>
      <c r="G266" s="9"/>
    </row>
    <row r="267" spans="1:7" s="1" customFormat="1" ht="33.75">
      <c r="A267" s="7" t="s">
        <v>539</v>
      </c>
      <c r="B267" s="73" t="s">
        <v>50</v>
      </c>
      <c r="C267" s="74" t="s">
        <v>17</v>
      </c>
      <c r="D267" s="75">
        <v>37.97</v>
      </c>
      <c r="E267" s="8"/>
      <c r="F267" s="10"/>
      <c r="G267" s="9"/>
    </row>
    <row r="268" spans="1:7" s="1" customFormat="1">
      <c r="A268" s="12" t="s">
        <v>230</v>
      </c>
      <c r="B268" s="13" t="s">
        <v>231</v>
      </c>
      <c r="C268" s="14"/>
      <c r="D268" s="15"/>
      <c r="E268" s="16"/>
      <c r="F268" s="17"/>
      <c r="G268" s="16">
        <f>ROUND(SUM(G269:G272),2)</f>
        <v>0</v>
      </c>
    </row>
    <row r="269" spans="1:7" s="1" customFormat="1" ht="45">
      <c r="A269" s="7" t="s">
        <v>540</v>
      </c>
      <c r="B269" s="73" t="s">
        <v>232</v>
      </c>
      <c r="C269" s="74" t="s">
        <v>17</v>
      </c>
      <c r="D269" s="75">
        <v>13.48</v>
      </c>
      <c r="E269" s="8"/>
      <c r="F269" s="10"/>
      <c r="G269" s="9"/>
    </row>
    <row r="270" spans="1:7" s="1" customFormat="1" ht="45">
      <c r="A270" s="7" t="s">
        <v>541</v>
      </c>
      <c r="B270" s="73" t="s">
        <v>233</v>
      </c>
      <c r="C270" s="74" t="s">
        <v>17</v>
      </c>
      <c r="D270" s="75">
        <v>3.98</v>
      </c>
      <c r="E270" s="8"/>
      <c r="F270" s="10"/>
      <c r="G270" s="9"/>
    </row>
    <row r="271" spans="1:7" s="1" customFormat="1" ht="22.5">
      <c r="A271" s="7" t="s">
        <v>542</v>
      </c>
      <c r="B271" s="73" t="s">
        <v>72</v>
      </c>
      <c r="C271" s="74" t="s">
        <v>24</v>
      </c>
      <c r="D271" s="75">
        <v>7.54</v>
      </c>
      <c r="E271" s="8"/>
      <c r="F271" s="10"/>
      <c r="G271" s="9"/>
    </row>
    <row r="272" spans="1:7" s="1" customFormat="1" ht="45">
      <c r="A272" s="7" t="s">
        <v>543</v>
      </c>
      <c r="B272" s="73" t="s">
        <v>234</v>
      </c>
      <c r="C272" s="74" t="s">
        <v>29</v>
      </c>
      <c r="D272" s="75">
        <v>246.81</v>
      </c>
      <c r="E272" s="8"/>
      <c r="F272" s="10"/>
      <c r="G272" s="9"/>
    </row>
    <row r="273" spans="1:7">
      <c r="A273" s="2" t="s">
        <v>235</v>
      </c>
      <c r="B273" s="11" t="s">
        <v>236</v>
      </c>
      <c r="C273" s="3"/>
      <c r="D273" s="4"/>
      <c r="E273" s="4"/>
      <c r="F273" s="4"/>
      <c r="G273" s="5">
        <f>ROUND(SUM(G274,G281),2)</f>
        <v>0</v>
      </c>
    </row>
    <row r="274" spans="1:7" s="1" customFormat="1">
      <c r="A274" s="12" t="s">
        <v>237</v>
      </c>
      <c r="B274" s="13" t="s">
        <v>41</v>
      </c>
      <c r="C274" s="14"/>
      <c r="D274" s="15"/>
      <c r="E274" s="16"/>
      <c r="F274" s="17"/>
      <c r="G274" s="16">
        <f>ROUND(SUM(G275:G280),2)</f>
        <v>0</v>
      </c>
    </row>
    <row r="275" spans="1:7" s="1" customFormat="1" ht="33.75">
      <c r="A275" s="7" t="s">
        <v>544</v>
      </c>
      <c r="B275" s="73" t="s">
        <v>71</v>
      </c>
      <c r="C275" s="74" t="s">
        <v>17</v>
      </c>
      <c r="D275" s="75">
        <v>580.32000000000005</v>
      </c>
      <c r="E275" s="8"/>
      <c r="F275" s="10"/>
      <c r="G275" s="9"/>
    </row>
    <row r="276" spans="1:7" s="1" customFormat="1" ht="45">
      <c r="A276" s="7" t="s">
        <v>545</v>
      </c>
      <c r="B276" s="73" t="s">
        <v>55</v>
      </c>
      <c r="C276" s="74" t="s">
        <v>17</v>
      </c>
      <c r="D276" s="75">
        <v>2.97</v>
      </c>
      <c r="E276" s="8"/>
      <c r="F276" s="10"/>
      <c r="G276" s="9"/>
    </row>
    <row r="277" spans="1:7" s="1" customFormat="1" ht="45">
      <c r="A277" s="7" t="s">
        <v>546</v>
      </c>
      <c r="B277" s="73" t="s">
        <v>73</v>
      </c>
      <c r="C277" s="74" t="s">
        <v>18</v>
      </c>
      <c r="D277" s="75">
        <v>95.75</v>
      </c>
      <c r="E277" s="8"/>
      <c r="F277" s="10"/>
      <c r="G277" s="9"/>
    </row>
    <row r="278" spans="1:7" s="1" customFormat="1" ht="56.25">
      <c r="A278" s="7" t="s">
        <v>547</v>
      </c>
      <c r="B278" s="73" t="s">
        <v>75</v>
      </c>
      <c r="C278" s="74" t="s">
        <v>18</v>
      </c>
      <c r="D278" s="75">
        <v>95.75</v>
      </c>
      <c r="E278" s="8"/>
      <c r="F278" s="10"/>
      <c r="G278" s="9"/>
    </row>
    <row r="279" spans="1:7" s="1" customFormat="1" ht="33.75">
      <c r="A279" s="7" t="s">
        <v>548</v>
      </c>
      <c r="B279" s="73" t="s">
        <v>69</v>
      </c>
      <c r="C279" s="74" t="s">
        <v>18</v>
      </c>
      <c r="D279" s="75">
        <v>95.75</v>
      </c>
      <c r="E279" s="8"/>
      <c r="F279" s="10"/>
      <c r="G279" s="9"/>
    </row>
    <row r="280" spans="1:7" s="1" customFormat="1" ht="33.75">
      <c r="A280" s="7" t="s">
        <v>549</v>
      </c>
      <c r="B280" s="73" t="s">
        <v>70</v>
      </c>
      <c r="C280" s="74" t="s">
        <v>19</v>
      </c>
      <c r="D280" s="75">
        <v>957.5</v>
      </c>
      <c r="E280" s="8"/>
      <c r="F280" s="10"/>
      <c r="G280" s="9"/>
    </row>
    <row r="281" spans="1:7" s="1" customFormat="1">
      <c r="A281" s="12" t="s">
        <v>238</v>
      </c>
      <c r="B281" s="13" t="s">
        <v>67</v>
      </c>
      <c r="C281" s="14"/>
      <c r="D281" s="15"/>
      <c r="E281" s="16"/>
      <c r="F281" s="17"/>
      <c r="G281" s="16">
        <f>ROUND(SUM(G282:G287),2)</f>
        <v>0</v>
      </c>
    </row>
    <row r="282" spans="1:7" s="1" customFormat="1" ht="33.75">
      <c r="A282" s="7" t="s">
        <v>550</v>
      </c>
      <c r="B282" s="73" t="s">
        <v>30</v>
      </c>
      <c r="C282" s="74" t="s">
        <v>17</v>
      </c>
      <c r="D282" s="75">
        <v>2.97</v>
      </c>
      <c r="E282" s="8"/>
      <c r="F282" s="20"/>
      <c r="G282" s="9"/>
    </row>
    <row r="283" spans="1:7" s="1" customFormat="1" ht="46.5" customHeight="1">
      <c r="A283" s="7" t="s">
        <v>551</v>
      </c>
      <c r="B283" s="73" t="s">
        <v>233</v>
      </c>
      <c r="C283" s="74" t="s">
        <v>17</v>
      </c>
      <c r="D283" s="75">
        <v>580.32000000000005</v>
      </c>
      <c r="E283" s="8"/>
      <c r="F283" s="20"/>
      <c r="G283" s="9"/>
    </row>
    <row r="284" spans="1:7" s="1" customFormat="1" ht="33.75">
      <c r="A284" s="7" t="s">
        <v>552</v>
      </c>
      <c r="B284" s="73" t="s">
        <v>92</v>
      </c>
      <c r="C284" s="74" t="s">
        <v>17</v>
      </c>
      <c r="D284" s="75">
        <v>168.34</v>
      </c>
      <c r="E284" s="8"/>
      <c r="F284" s="10"/>
      <c r="G284" s="9"/>
    </row>
    <row r="285" spans="1:7" s="1" customFormat="1" ht="22.5">
      <c r="A285" s="7" t="s">
        <v>553</v>
      </c>
      <c r="B285" s="73" t="s">
        <v>72</v>
      </c>
      <c r="C285" s="74" t="s">
        <v>24</v>
      </c>
      <c r="D285" s="75">
        <v>576.44000000000005</v>
      </c>
      <c r="E285" s="8"/>
      <c r="F285" s="10"/>
      <c r="G285" s="9"/>
    </row>
    <row r="286" spans="1:7" s="1" customFormat="1" ht="101.25">
      <c r="A286" s="7" t="s">
        <v>554</v>
      </c>
      <c r="B286" s="73" t="s">
        <v>239</v>
      </c>
      <c r="C286" s="74" t="s">
        <v>26</v>
      </c>
      <c r="D286" s="75">
        <v>5</v>
      </c>
      <c r="E286" s="8"/>
      <c r="F286" s="10"/>
      <c r="G286" s="9"/>
    </row>
    <row r="287" spans="1:7" s="1" customFormat="1" ht="78.75">
      <c r="A287" s="7" t="s">
        <v>555</v>
      </c>
      <c r="B287" s="73" t="s">
        <v>330</v>
      </c>
      <c r="C287" s="74" t="s">
        <v>24</v>
      </c>
      <c r="D287" s="75">
        <v>6</v>
      </c>
      <c r="E287" s="8"/>
      <c r="F287" s="10"/>
      <c r="G287" s="9"/>
    </row>
    <row r="288" spans="1:7">
      <c r="A288" s="2" t="s">
        <v>240</v>
      </c>
      <c r="B288" s="11" t="s">
        <v>241</v>
      </c>
      <c r="C288" s="3"/>
      <c r="D288" s="4"/>
      <c r="E288" s="22"/>
      <c r="F288" s="22"/>
      <c r="G288" s="5">
        <f>ROUND(SUM(G289,G295),2)</f>
        <v>0</v>
      </c>
    </row>
    <row r="289" spans="1:7" s="1" customFormat="1">
      <c r="A289" s="12" t="s">
        <v>242</v>
      </c>
      <c r="B289" s="13" t="s">
        <v>41</v>
      </c>
      <c r="C289" s="14"/>
      <c r="D289" s="15"/>
      <c r="E289" s="16"/>
      <c r="F289" s="17"/>
      <c r="G289" s="16">
        <f>ROUND(SUM(G290:G294),2)</f>
        <v>0</v>
      </c>
    </row>
    <row r="290" spans="1:7" s="1" customFormat="1" ht="33.75">
      <c r="A290" s="7" t="s">
        <v>556</v>
      </c>
      <c r="B290" s="73" t="s">
        <v>71</v>
      </c>
      <c r="C290" s="74" t="s">
        <v>17</v>
      </c>
      <c r="D290" s="75">
        <v>14.4</v>
      </c>
      <c r="E290" s="8"/>
      <c r="F290" s="20"/>
      <c r="G290" s="9"/>
    </row>
    <row r="291" spans="1:7" s="1" customFormat="1" ht="45">
      <c r="A291" s="7" t="s">
        <v>557</v>
      </c>
      <c r="B291" s="73" t="s">
        <v>79</v>
      </c>
      <c r="C291" s="74" t="s">
        <v>18</v>
      </c>
      <c r="D291" s="75">
        <v>3.87</v>
      </c>
      <c r="E291" s="8"/>
      <c r="F291" s="20"/>
      <c r="G291" s="9"/>
    </row>
    <row r="292" spans="1:7" s="1" customFormat="1" ht="56.25">
      <c r="A292" s="7" t="s">
        <v>558</v>
      </c>
      <c r="B292" s="73" t="s">
        <v>75</v>
      </c>
      <c r="C292" s="74" t="s">
        <v>18</v>
      </c>
      <c r="D292" s="75">
        <v>2.0299999999999998</v>
      </c>
      <c r="E292" s="8"/>
      <c r="F292" s="20"/>
      <c r="G292" s="9"/>
    </row>
    <row r="293" spans="1:7" s="1" customFormat="1" ht="33.75">
      <c r="A293" s="7" t="s">
        <v>559</v>
      </c>
      <c r="B293" s="73" t="s">
        <v>69</v>
      </c>
      <c r="C293" s="74" t="s">
        <v>18</v>
      </c>
      <c r="D293" s="75">
        <v>3.87</v>
      </c>
      <c r="E293" s="8"/>
      <c r="F293" s="21"/>
      <c r="G293" s="9"/>
    </row>
    <row r="294" spans="1:7" s="1" customFormat="1" ht="33.75">
      <c r="A294" s="7" t="s">
        <v>560</v>
      </c>
      <c r="B294" s="73" t="s">
        <v>70</v>
      </c>
      <c r="C294" s="74" t="s">
        <v>19</v>
      </c>
      <c r="D294" s="75">
        <v>38.700000000000003</v>
      </c>
      <c r="E294" s="8"/>
      <c r="F294" s="10"/>
      <c r="G294" s="9"/>
    </row>
    <row r="295" spans="1:7" s="1" customFormat="1">
      <c r="A295" s="12" t="s">
        <v>243</v>
      </c>
      <c r="B295" s="13" t="s">
        <v>225</v>
      </c>
      <c r="C295" s="14"/>
      <c r="D295" s="15"/>
      <c r="E295" s="16"/>
      <c r="F295" s="17"/>
      <c r="G295" s="16">
        <f>ROUND(SUM(G296:G300),2)</f>
        <v>0</v>
      </c>
    </row>
    <row r="296" spans="1:7" s="1" customFormat="1" ht="33.75">
      <c r="A296" s="7" t="s">
        <v>561</v>
      </c>
      <c r="B296" s="73" t="s">
        <v>30</v>
      </c>
      <c r="C296" s="74" t="s">
        <v>17</v>
      </c>
      <c r="D296" s="75">
        <v>7.04</v>
      </c>
      <c r="E296" s="8"/>
      <c r="F296" s="10"/>
      <c r="G296" s="9"/>
    </row>
    <row r="297" spans="1:7" s="1" customFormat="1" ht="33.75">
      <c r="A297" s="7" t="s">
        <v>562</v>
      </c>
      <c r="B297" s="73" t="s">
        <v>244</v>
      </c>
      <c r="C297" s="74" t="s">
        <v>17</v>
      </c>
      <c r="D297" s="75">
        <v>14.72</v>
      </c>
      <c r="E297" s="8"/>
      <c r="F297" s="20"/>
      <c r="G297" s="9"/>
    </row>
    <row r="298" spans="1:7" s="1" customFormat="1" ht="22.5">
      <c r="A298" s="7" t="s">
        <v>563</v>
      </c>
      <c r="B298" s="73" t="s">
        <v>111</v>
      </c>
      <c r="C298" s="74" t="s">
        <v>17</v>
      </c>
      <c r="D298" s="75">
        <v>24.2</v>
      </c>
      <c r="E298" s="8"/>
      <c r="F298" s="10"/>
      <c r="G298" s="9"/>
    </row>
    <row r="299" spans="1:7" s="1" customFormat="1" ht="33.75">
      <c r="A299" s="7" t="s">
        <v>564</v>
      </c>
      <c r="B299" s="73" t="s">
        <v>54</v>
      </c>
      <c r="C299" s="74" t="s">
        <v>29</v>
      </c>
      <c r="D299" s="75">
        <v>298.52</v>
      </c>
      <c r="E299" s="8"/>
      <c r="F299" s="10"/>
      <c r="G299" s="9"/>
    </row>
    <row r="300" spans="1:7" s="1" customFormat="1" ht="22.5">
      <c r="A300" s="7" t="s">
        <v>565</v>
      </c>
      <c r="B300" s="73" t="s">
        <v>245</v>
      </c>
      <c r="C300" s="74" t="s">
        <v>18</v>
      </c>
      <c r="D300" s="75">
        <v>2.99</v>
      </c>
      <c r="E300" s="8"/>
      <c r="F300" s="10"/>
      <c r="G300" s="9"/>
    </row>
    <row r="301" spans="1:7" s="1" customFormat="1">
      <c r="A301" s="2" t="s">
        <v>246</v>
      </c>
      <c r="B301" s="22" t="s">
        <v>247</v>
      </c>
      <c r="C301" s="22"/>
      <c r="D301" s="4"/>
      <c r="E301" s="4"/>
      <c r="F301" s="4"/>
      <c r="G301" s="5">
        <f>ROUND(SUM(G302,G307,G317),2)</f>
        <v>0</v>
      </c>
    </row>
    <row r="302" spans="1:7" s="1" customFormat="1">
      <c r="A302" s="12" t="s">
        <v>248</v>
      </c>
      <c r="B302" s="13" t="s">
        <v>41</v>
      </c>
      <c r="C302" s="14"/>
      <c r="D302" s="15"/>
      <c r="E302" s="16"/>
      <c r="F302" s="17"/>
      <c r="G302" s="16">
        <f>ROUND(SUM(G303:G306),2)</f>
        <v>0</v>
      </c>
    </row>
    <row r="303" spans="1:7" s="1" customFormat="1" ht="45">
      <c r="A303" s="7" t="s">
        <v>566</v>
      </c>
      <c r="B303" s="73" t="s">
        <v>79</v>
      </c>
      <c r="C303" s="74" t="s">
        <v>18</v>
      </c>
      <c r="D303" s="75">
        <v>10.02</v>
      </c>
      <c r="E303" s="8"/>
      <c r="F303" s="20"/>
      <c r="G303" s="9"/>
    </row>
    <row r="304" spans="1:7" s="1" customFormat="1" ht="56.25">
      <c r="A304" s="7" t="s">
        <v>567</v>
      </c>
      <c r="B304" s="73" t="s">
        <v>75</v>
      </c>
      <c r="C304" s="74" t="s">
        <v>18</v>
      </c>
      <c r="D304" s="75">
        <v>2.5099999999999998</v>
      </c>
      <c r="E304" s="8"/>
      <c r="F304" s="10"/>
      <c r="G304" s="9"/>
    </row>
    <row r="305" spans="1:7" s="1" customFormat="1" ht="33.75">
      <c r="A305" s="7" t="s">
        <v>568</v>
      </c>
      <c r="B305" s="73" t="s">
        <v>69</v>
      </c>
      <c r="C305" s="74" t="s">
        <v>18</v>
      </c>
      <c r="D305" s="75">
        <v>10.02</v>
      </c>
      <c r="E305" s="8"/>
      <c r="F305" s="10"/>
      <c r="G305" s="9"/>
    </row>
    <row r="306" spans="1:7" s="1" customFormat="1" ht="33.75">
      <c r="A306" s="7" t="s">
        <v>569</v>
      </c>
      <c r="B306" s="73" t="s">
        <v>70</v>
      </c>
      <c r="C306" s="74" t="s">
        <v>19</v>
      </c>
      <c r="D306" s="75">
        <v>100.2</v>
      </c>
      <c r="E306" s="8"/>
      <c r="F306" s="10"/>
      <c r="G306" s="9"/>
    </row>
    <row r="307" spans="1:7" s="1" customFormat="1">
      <c r="A307" s="12" t="s">
        <v>249</v>
      </c>
      <c r="B307" s="13" t="s">
        <v>225</v>
      </c>
      <c r="C307" s="14"/>
      <c r="D307" s="15"/>
      <c r="E307" s="16"/>
      <c r="F307" s="17"/>
      <c r="G307" s="16">
        <f>ROUND(SUM(G308:G316),2)</f>
        <v>0</v>
      </c>
    </row>
    <row r="308" spans="1:7" s="1" customFormat="1" ht="33.75">
      <c r="A308" s="7" t="s">
        <v>570</v>
      </c>
      <c r="B308" s="73" t="s">
        <v>30</v>
      </c>
      <c r="C308" s="74" t="s">
        <v>17</v>
      </c>
      <c r="D308" s="75">
        <v>6.73</v>
      </c>
      <c r="E308" s="8"/>
      <c r="F308" s="20"/>
      <c r="G308" s="9"/>
    </row>
    <row r="309" spans="1:7" s="1" customFormat="1" ht="33.75">
      <c r="A309" s="7" t="s">
        <v>571</v>
      </c>
      <c r="B309" s="73" t="s">
        <v>48</v>
      </c>
      <c r="C309" s="74" t="s">
        <v>17</v>
      </c>
      <c r="D309" s="75">
        <v>21.27</v>
      </c>
      <c r="E309" s="8"/>
      <c r="F309" s="10"/>
      <c r="G309" s="9"/>
    </row>
    <row r="310" spans="1:7" s="1" customFormat="1" ht="33.75">
      <c r="A310" s="7" t="s">
        <v>572</v>
      </c>
      <c r="B310" s="73" t="s">
        <v>54</v>
      </c>
      <c r="C310" s="74" t="s">
        <v>29</v>
      </c>
      <c r="D310" s="75">
        <v>213.15</v>
      </c>
      <c r="E310" s="8"/>
      <c r="F310" s="10"/>
      <c r="G310" s="9"/>
    </row>
    <row r="311" spans="1:7" s="1" customFormat="1" ht="22.5">
      <c r="A311" s="7" t="s">
        <v>573</v>
      </c>
      <c r="B311" s="73" t="s">
        <v>49</v>
      </c>
      <c r="C311" s="74" t="s">
        <v>18</v>
      </c>
      <c r="D311" s="75">
        <v>3.19</v>
      </c>
      <c r="E311" s="8"/>
      <c r="F311" s="10"/>
      <c r="G311" s="9"/>
    </row>
    <row r="312" spans="1:7" s="1" customFormat="1" ht="33.75">
      <c r="A312" s="7" t="s">
        <v>574</v>
      </c>
      <c r="B312" s="73" t="s">
        <v>250</v>
      </c>
      <c r="C312" s="74" t="s">
        <v>17</v>
      </c>
      <c r="D312" s="75">
        <v>12.33</v>
      </c>
      <c r="E312" s="8"/>
      <c r="F312" s="10"/>
      <c r="G312" s="9"/>
    </row>
    <row r="313" spans="1:7" s="1" customFormat="1" ht="33.75">
      <c r="A313" s="7" t="s">
        <v>575</v>
      </c>
      <c r="B313" s="73" t="s">
        <v>228</v>
      </c>
      <c r="C313" s="74" t="s">
        <v>17</v>
      </c>
      <c r="D313" s="75">
        <v>20.18</v>
      </c>
      <c r="E313" s="8"/>
      <c r="F313" s="10"/>
      <c r="G313" s="9"/>
    </row>
    <row r="314" spans="1:7" s="1" customFormat="1" ht="33.75">
      <c r="A314" s="7" t="s">
        <v>576</v>
      </c>
      <c r="B314" s="73" t="s">
        <v>251</v>
      </c>
      <c r="C314" s="74" t="s">
        <v>24</v>
      </c>
      <c r="D314" s="75">
        <v>22.42</v>
      </c>
      <c r="E314" s="8"/>
      <c r="F314" s="10"/>
      <c r="G314" s="9"/>
    </row>
    <row r="315" spans="1:7" s="1" customFormat="1" ht="33.75">
      <c r="A315" s="7" t="s">
        <v>577</v>
      </c>
      <c r="B315" s="73" t="s">
        <v>50</v>
      </c>
      <c r="C315" s="74" t="s">
        <v>17</v>
      </c>
      <c r="D315" s="75">
        <v>26.9</v>
      </c>
      <c r="E315" s="8"/>
      <c r="F315" s="10"/>
      <c r="G315" s="9"/>
    </row>
    <row r="316" spans="1:7" s="1" customFormat="1" ht="33.75">
      <c r="A316" s="7" t="s">
        <v>578</v>
      </c>
      <c r="B316" s="73" t="s">
        <v>252</v>
      </c>
      <c r="C316" s="74" t="s">
        <v>24</v>
      </c>
      <c r="D316" s="75">
        <v>241.48</v>
      </c>
      <c r="E316" s="8"/>
      <c r="F316" s="10"/>
      <c r="G316" s="9"/>
    </row>
    <row r="317" spans="1:7" s="1" customFormat="1">
      <c r="A317" s="12" t="s">
        <v>253</v>
      </c>
      <c r="B317" s="13" t="s">
        <v>254</v>
      </c>
      <c r="C317" s="14"/>
      <c r="D317" s="15"/>
      <c r="E317" s="16"/>
      <c r="F317" s="17"/>
      <c r="G317" s="16">
        <f>ROUND(SUM(G318:G325),2)</f>
        <v>0</v>
      </c>
    </row>
    <row r="318" spans="1:7" s="1" customFormat="1" ht="33.75">
      <c r="A318" s="7" t="s">
        <v>579</v>
      </c>
      <c r="B318" s="73" t="s">
        <v>255</v>
      </c>
      <c r="C318" s="74" t="s">
        <v>26</v>
      </c>
      <c r="D318" s="75">
        <v>490</v>
      </c>
      <c r="E318" s="8"/>
      <c r="F318" s="10"/>
      <c r="G318" s="9"/>
    </row>
    <row r="319" spans="1:7" s="1" customFormat="1" ht="33.75">
      <c r="A319" s="7" t="s">
        <v>580</v>
      </c>
      <c r="B319" s="73" t="s">
        <v>256</v>
      </c>
      <c r="C319" s="74" t="s">
        <v>26</v>
      </c>
      <c r="D319" s="75">
        <v>557</v>
      </c>
      <c r="E319" s="8"/>
      <c r="F319" s="10"/>
      <c r="G319" s="9"/>
    </row>
    <row r="320" spans="1:7" s="1" customFormat="1" ht="33.75">
      <c r="A320" s="7" t="s">
        <v>581</v>
      </c>
      <c r="B320" s="73" t="s">
        <v>257</v>
      </c>
      <c r="C320" s="74" t="s">
        <v>26</v>
      </c>
      <c r="D320" s="75">
        <v>133</v>
      </c>
      <c r="E320" s="8"/>
      <c r="F320" s="10"/>
      <c r="G320" s="9"/>
    </row>
    <row r="321" spans="1:7" s="1" customFormat="1" ht="33.75">
      <c r="A321" s="7" t="s">
        <v>582</v>
      </c>
      <c r="B321" s="73" t="s">
        <v>258</v>
      </c>
      <c r="C321" s="74" t="s">
        <v>26</v>
      </c>
      <c r="D321" s="75">
        <v>213</v>
      </c>
      <c r="E321" s="8"/>
      <c r="F321" s="10"/>
      <c r="G321" s="9"/>
    </row>
    <row r="322" spans="1:7" s="1" customFormat="1" ht="45">
      <c r="A322" s="7" t="s">
        <v>583</v>
      </c>
      <c r="B322" s="73" t="s">
        <v>259</v>
      </c>
      <c r="C322" s="74" t="s">
        <v>26</v>
      </c>
      <c r="D322" s="75">
        <v>1</v>
      </c>
      <c r="E322" s="8"/>
      <c r="F322" s="10"/>
      <c r="G322" s="9"/>
    </row>
    <row r="323" spans="1:7" s="1" customFormat="1" ht="45">
      <c r="A323" s="7" t="s">
        <v>584</v>
      </c>
      <c r="B323" s="73" t="s">
        <v>260</v>
      </c>
      <c r="C323" s="74" t="s">
        <v>26</v>
      </c>
      <c r="D323" s="75">
        <v>2</v>
      </c>
      <c r="E323" s="8"/>
      <c r="F323" s="10"/>
      <c r="G323" s="9"/>
    </row>
    <row r="324" spans="1:7" s="1" customFormat="1" ht="33.75">
      <c r="A324" s="7" t="s">
        <v>585</v>
      </c>
      <c r="B324" s="73" t="s">
        <v>261</v>
      </c>
      <c r="C324" s="74" t="s">
        <v>26</v>
      </c>
      <c r="D324" s="75">
        <v>3</v>
      </c>
      <c r="E324" s="8"/>
      <c r="F324" s="10"/>
      <c r="G324" s="9"/>
    </row>
    <row r="325" spans="1:7" s="1" customFormat="1" ht="22.5">
      <c r="A325" s="7" t="s">
        <v>586</v>
      </c>
      <c r="B325" s="73" t="s">
        <v>100</v>
      </c>
      <c r="C325" s="74" t="s">
        <v>18</v>
      </c>
      <c r="D325" s="75">
        <v>17.48</v>
      </c>
      <c r="E325" s="8"/>
      <c r="F325" s="10"/>
      <c r="G325" s="9"/>
    </row>
    <row r="326" spans="1:7" ht="13.5" customHeight="1">
      <c r="A326" s="2" t="s">
        <v>262</v>
      </c>
      <c r="B326" s="11" t="s">
        <v>31</v>
      </c>
      <c r="C326" s="2"/>
      <c r="D326" s="11"/>
      <c r="E326" s="4"/>
      <c r="F326" s="4"/>
      <c r="G326" s="5">
        <f>ROUND(SUM(G327,G334,G343,G349),2)</f>
        <v>0</v>
      </c>
    </row>
    <row r="327" spans="1:7" s="1" customFormat="1">
      <c r="A327" s="12" t="s">
        <v>263</v>
      </c>
      <c r="B327" s="13" t="s">
        <v>41</v>
      </c>
      <c r="C327" s="14"/>
      <c r="D327" s="15"/>
      <c r="E327" s="16"/>
      <c r="F327" s="17"/>
      <c r="G327" s="16">
        <f>ROUND(SUM(G328:G333),2)</f>
        <v>0</v>
      </c>
    </row>
    <row r="328" spans="1:7" s="1" customFormat="1" ht="33.75">
      <c r="A328" s="7" t="s">
        <v>587</v>
      </c>
      <c r="B328" s="73" t="s">
        <v>71</v>
      </c>
      <c r="C328" s="74" t="s">
        <v>17</v>
      </c>
      <c r="D328" s="75">
        <v>33.6</v>
      </c>
      <c r="E328" s="8"/>
      <c r="F328" s="20"/>
      <c r="G328" s="9"/>
    </row>
    <row r="329" spans="1:7" s="1" customFormat="1" ht="45">
      <c r="A329" s="7" t="s">
        <v>588</v>
      </c>
      <c r="B329" s="73" t="s">
        <v>73</v>
      </c>
      <c r="C329" s="74" t="s">
        <v>18</v>
      </c>
      <c r="D329" s="75">
        <v>115.44</v>
      </c>
      <c r="E329" s="8"/>
      <c r="F329" s="20"/>
      <c r="G329" s="9"/>
    </row>
    <row r="330" spans="1:7" s="1" customFormat="1" ht="56.25">
      <c r="A330" s="7" t="s">
        <v>589</v>
      </c>
      <c r="B330" s="73" t="s">
        <v>264</v>
      </c>
      <c r="C330" s="74" t="s">
        <v>18</v>
      </c>
      <c r="D330" s="75">
        <v>18.72</v>
      </c>
      <c r="E330" s="8"/>
      <c r="F330" s="10"/>
      <c r="G330" s="9"/>
    </row>
    <row r="331" spans="1:7" s="1" customFormat="1" ht="56.25">
      <c r="A331" s="7" t="s">
        <v>590</v>
      </c>
      <c r="B331" s="73" t="s">
        <v>75</v>
      </c>
      <c r="C331" s="74" t="s">
        <v>18</v>
      </c>
      <c r="D331" s="75">
        <v>79.78</v>
      </c>
      <c r="E331" s="8"/>
      <c r="F331" s="20"/>
      <c r="G331" s="9"/>
    </row>
    <row r="332" spans="1:7" s="1" customFormat="1" ht="33.75">
      <c r="A332" s="7" t="s">
        <v>591</v>
      </c>
      <c r="B332" s="73" t="s">
        <v>69</v>
      </c>
      <c r="C332" s="74" t="s">
        <v>18</v>
      </c>
      <c r="D332" s="75">
        <v>115.44</v>
      </c>
      <c r="E332" s="8"/>
      <c r="F332" s="21"/>
      <c r="G332" s="9"/>
    </row>
    <row r="333" spans="1:7" s="1" customFormat="1" ht="33.75">
      <c r="A333" s="7" t="s">
        <v>592</v>
      </c>
      <c r="B333" s="73" t="s">
        <v>70</v>
      </c>
      <c r="C333" s="74" t="s">
        <v>19</v>
      </c>
      <c r="D333" s="75">
        <v>1154.4000000000001</v>
      </c>
      <c r="E333" s="8"/>
      <c r="F333" s="10"/>
      <c r="G333" s="9"/>
    </row>
    <row r="334" spans="1:7" s="1" customFormat="1">
      <c r="A334" s="12" t="s">
        <v>265</v>
      </c>
      <c r="B334" s="13" t="s">
        <v>32</v>
      </c>
      <c r="C334" s="14"/>
      <c r="D334" s="15"/>
      <c r="E334" s="16"/>
      <c r="F334" s="17"/>
      <c r="G334" s="16">
        <f>ROUND(SUM(G335:G342),2)</f>
        <v>0</v>
      </c>
    </row>
    <row r="335" spans="1:7" s="1" customFormat="1" ht="33.75">
      <c r="A335" s="7" t="s">
        <v>593</v>
      </c>
      <c r="B335" s="73" t="s">
        <v>30</v>
      </c>
      <c r="C335" s="74" t="s">
        <v>17</v>
      </c>
      <c r="D335" s="75">
        <v>33.6</v>
      </c>
      <c r="E335" s="8"/>
      <c r="F335" s="20"/>
      <c r="G335" s="9"/>
    </row>
    <row r="336" spans="1:7" s="1" customFormat="1" ht="33.75">
      <c r="A336" s="7" t="s">
        <v>594</v>
      </c>
      <c r="B336" s="73" t="s">
        <v>244</v>
      </c>
      <c r="C336" s="74" t="s">
        <v>17</v>
      </c>
      <c r="D336" s="75">
        <v>26.93</v>
      </c>
      <c r="E336" s="8"/>
      <c r="F336" s="20"/>
      <c r="G336" s="9"/>
    </row>
    <row r="337" spans="1:7" s="1" customFormat="1" ht="33.75">
      <c r="A337" s="7" t="s">
        <v>595</v>
      </c>
      <c r="B337" s="73" t="s">
        <v>266</v>
      </c>
      <c r="C337" s="74" t="s">
        <v>17</v>
      </c>
      <c r="D337" s="75">
        <v>38.020000000000003</v>
      </c>
      <c r="E337" s="8"/>
      <c r="F337" s="20"/>
      <c r="G337" s="9"/>
    </row>
    <row r="338" spans="1:7" s="1" customFormat="1" ht="33.75">
      <c r="A338" s="7" t="s">
        <v>596</v>
      </c>
      <c r="B338" s="73" t="s">
        <v>54</v>
      </c>
      <c r="C338" s="74" t="s">
        <v>29</v>
      </c>
      <c r="D338" s="75">
        <v>2292.13</v>
      </c>
      <c r="E338" s="8"/>
      <c r="F338" s="20"/>
      <c r="G338" s="9"/>
    </row>
    <row r="339" spans="1:7" s="1" customFormat="1" ht="56.25">
      <c r="A339" s="7" t="s">
        <v>597</v>
      </c>
      <c r="B339" s="73" t="s">
        <v>267</v>
      </c>
      <c r="C339" s="74" t="s">
        <v>26</v>
      </c>
      <c r="D339" s="75">
        <v>96</v>
      </c>
      <c r="E339" s="8"/>
      <c r="F339" s="10"/>
      <c r="G339" s="9"/>
    </row>
    <row r="340" spans="1:7" s="1" customFormat="1" ht="33.75">
      <c r="A340" s="7" t="s">
        <v>598</v>
      </c>
      <c r="B340" s="73" t="s">
        <v>42</v>
      </c>
      <c r="C340" s="74" t="s">
        <v>18</v>
      </c>
      <c r="D340" s="75">
        <v>16.79</v>
      </c>
      <c r="E340" s="8"/>
      <c r="F340" s="20"/>
      <c r="G340" s="9"/>
    </row>
    <row r="341" spans="1:7" s="1" customFormat="1" ht="33.75">
      <c r="A341" s="7" t="s">
        <v>599</v>
      </c>
      <c r="B341" s="73" t="s">
        <v>268</v>
      </c>
      <c r="C341" s="74" t="s">
        <v>26</v>
      </c>
      <c r="D341" s="75">
        <v>12</v>
      </c>
      <c r="E341" s="8"/>
      <c r="F341" s="20"/>
      <c r="G341" s="9"/>
    </row>
    <row r="342" spans="1:7" s="1" customFormat="1" ht="22.5">
      <c r="A342" s="7" t="s">
        <v>600</v>
      </c>
      <c r="B342" s="73" t="s">
        <v>33</v>
      </c>
      <c r="C342" s="74" t="s">
        <v>18</v>
      </c>
      <c r="D342" s="75">
        <v>0.1</v>
      </c>
      <c r="E342" s="8"/>
      <c r="F342" s="20"/>
      <c r="G342" s="9"/>
    </row>
    <row r="343" spans="1:7" s="1" customFormat="1">
      <c r="A343" s="12" t="s">
        <v>269</v>
      </c>
      <c r="B343" s="13" t="s">
        <v>34</v>
      </c>
      <c r="C343" s="14"/>
      <c r="D343" s="15"/>
      <c r="E343" s="16"/>
      <c r="F343" s="17"/>
      <c r="G343" s="16">
        <f>ROUND(SUM(G344:G348),2)</f>
        <v>0</v>
      </c>
    </row>
    <row r="344" spans="1:7" s="1" customFormat="1" ht="45">
      <c r="A344" s="7" t="s">
        <v>601</v>
      </c>
      <c r="B344" s="73" t="s">
        <v>112</v>
      </c>
      <c r="C344" s="74" t="s">
        <v>29</v>
      </c>
      <c r="D344" s="75">
        <v>3865.25</v>
      </c>
      <c r="E344" s="8"/>
      <c r="F344" s="10"/>
      <c r="G344" s="9"/>
    </row>
    <row r="345" spans="1:7" s="1" customFormat="1" ht="45">
      <c r="A345" s="7" t="s">
        <v>602</v>
      </c>
      <c r="B345" s="73" t="s">
        <v>135</v>
      </c>
      <c r="C345" s="74" t="s">
        <v>29</v>
      </c>
      <c r="D345" s="75">
        <v>6215.12</v>
      </c>
      <c r="E345" s="8"/>
      <c r="F345" s="10"/>
      <c r="G345" s="9"/>
    </row>
    <row r="346" spans="1:7" s="1" customFormat="1" ht="45">
      <c r="A346" s="7" t="s">
        <v>603</v>
      </c>
      <c r="B346" s="73" t="s">
        <v>136</v>
      </c>
      <c r="C346" s="74" t="s">
        <v>26</v>
      </c>
      <c r="D346" s="75">
        <v>96</v>
      </c>
      <c r="E346" s="8"/>
      <c r="F346" s="10"/>
      <c r="G346" s="9"/>
    </row>
    <row r="347" spans="1:7" s="1" customFormat="1" ht="33.75">
      <c r="A347" s="7" t="s">
        <v>604</v>
      </c>
      <c r="B347" s="73" t="s">
        <v>137</v>
      </c>
      <c r="C347" s="74" t="s">
        <v>29</v>
      </c>
      <c r="D347" s="75">
        <v>33.25</v>
      </c>
      <c r="E347" s="8"/>
      <c r="F347" s="20"/>
      <c r="G347" s="9"/>
    </row>
    <row r="348" spans="1:7" s="1" customFormat="1" ht="33.75">
      <c r="A348" s="7" t="s">
        <v>605</v>
      </c>
      <c r="B348" s="73" t="s">
        <v>44</v>
      </c>
      <c r="C348" s="74" t="s">
        <v>29</v>
      </c>
      <c r="D348" s="75">
        <v>10113.620000000001</v>
      </c>
      <c r="E348" s="8"/>
      <c r="F348" s="20"/>
      <c r="G348" s="9"/>
    </row>
    <row r="349" spans="1:7" s="1" customFormat="1">
      <c r="A349" s="12" t="s">
        <v>270</v>
      </c>
      <c r="B349" s="13" t="s">
        <v>35</v>
      </c>
      <c r="C349" s="14"/>
      <c r="D349" s="15"/>
      <c r="E349" s="16"/>
      <c r="F349" s="17"/>
      <c r="G349" s="16">
        <f>ROUND(SUM(G350),2)</f>
        <v>0</v>
      </c>
    </row>
    <row r="350" spans="1:7" s="1" customFormat="1" ht="135">
      <c r="A350" s="7" t="s">
        <v>606</v>
      </c>
      <c r="B350" s="73" t="s">
        <v>114</v>
      </c>
      <c r="C350" s="74" t="s">
        <v>17</v>
      </c>
      <c r="D350" s="75">
        <v>461.97</v>
      </c>
      <c r="E350" s="8"/>
      <c r="F350" s="10"/>
      <c r="G350" s="9"/>
    </row>
    <row r="351" spans="1:7">
      <c r="A351" s="2" t="s">
        <v>271</v>
      </c>
      <c r="B351" s="11" t="s">
        <v>47</v>
      </c>
      <c r="C351" s="3"/>
      <c r="D351" s="4"/>
      <c r="E351" s="4"/>
      <c r="F351" s="4"/>
      <c r="G351" s="5">
        <f>ROUND(SUM(G352,G359,G364,G370),2)</f>
        <v>0</v>
      </c>
    </row>
    <row r="352" spans="1:7" s="1" customFormat="1">
      <c r="A352" s="12" t="s">
        <v>272</v>
      </c>
      <c r="B352" s="13" t="s">
        <v>41</v>
      </c>
      <c r="C352" s="14"/>
      <c r="D352" s="15"/>
      <c r="E352" s="16"/>
      <c r="F352" s="17"/>
      <c r="G352" s="16">
        <f>ROUND(SUM(G353:G358),2)</f>
        <v>0</v>
      </c>
    </row>
    <row r="353" spans="1:7" s="1" customFormat="1" ht="33.75">
      <c r="A353" s="7" t="s">
        <v>607</v>
      </c>
      <c r="B353" s="73" t="s">
        <v>71</v>
      </c>
      <c r="C353" s="74" t="s">
        <v>17</v>
      </c>
      <c r="D353" s="75">
        <v>514.08000000000004</v>
      </c>
      <c r="E353" s="8"/>
      <c r="F353" s="20"/>
      <c r="G353" s="9"/>
    </row>
    <row r="354" spans="1:7" s="1" customFormat="1" ht="45">
      <c r="A354" s="7" t="s">
        <v>608</v>
      </c>
      <c r="B354" s="73" t="s">
        <v>79</v>
      </c>
      <c r="C354" s="74" t="s">
        <v>18</v>
      </c>
      <c r="D354" s="75">
        <v>1.27</v>
      </c>
      <c r="E354" s="8"/>
      <c r="F354" s="10"/>
      <c r="G354" s="9"/>
    </row>
    <row r="355" spans="1:7" s="1" customFormat="1" ht="45">
      <c r="A355" s="7" t="s">
        <v>609</v>
      </c>
      <c r="B355" s="73" t="s">
        <v>73</v>
      </c>
      <c r="C355" s="74" t="s">
        <v>18</v>
      </c>
      <c r="D355" s="75">
        <v>107.71</v>
      </c>
      <c r="E355" s="8"/>
      <c r="F355" s="20"/>
      <c r="G355" s="9"/>
    </row>
    <row r="356" spans="1:7" s="1" customFormat="1" ht="56.25">
      <c r="A356" s="7" t="s">
        <v>610</v>
      </c>
      <c r="B356" s="73" t="s">
        <v>75</v>
      </c>
      <c r="C356" s="74" t="s">
        <v>18</v>
      </c>
      <c r="D356" s="75">
        <v>107.71</v>
      </c>
      <c r="E356" s="8"/>
      <c r="F356" s="10"/>
      <c r="G356" s="9"/>
    </row>
    <row r="357" spans="1:7" s="1" customFormat="1" ht="33.75">
      <c r="A357" s="7" t="s">
        <v>611</v>
      </c>
      <c r="B357" s="73" t="s">
        <v>69</v>
      </c>
      <c r="C357" s="74" t="s">
        <v>18</v>
      </c>
      <c r="D357" s="75">
        <v>107.71</v>
      </c>
      <c r="E357" s="8"/>
      <c r="F357" s="21"/>
      <c r="G357" s="9"/>
    </row>
    <row r="358" spans="1:7" s="1" customFormat="1" ht="33.75">
      <c r="A358" s="7" t="s">
        <v>612</v>
      </c>
      <c r="B358" s="73" t="s">
        <v>70</v>
      </c>
      <c r="C358" s="74" t="s">
        <v>19</v>
      </c>
      <c r="D358" s="75">
        <v>1077.0999999999999</v>
      </c>
      <c r="E358" s="8"/>
      <c r="F358" s="10"/>
      <c r="G358" s="9"/>
    </row>
    <row r="359" spans="1:7" s="1" customFormat="1">
      <c r="A359" s="12" t="s">
        <v>273</v>
      </c>
      <c r="B359" s="13" t="s">
        <v>76</v>
      </c>
      <c r="C359" s="14"/>
      <c r="D359" s="15"/>
      <c r="E359" s="16"/>
      <c r="F359" s="17"/>
      <c r="G359" s="16">
        <f>ROUND(SUM(G360:G363),2)</f>
        <v>0</v>
      </c>
    </row>
    <row r="360" spans="1:7" s="1" customFormat="1" ht="33.75">
      <c r="A360" s="7" t="s">
        <v>613</v>
      </c>
      <c r="B360" s="73" t="s">
        <v>92</v>
      </c>
      <c r="C360" s="74" t="s">
        <v>17</v>
      </c>
      <c r="D360" s="75">
        <v>514.08000000000004</v>
      </c>
      <c r="E360" s="8"/>
      <c r="F360" s="10"/>
      <c r="G360" s="9"/>
    </row>
    <row r="361" spans="1:7" s="1" customFormat="1" ht="45">
      <c r="A361" s="7" t="s">
        <v>614</v>
      </c>
      <c r="B361" s="73" t="s">
        <v>274</v>
      </c>
      <c r="C361" s="74" t="s">
        <v>17</v>
      </c>
      <c r="D361" s="75">
        <v>514.08000000000004</v>
      </c>
      <c r="E361" s="8"/>
      <c r="F361" s="10"/>
      <c r="G361" s="9"/>
    </row>
    <row r="362" spans="1:7" s="1" customFormat="1" ht="22.5">
      <c r="A362" s="7" t="s">
        <v>615</v>
      </c>
      <c r="B362" s="73" t="s">
        <v>72</v>
      </c>
      <c r="C362" s="74" t="s">
        <v>24</v>
      </c>
      <c r="D362" s="75">
        <v>602.14</v>
      </c>
      <c r="E362" s="8"/>
      <c r="F362" s="10"/>
      <c r="G362" s="9"/>
    </row>
    <row r="363" spans="1:7" s="1" customFormat="1" ht="45">
      <c r="A363" s="7" t="s">
        <v>616</v>
      </c>
      <c r="B363" s="73" t="s">
        <v>275</v>
      </c>
      <c r="C363" s="74" t="s">
        <v>24</v>
      </c>
      <c r="D363" s="75">
        <v>602.14</v>
      </c>
      <c r="E363" s="8"/>
      <c r="F363" s="10"/>
      <c r="G363" s="9"/>
    </row>
    <row r="364" spans="1:7" s="1" customFormat="1">
      <c r="A364" s="12" t="s">
        <v>276</v>
      </c>
      <c r="B364" s="13" t="s">
        <v>47</v>
      </c>
      <c r="C364" s="14"/>
      <c r="D364" s="15"/>
      <c r="E364" s="16"/>
      <c r="F364" s="17"/>
      <c r="G364" s="16">
        <f>ROUND(SUM(G365:G369),2)</f>
        <v>0</v>
      </c>
    </row>
    <row r="365" spans="1:7" s="1" customFormat="1" ht="67.5">
      <c r="A365" s="7" t="s">
        <v>617</v>
      </c>
      <c r="B365" s="73" t="s">
        <v>45</v>
      </c>
      <c r="C365" s="74" t="s">
        <v>17</v>
      </c>
      <c r="D365" s="75">
        <v>177.33</v>
      </c>
      <c r="E365" s="8"/>
      <c r="F365" s="10"/>
      <c r="G365" s="9"/>
    </row>
    <row r="366" spans="1:7" s="1" customFormat="1" ht="33.75">
      <c r="A366" s="7" t="s">
        <v>618</v>
      </c>
      <c r="B366" s="73" t="s">
        <v>77</v>
      </c>
      <c r="C366" s="74" t="s">
        <v>17</v>
      </c>
      <c r="D366" s="75">
        <v>257.69</v>
      </c>
      <c r="E366" s="8"/>
      <c r="F366" s="10"/>
      <c r="G366" s="9"/>
    </row>
    <row r="367" spans="1:7" s="1" customFormat="1" ht="45">
      <c r="A367" s="7" t="s">
        <v>619</v>
      </c>
      <c r="B367" s="73" t="s">
        <v>277</v>
      </c>
      <c r="C367" s="74" t="s">
        <v>26</v>
      </c>
      <c r="D367" s="75">
        <v>1</v>
      </c>
      <c r="E367" s="8"/>
      <c r="F367" s="10"/>
      <c r="G367" s="9"/>
    </row>
    <row r="368" spans="1:7" s="1" customFormat="1" ht="56.25">
      <c r="A368" s="7" t="s">
        <v>620</v>
      </c>
      <c r="B368" s="73" t="s">
        <v>53</v>
      </c>
      <c r="C368" s="74" t="s">
        <v>26</v>
      </c>
      <c r="D368" s="75">
        <v>2</v>
      </c>
      <c r="E368" s="8"/>
      <c r="F368" s="10"/>
      <c r="G368" s="9"/>
    </row>
    <row r="369" spans="1:7" s="1" customFormat="1" ht="45">
      <c r="A369" s="7" t="s">
        <v>621</v>
      </c>
      <c r="B369" s="73" t="s">
        <v>43</v>
      </c>
      <c r="C369" s="74" t="s">
        <v>24</v>
      </c>
      <c r="D369" s="75">
        <v>363.49</v>
      </c>
      <c r="E369" s="8"/>
      <c r="F369" s="10"/>
      <c r="G369" s="9"/>
    </row>
    <row r="370" spans="1:7" s="1" customFormat="1">
      <c r="A370" s="12" t="s">
        <v>278</v>
      </c>
      <c r="B370" s="13" t="s">
        <v>279</v>
      </c>
      <c r="C370" s="14"/>
      <c r="D370" s="15"/>
      <c r="E370" s="16"/>
      <c r="F370" s="17"/>
      <c r="G370" s="16">
        <f>ROUND(SUM(G371:G372),2)</f>
        <v>0</v>
      </c>
    </row>
    <row r="371" spans="1:7" s="1" customFormat="1" ht="45">
      <c r="A371" s="7" t="s">
        <v>622</v>
      </c>
      <c r="B371" s="73" t="s">
        <v>40</v>
      </c>
      <c r="C371" s="74" t="s">
        <v>26</v>
      </c>
      <c r="D371" s="75">
        <v>8</v>
      </c>
      <c r="E371" s="8"/>
      <c r="F371" s="10"/>
      <c r="G371" s="9"/>
    </row>
    <row r="372" spans="1:7" s="1" customFormat="1" ht="101.25">
      <c r="A372" s="7" t="s">
        <v>623</v>
      </c>
      <c r="B372" s="73" t="s">
        <v>280</v>
      </c>
      <c r="C372" s="74" t="s">
        <v>26</v>
      </c>
      <c r="D372" s="75">
        <v>2</v>
      </c>
      <c r="E372" s="8"/>
      <c r="F372" s="10"/>
      <c r="G372" s="9"/>
    </row>
    <row r="373" spans="1:7">
      <c r="A373" s="2" t="s">
        <v>281</v>
      </c>
      <c r="B373" s="11" t="s">
        <v>282</v>
      </c>
      <c r="C373" s="3"/>
      <c r="D373" s="4"/>
      <c r="E373" s="4"/>
      <c r="F373" s="4"/>
      <c r="G373" s="5">
        <f>ROUND(SUM(G374,G377),2)</f>
        <v>0</v>
      </c>
    </row>
    <row r="374" spans="1:7" s="1" customFormat="1">
      <c r="A374" s="12" t="s">
        <v>283</v>
      </c>
      <c r="B374" s="13" t="s">
        <v>284</v>
      </c>
      <c r="C374" s="14"/>
      <c r="D374" s="15"/>
      <c r="E374" s="16"/>
      <c r="F374" s="17"/>
      <c r="G374" s="16">
        <f>ROUND(SUM(G375:G376),2)</f>
        <v>0</v>
      </c>
    </row>
    <row r="375" spans="1:7" s="1" customFormat="1" ht="45">
      <c r="A375" s="7" t="s">
        <v>624</v>
      </c>
      <c r="B375" s="73" t="s">
        <v>285</v>
      </c>
      <c r="C375" s="74" t="s">
        <v>17</v>
      </c>
      <c r="D375" s="75">
        <v>80.87</v>
      </c>
      <c r="E375" s="8"/>
      <c r="F375" s="10"/>
      <c r="G375" s="9"/>
    </row>
    <row r="376" spans="1:7" s="1" customFormat="1" ht="45">
      <c r="A376" s="7" t="s">
        <v>625</v>
      </c>
      <c r="B376" s="73" t="s">
        <v>286</v>
      </c>
      <c r="C376" s="74" t="s">
        <v>26</v>
      </c>
      <c r="D376" s="75">
        <v>1</v>
      </c>
      <c r="E376" s="8"/>
      <c r="F376" s="10"/>
      <c r="G376" s="9"/>
    </row>
    <row r="377" spans="1:7" s="1" customFormat="1">
      <c r="A377" s="12" t="s">
        <v>287</v>
      </c>
      <c r="B377" s="13" t="s">
        <v>279</v>
      </c>
      <c r="C377" s="14"/>
      <c r="D377" s="15"/>
      <c r="E377" s="16"/>
      <c r="F377" s="17"/>
      <c r="G377" s="16">
        <f>ROUND(SUM(G378:G378),2)</f>
        <v>0</v>
      </c>
    </row>
    <row r="378" spans="1:7" s="1" customFormat="1" ht="56.25">
      <c r="A378" s="7" t="s">
        <v>626</v>
      </c>
      <c r="B378" s="73" t="s">
        <v>288</v>
      </c>
      <c r="C378" s="74" t="s">
        <v>26</v>
      </c>
      <c r="D378" s="75">
        <v>2</v>
      </c>
      <c r="E378" s="8"/>
      <c r="F378" s="10"/>
      <c r="G378" s="9"/>
    </row>
    <row r="379" spans="1:7" s="1" customFormat="1">
      <c r="A379" s="2" t="s">
        <v>289</v>
      </c>
      <c r="B379" s="11" t="s">
        <v>290</v>
      </c>
      <c r="C379" s="3"/>
      <c r="D379" s="4"/>
      <c r="E379" s="4"/>
      <c r="F379" s="4"/>
      <c r="G379" s="5">
        <f>ROUND(SUM(G380,G389,G400),2)</f>
        <v>0</v>
      </c>
    </row>
    <row r="380" spans="1:7" s="1" customFormat="1">
      <c r="A380" s="12" t="s">
        <v>291</v>
      </c>
      <c r="B380" s="13" t="s">
        <v>292</v>
      </c>
      <c r="C380" s="14"/>
      <c r="D380" s="15"/>
      <c r="E380" s="16"/>
      <c r="F380" s="17"/>
      <c r="G380" s="16">
        <f>ROUND(SUM(G381:G388),2)</f>
        <v>0</v>
      </c>
    </row>
    <row r="381" spans="1:7" s="1" customFormat="1" ht="33.75">
      <c r="A381" s="7" t="s">
        <v>627</v>
      </c>
      <c r="B381" s="73" t="s">
        <v>71</v>
      </c>
      <c r="C381" s="74" t="s">
        <v>17</v>
      </c>
      <c r="D381" s="75">
        <v>56.79</v>
      </c>
      <c r="E381" s="8"/>
      <c r="F381" s="20"/>
      <c r="G381" s="9"/>
    </row>
    <row r="382" spans="1:7" s="1" customFormat="1" ht="45">
      <c r="A382" s="7" t="s">
        <v>628</v>
      </c>
      <c r="B382" s="73" t="s">
        <v>73</v>
      </c>
      <c r="C382" s="74" t="s">
        <v>18</v>
      </c>
      <c r="D382" s="75">
        <v>9.3699999999999992</v>
      </c>
      <c r="E382" s="8"/>
      <c r="F382" s="20"/>
      <c r="G382" s="9"/>
    </row>
    <row r="383" spans="1:7" s="1" customFormat="1" ht="56.25">
      <c r="A383" s="7" t="s">
        <v>629</v>
      </c>
      <c r="B383" s="73" t="s">
        <v>75</v>
      </c>
      <c r="C383" s="74" t="s">
        <v>18</v>
      </c>
      <c r="D383" s="75">
        <v>9.3699999999999992</v>
      </c>
      <c r="E383" s="8"/>
      <c r="F383" s="10"/>
      <c r="G383" s="9"/>
    </row>
    <row r="384" spans="1:7" s="1" customFormat="1" ht="45">
      <c r="A384" s="7" t="s">
        <v>630</v>
      </c>
      <c r="B384" s="73" t="s">
        <v>293</v>
      </c>
      <c r="C384" s="74" t="s">
        <v>17</v>
      </c>
      <c r="D384" s="75">
        <v>56.79</v>
      </c>
      <c r="E384" s="8"/>
      <c r="F384" s="10"/>
      <c r="G384" s="9"/>
    </row>
    <row r="385" spans="1:7" s="1" customFormat="1" ht="22.5">
      <c r="A385" s="7" t="s">
        <v>631</v>
      </c>
      <c r="B385" s="73" t="s">
        <v>72</v>
      </c>
      <c r="C385" s="74" t="s">
        <v>24</v>
      </c>
      <c r="D385" s="75">
        <v>26.33</v>
      </c>
      <c r="E385" s="8"/>
      <c r="F385" s="20"/>
      <c r="G385" s="9"/>
    </row>
    <row r="386" spans="1:7" s="1" customFormat="1" ht="45">
      <c r="A386" s="7" t="s">
        <v>632</v>
      </c>
      <c r="B386" s="73" t="s">
        <v>275</v>
      </c>
      <c r="C386" s="74" t="s">
        <v>24</v>
      </c>
      <c r="D386" s="75">
        <v>26.33</v>
      </c>
      <c r="E386" s="8"/>
      <c r="F386" s="10"/>
      <c r="G386" s="9"/>
    </row>
    <row r="387" spans="1:7" s="1" customFormat="1" ht="33.75">
      <c r="A387" s="7" t="s">
        <v>633</v>
      </c>
      <c r="B387" s="73" t="s">
        <v>69</v>
      </c>
      <c r="C387" s="74" t="s">
        <v>18</v>
      </c>
      <c r="D387" s="75">
        <v>9.3699999999999992</v>
      </c>
      <c r="E387" s="8"/>
      <c r="F387" s="10"/>
      <c r="G387" s="9"/>
    </row>
    <row r="388" spans="1:7" s="1" customFormat="1" ht="33.75">
      <c r="A388" s="7" t="s">
        <v>634</v>
      </c>
      <c r="B388" s="73" t="s">
        <v>70</v>
      </c>
      <c r="C388" s="74" t="s">
        <v>19</v>
      </c>
      <c r="D388" s="75">
        <v>93.7</v>
      </c>
      <c r="E388" s="8"/>
      <c r="F388" s="10"/>
      <c r="G388" s="9"/>
    </row>
    <row r="389" spans="1:7" s="1" customFormat="1">
      <c r="A389" s="12" t="s">
        <v>294</v>
      </c>
      <c r="B389" s="13" t="s">
        <v>225</v>
      </c>
      <c r="C389" s="14"/>
      <c r="D389" s="15"/>
      <c r="E389" s="16"/>
      <c r="F389" s="17"/>
      <c r="G389" s="16">
        <f>ROUND(SUM(G390:G399),2)</f>
        <v>0</v>
      </c>
    </row>
    <row r="390" spans="1:7" s="1" customFormat="1" ht="22.5">
      <c r="A390" s="7" t="s">
        <v>635</v>
      </c>
      <c r="B390" s="73" t="s">
        <v>72</v>
      </c>
      <c r="C390" s="74" t="s">
        <v>24</v>
      </c>
      <c r="D390" s="75">
        <v>9.8000000000000007</v>
      </c>
      <c r="E390" s="8"/>
      <c r="F390" s="20"/>
      <c r="G390" s="9"/>
    </row>
    <row r="391" spans="1:7" s="1" customFormat="1" ht="33.75">
      <c r="A391" s="7" t="s">
        <v>636</v>
      </c>
      <c r="B391" s="73" t="s">
        <v>48</v>
      </c>
      <c r="C391" s="74" t="s">
        <v>17</v>
      </c>
      <c r="D391" s="75">
        <v>2.4300000000000002</v>
      </c>
      <c r="E391" s="8"/>
      <c r="F391" s="20"/>
      <c r="G391" s="9"/>
    </row>
    <row r="392" spans="1:7" s="1" customFormat="1" ht="33.75">
      <c r="A392" s="7" t="s">
        <v>637</v>
      </c>
      <c r="B392" s="73" t="s">
        <v>54</v>
      </c>
      <c r="C392" s="74" t="s">
        <v>29</v>
      </c>
      <c r="D392" s="75">
        <v>29.17</v>
      </c>
      <c r="E392" s="8"/>
      <c r="F392" s="10"/>
      <c r="G392" s="9"/>
    </row>
    <row r="393" spans="1:7" s="1" customFormat="1" ht="22.5">
      <c r="A393" s="7" t="s">
        <v>638</v>
      </c>
      <c r="B393" s="73" t="s">
        <v>245</v>
      </c>
      <c r="C393" s="74" t="s">
        <v>18</v>
      </c>
      <c r="D393" s="75">
        <v>0.12</v>
      </c>
      <c r="E393" s="8"/>
      <c r="F393" s="10"/>
      <c r="G393" s="9"/>
    </row>
    <row r="394" spans="1:7" s="1" customFormat="1" ht="22.5">
      <c r="A394" s="7" t="s">
        <v>639</v>
      </c>
      <c r="B394" s="73" t="s">
        <v>80</v>
      </c>
      <c r="C394" s="74" t="s">
        <v>18</v>
      </c>
      <c r="D394" s="75">
        <v>0.42</v>
      </c>
      <c r="E394" s="8"/>
      <c r="F394" s="10"/>
      <c r="G394" s="9"/>
    </row>
    <row r="395" spans="1:7" s="1" customFormat="1" ht="45">
      <c r="A395" s="7" t="s">
        <v>640</v>
      </c>
      <c r="B395" s="73" t="s">
        <v>295</v>
      </c>
      <c r="C395" s="74" t="s">
        <v>17</v>
      </c>
      <c r="D395" s="75">
        <v>27.79</v>
      </c>
      <c r="E395" s="8"/>
      <c r="F395" s="10"/>
      <c r="G395" s="9"/>
    </row>
    <row r="396" spans="1:7" s="1" customFormat="1" ht="33.75">
      <c r="A396" s="7" t="s">
        <v>641</v>
      </c>
      <c r="B396" s="73" t="s">
        <v>296</v>
      </c>
      <c r="C396" s="74" t="s">
        <v>24</v>
      </c>
      <c r="D396" s="75">
        <v>5.39</v>
      </c>
      <c r="E396" s="8"/>
      <c r="F396" s="10"/>
      <c r="G396" s="9"/>
    </row>
    <row r="397" spans="1:7" s="1" customFormat="1" ht="33.75">
      <c r="A397" s="7" t="s">
        <v>642</v>
      </c>
      <c r="B397" s="73" t="s">
        <v>297</v>
      </c>
      <c r="C397" s="74" t="s">
        <v>17</v>
      </c>
      <c r="D397" s="75">
        <v>2.21</v>
      </c>
      <c r="E397" s="8"/>
      <c r="F397" s="10"/>
      <c r="G397" s="9"/>
    </row>
    <row r="398" spans="1:7" s="1" customFormat="1" ht="33.75">
      <c r="A398" s="7" t="s">
        <v>643</v>
      </c>
      <c r="B398" s="73" t="s">
        <v>50</v>
      </c>
      <c r="C398" s="74" t="s">
        <v>17</v>
      </c>
      <c r="D398" s="75">
        <v>25.58</v>
      </c>
      <c r="E398" s="8"/>
      <c r="F398" s="10"/>
      <c r="G398" s="9"/>
    </row>
    <row r="399" spans="1:7" s="1" customFormat="1" ht="33.75">
      <c r="A399" s="7" t="s">
        <v>644</v>
      </c>
      <c r="B399" s="73" t="s">
        <v>298</v>
      </c>
      <c r="C399" s="74" t="s">
        <v>17</v>
      </c>
      <c r="D399" s="75">
        <v>35.26</v>
      </c>
      <c r="E399" s="8"/>
      <c r="F399" s="10"/>
      <c r="G399" s="9"/>
    </row>
    <row r="400" spans="1:7" s="1" customFormat="1">
      <c r="A400" s="12" t="s">
        <v>299</v>
      </c>
      <c r="B400" s="13" t="s">
        <v>300</v>
      </c>
      <c r="C400" s="14"/>
      <c r="D400" s="15"/>
      <c r="E400" s="16"/>
      <c r="F400" s="17"/>
      <c r="G400" s="16">
        <f>ROUND(SUM(G401:G404),2)</f>
        <v>0</v>
      </c>
    </row>
    <row r="401" spans="1:7" s="1" customFormat="1" ht="33.75">
      <c r="A401" s="7" t="s">
        <v>645</v>
      </c>
      <c r="B401" s="73" t="s">
        <v>301</v>
      </c>
      <c r="C401" s="74" t="s">
        <v>26</v>
      </c>
      <c r="D401" s="75">
        <v>1</v>
      </c>
      <c r="E401" s="8"/>
      <c r="F401" s="10"/>
      <c r="G401" s="9"/>
    </row>
    <row r="402" spans="1:7" s="1" customFormat="1" ht="33.75">
      <c r="A402" s="7" t="s">
        <v>646</v>
      </c>
      <c r="B402" s="73" t="s">
        <v>302</v>
      </c>
      <c r="C402" s="74" t="s">
        <v>26</v>
      </c>
      <c r="D402" s="75">
        <v>1</v>
      </c>
      <c r="E402" s="8"/>
      <c r="F402" s="10"/>
      <c r="G402" s="9"/>
    </row>
    <row r="403" spans="1:7" s="1" customFormat="1" ht="112.5">
      <c r="A403" s="7" t="s">
        <v>647</v>
      </c>
      <c r="B403" s="73" t="s">
        <v>303</v>
      </c>
      <c r="C403" s="74" t="s">
        <v>29</v>
      </c>
      <c r="D403" s="75">
        <v>642.84</v>
      </c>
      <c r="E403" s="8"/>
      <c r="F403" s="10"/>
      <c r="G403" s="9"/>
    </row>
    <row r="404" spans="1:7" s="1" customFormat="1" ht="45">
      <c r="A404" s="7" t="s">
        <v>648</v>
      </c>
      <c r="B404" s="73" t="s">
        <v>304</v>
      </c>
      <c r="C404" s="74" t="s">
        <v>29</v>
      </c>
      <c r="D404" s="75">
        <v>642.84</v>
      </c>
      <c r="E404" s="8"/>
      <c r="F404" s="10"/>
      <c r="G404" s="9"/>
    </row>
    <row r="405" spans="1:7">
      <c r="A405" s="2" t="s">
        <v>305</v>
      </c>
      <c r="B405" s="11" t="s">
        <v>306</v>
      </c>
      <c r="C405" s="3"/>
      <c r="D405" s="4"/>
      <c r="E405" s="4"/>
      <c r="F405" s="4"/>
      <c r="G405" s="5">
        <f>ROUND(SUM(G406,G409),2)</f>
        <v>0</v>
      </c>
    </row>
    <row r="406" spans="1:7" s="1" customFormat="1">
      <c r="A406" s="12" t="s">
        <v>307</v>
      </c>
      <c r="B406" s="13" t="s">
        <v>38</v>
      </c>
      <c r="C406" s="14"/>
      <c r="D406" s="15"/>
      <c r="E406" s="16"/>
      <c r="F406" s="17"/>
      <c r="G406" s="16">
        <f>ROUND(SUM(G407:G408),2)</f>
        <v>0</v>
      </c>
    </row>
    <row r="407" spans="1:7" s="1" customFormat="1" ht="45">
      <c r="A407" s="7" t="s">
        <v>649</v>
      </c>
      <c r="B407" s="73" t="s">
        <v>107</v>
      </c>
      <c r="C407" s="74" t="s">
        <v>26</v>
      </c>
      <c r="D407" s="75">
        <v>1</v>
      </c>
      <c r="E407" s="8"/>
      <c r="F407" s="10"/>
      <c r="G407" s="9"/>
    </row>
    <row r="408" spans="1:7" s="1" customFormat="1" ht="101.25">
      <c r="A408" s="7" t="s">
        <v>650</v>
      </c>
      <c r="B408" s="73" t="s">
        <v>308</v>
      </c>
      <c r="C408" s="74" t="s">
        <v>26</v>
      </c>
      <c r="D408" s="75">
        <v>1</v>
      </c>
      <c r="E408" s="8"/>
      <c r="F408" s="10"/>
      <c r="G408" s="9"/>
    </row>
    <row r="409" spans="1:7" s="1" customFormat="1">
      <c r="A409" s="12" t="s">
        <v>309</v>
      </c>
      <c r="B409" s="13" t="s">
        <v>310</v>
      </c>
      <c r="C409" s="14"/>
      <c r="D409" s="15"/>
      <c r="E409" s="16"/>
      <c r="F409" s="17"/>
      <c r="G409" s="16">
        <f>ROUND(SUM(G410:G410),2)</f>
        <v>0</v>
      </c>
    </row>
    <row r="410" spans="1:7" s="1" customFormat="1" ht="168.75">
      <c r="A410" s="7" t="s">
        <v>651</v>
      </c>
      <c r="B410" s="73" t="s">
        <v>311</v>
      </c>
      <c r="C410" s="74" t="s">
        <v>26</v>
      </c>
      <c r="D410" s="75">
        <v>1</v>
      </c>
      <c r="E410" s="8"/>
      <c r="F410" s="10"/>
      <c r="G410" s="9"/>
    </row>
    <row r="411" spans="1:7">
      <c r="A411" s="2" t="s">
        <v>312</v>
      </c>
      <c r="B411" s="11" t="s">
        <v>27</v>
      </c>
      <c r="C411" s="3"/>
      <c r="D411" s="4"/>
      <c r="E411" s="4"/>
      <c r="F411" s="4"/>
      <c r="G411" s="5">
        <f>ROUND(SUM(G412),2)</f>
        <v>0</v>
      </c>
    </row>
    <row r="412" spans="1:7" s="1" customFormat="1" ht="22.5">
      <c r="A412" s="7" t="s">
        <v>652</v>
      </c>
      <c r="B412" s="73" t="s">
        <v>28</v>
      </c>
      <c r="C412" s="74" t="s">
        <v>17</v>
      </c>
      <c r="D412" s="75">
        <v>1413.89</v>
      </c>
      <c r="E412" s="8"/>
      <c r="F412" s="20"/>
      <c r="G412" s="9"/>
    </row>
    <row r="413" spans="1:7" s="23" customFormat="1">
      <c r="A413" s="31">
        <f>A10</f>
        <v>0</v>
      </c>
      <c r="B413" s="52">
        <f>B10</f>
        <v>0</v>
      </c>
      <c r="C413" s="28"/>
      <c r="D413" s="29"/>
      <c r="E413" s="25"/>
      <c r="F413" s="25"/>
      <c r="G413" s="53">
        <f>G10</f>
        <v>0</v>
      </c>
    </row>
    <row r="414" spans="1:7">
      <c r="A414" s="2"/>
      <c r="B414" s="11" t="s">
        <v>653</v>
      </c>
      <c r="C414" s="3"/>
      <c r="D414" s="4"/>
      <c r="E414" s="4"/>
      <c r="F414" s="4"/>
      <c r="G414" s="5"/>
    </row>
    <row r="415" spans="1:7" s="23" customFormat="1" ht="56.25">
      <c r="A415" s="31"/>
      <c r="B415" s="117" t="str">
        <f>+B5</f>
        <v>Estructuras con lonaria, rehabilitación de cancha de usos múltiples, patio cívico, accesibilidad universal, banquetas, cruces peatonales y obras complementarias en la Telesecundaria Ignacio L. Vallarta, clave 14DTV0330Q, calle Juárez, Nextipac, y Primaria Emiliano Zapata (T/M), clave 14DPR2539U, Primaria Juan Manuel Ruvalcaba de la Mora (T/V), clave 14DPR3297U, calle Octava Sur, Nuevo México, Municipio de Zapopan, Jalisco.</v>
      </c>
      <c r="C415" s="28"/>
      <c r="D415" s="29"/>
      <c r="E415" s="25"/>
      <c r="F415" s="25"/>
      <c r="G415" s="53"/>
    </row>
    <row r="416" spans="1:7" s="23" customFormat="1">
      <c r="A416" s="31"/>
      <c r="B416" s="52"/>
      <c r="C416" s="28"/>
      <c r="D416" s="29"/>
      <c r="E416" s="25"/>
      <c r="F416" s="25"/>
      <c r="G416" s="53"/>
    </row>
    <row r="417" spans="1:7" s="23" customFormat="1">
      <c r="A417" s="118" t="str">
        <f>A16</f>
        <v>A</v>
      </c>
      <c r="B417" s="119" t="str">
        <f>B16</f>
        <v>TELESECUNDARIA IGNACIO L. VALLARTA</v>
      </c>
      <c r="C417" s="120"/>
      <c r="D417" s="121"/>
      <c r="E417" s="121"/>
      <c r="F417" s="121"/>
      <c r="G417" s="122">
        <f>ROUND(SUM(G418,G419,G425,G432,G438,G445,G450),2)</f>
        <v>0</v>
      </c>
    </row>
    <row r="418" spans="1:7" s="23" customFormat="1">
      <c r="A418" s="61" t="str">
        <f>+A17</f>
        <v>A1</v>
      </c>
      <c r="B418" s="63" t="str">
        <f>+B17</f>
        <v>PREELIMINARES</v>
      </c>
      <c r="C418" s="28"/>
      <c r="D418" s="29"/>
      <c r="E418" s="25"/>
      <c r="F418" s="25"/>
      <c r="G418" s="116">
        <f>+G17</f>
        <v>0</v>
      </c>
    </row>
    <row r="419" spans="1:7" s="23" customFormat="1">
      <c r="A419" s="61" t="str">
        <f>+A29</f>
        <v>A2</v>
      </c>
      <c r="B419" s="63" t="str">
        <f>+B29</f>
        <v>CRUCEROS SEGUROS Y BANQUETAS</v>
      </c>
      <c r="C419" s="28"/>
      <c r="D419" s="29"/>
      <c r="E419" s="25"/>
      <c r="F419" s="25"/>
      <c r="G419" s="116">
        <f>+G29</f>
        <v>0</v>
      </c>
    </row>
    <row r="420" spans="1:7" s="23" customFormat="1">
      <c r="A420" s="62" t="str">
        <f>A30</f>
        <v>A2.1</v>
      </c>
      <c r="B420" s="64" t="str">
        <f>B30</f>
        <v>EXCAVACIONES Y RELLENOS</v>
      </c>
      <c r="C420" s="28"/>
      <c r="D420" s="29"/>
      <c r="E420" s="25"/>
      <c r="F420" s="25"/>
      <c r="G420" s="30">
        <f>G30</f>
        <v>0</v>
      </c>
    </row>
    <row r="421" spans="1:7" s="23" customFormat="1">
      <c r="A421" s="62" t="str">
        <f>A38</f>
        <v>A2.2</v>
      </c>
      <c r="B421" s="64" t="str">
        <f>B38</f>
        <v>CRUCEROS SEGUROS</v>
      </c>
      <c r="C421" s="28"/>
      <c r="D421" s="29"/>
      <c r="E421" s="25"/>
      <c r="F421" s="25"/>
      <c r="G421" s="30">
        <f>G38</f>
        <v>0</v>
      </c>
    </row>
    <row r="422" spans="1:7" s="23" customFormat="1">
      <c r="A422" s="62" t="str">
        <f>+A53</f>
        <v>A2.3</v>
      </c>
      <c r="B422" s="64" t="str">
        <f>+B53</f>
        <v>BOTALLANTAS</v>
      </c>
      <c r="C422" s="28"/>
      <c r="D422" s="29"/>
      <c r="E422" s="25"/>
      <c r="F422" s="25"/>
      <c r="G422" s="30">
        <f>+G53</f>
        <v>0</v>
      </c>
    </row>
    <row r="423" spans="1:7" s="23" customFormat="1">
      <c r="A423" s="62" t="str">
        <f>A59</f>
        <v>A2.4</v>
      </c>
      <c r="B423" s="64" t="str">
        <f>B59</f>
        <v>SEÑALAMIENTO HORIZONTAL</v>
      </c>
      <c r="C423" s="28"/>
      <c r="D423" s="29"/>
      <c r="E423" s="25"/>
      <c r="F423" s="25"/>
      <c r="G423" s="30">
        <f>G59</f>
        <v>0</v>
      </c>
    </row>
    <row r="424" spans="1:7" s="23" customFormat="1">
      <c r="A424" s="62" t="str">
        <f>A66</f>
        <v>A2.5</v>
      </c>
      <c r="B424" s="64" t="str">
        <f>B66</f>
        <v>SEÑALAMIENTO VERTICAL</v>
      </c>
      <c r="C424" s="28"/>
      <c r="D424" s="29"/>
      <c r="E424" s="25"/>
      <c r="F424" s="25"/>
      <c r="G424" s="30">
        <f>G66</f>
        <v>0</v>
      </c>
    </row>
    <row r="425" spans="1:7" s="23" customFormat="1">
      <c r="A425" s="61" t="str">
        <f>A69</f>
        <v>A3</v>
      </c>
      <c r="B425" s="63" t="str">
        <f>B69</f>
        <v>REHABILITACIÓN DE INGRESO DE ALUMNADO</v>
      </c>
      <c r="C425" s="28"/>
      <c r="D425" s="29"/>
      <c r="E425" s="25"/>
      <c r="F425" s="25"/>
      <c r="G425" s="116">
        <f>G69</f>
        <v>0</v>
      </c>
    </row>
    <row r="426" spans="1:7" s="23" customFormat="1">
      <c r="A426" s="26" t="str">
        <f>A70</f>
        <v>A3.1</v>
      </c>
      <c r="B426" s="27" t="str">
        <f>B70</f>
        <v>EXCAVACIONES Y RELLENOS</v>
      </c>
      <c r="C426" s="28"/>
      <c r="D426" s="29"/>
      <c r="E426" s="25"/>
      <c r="F426" s="25"/>
      <c r="G426" s="30">
        <f>G70</f>
        <v>0</v>
      </c>
    </row>
    <row r="427" spans="1:7" s="23" customFormat="1">
      <c r="A427" s="26" t="str">
        <f>A76</f>
        <v>A3.2</v>
      </c>
      <c r="B427" s="27" t="str">
        <f>B76</f>
        <v>CIMENTACIÓN</v>
      </c>
      <c r="C427" s="28"/>
      <c r="D427" s="29"/>
      <c r="E427" s="25"/>
      <c r="F427" s="25"/>
      <c r="G427" s="30">
        <f>G76</f>
        <v>0</v>
      </c>
    </row>
    <row r="428" spans="1:7" s="23" customFormat="1" ht="13.5" customHeight="1">
      <c r="A428" s="26" t="str">
        <f>A81</f>
        <v>A3.3</v>
      </c>
      <c r="B428" s="27" t="str">
        <f>B81</f>
        <v>MURO DE INGRESO</v>
      </c>
      <c r="C428" s="28"/>
      <c r="D428" s="29"/>
      <c r="E428" s="25"/>
      <c r="F428" s="25"/>
      <c r="G428" s="30">
        <f>G81</f>
        <v>0</v>
      </c>
    </row>
    <row r="429" spans="1:7" s="23" customFormat="1" ht="13.5" customHeight="1">
      <c r="A429" s="26" t="str">
        <f>A91</f>
        <v>A3.4</v>
      </c>
      <c r="B429" s="27" t="str">
        <f>B91</f>
        <v>PORTÓN DE INGRESO</v>
      </c>
      <c r="C429" s="28"/>
      <c r="D429" s="29"/>
      <c r="E429" s="25"/>
      <c r="F429" s="25"/>
      <c r="G429" s="30">
        <f>G91</f>
        <v>0</v>
      </c>
    </row>
    <row r="430" spans="1:7" s="23" customFormat="1" ht="13.5" customHeight="1">
      <c r="A430" s="26" t="str">
        <f>A100</f>
        <v>A3.5</v>
      </c>
      <c r="B430" s="27" t="str">
        <f>B100</f>
        <v>PLACA CONMEMORATIVA</v>
      </c>
      <c r="C430" s="28"/>
      <c r="D430" s="29"/>
      <c r="E430" s="25"/>
      <c r="F430" s="25"/>
      <c r="G430" s="30">
        <f>G100</f>
        <v>0</v>
      </c>
    </row>
    <row r="431" spans="1:7" s="23" customFormat="1" ht="13.5" customHeight="1">
      <c r="A431" s="26" t="str">
        <f>A103</f>
        <v>A3.6</v>
      </c>
      <c r="B431" s="27" t="str">
        <f>B103</f>
        <v>BARRERAS DE SEGURIDAD</v>
      </c>
      <c r="C431" s="28"/>
      <c r="D431" s="29"/>
      <c r="E431" s="25"/>
      <c r="F431" s="25"/>
      <c r="G431" s="30">
        <f>G103</f>
        <v>0</v>
      </c>
    </row>
    <row r="432" spans="1:7" s="23" customFormat="1">
      <c r="A432" s="24" t="str">
        <f>A105</f>
        <v>A4</v>
      </c>
      <c r="B432" s="54" t="str">
        <f>B105</f>
        <v>RAMPAS DE ACCESO UNIVERSAL Y ANDADORES</v>
      </c>
      <c r="C432" s="28"/>
      <c r="D432" s="29"/>
      <c r="E432" s="25"/>
      <c r="F432" s="25"/>
      <c r="G432" s="116">
        <f>G105</f>
        <v>0</v>
      </c>
    </row>
    <row r="433" spans="1:7" s="23" customFormat="1">
      <c r="A433" s="26" t="str">
        <f>A106</f>
        <v>A4.1</v>
      </c>
      <c r="B433" s="27" t="str">
        <f>B106</f>
        <v>EXCAVACIONES Y RELLENOS</v>
      </c>
      <c r="C433" s="28"/>
      <c r="D433" s="29"/>
      <c r="E433" s="25"/>
      <c r="F433" s="25"/>
      <c r="G433" s="30">
        <f>G106</f>
        <v>0</v>
      </c>
    </row>
    <row r="434" spans="1:7" s="23" customFormat="1">
      <c r="A434" s="26" t="str">
        <f>A112</f>
        <v>A4.2</v>
      </c>
      <c r="B434" s="27" t="str">
        <f>B112</f>
        <v>MUROS DE CONTENCIÓN PARA RAMPAS DE ACCESO UNIVERSAL</v>
      </c>
      <c r="C434" s="28"/>
      <c r="D434" s="29"/>
      <c r="E434" s="25"/>
      <c r="F434" s="25"/>
      <c r="G434" s="30">
        <f>G112</f>
        <v>0</v>
      </c>
    </row>
    <row r="435" spans="1:7" s="23" customFormat="1">
      <c r="A435" s="26" t="str">
        <f>A122</f>
        <v>A4.3</v>
      </c>
      <c r="B435" s="27" t="str">
        <f>B122</f>
        <v>PISOS DE CONCRETO</v>
      </c>
      <c r="C435" s="28"/>
      <c r="D435" s="29"/>
      <c r="E435" s="25"/>
      <c r="F435" s="25"/>
      <c r="G435" s="30">
        <f>G122</f>
        <v>0</v>
      </c>
    </row>
    <row r="436" spans="1:7" s="23" customFormat="1">
      <c r="A436" s="26" t="str">
        <f>A131</f>
        <v>A4.4</v>
      </c>
      <c r="B436" s="27" t="str">
        <f>B131</f>
        <v>BARANDALES</v>
      </c>
      <c r="C436" s="28"/>
      <c r="D436" s="29"/>
      <c r="E436" s="25"/>
      <c r="F436" s="25"/>
      <c r="G436" s="30">
        <f>G131</f>
        <v>0</v>
      </c>
    </row>
    <row r="437" spans="1:7" s="23" customFormat="1">
      <c r="A437" s="26" t="str">
        <f>+A133</f>
        <v>A4.5</v>
      </c>
      <c r="B437" s="27" t="str">
        <f>+B133</f>
        <v>PUERTA</v>
      </c>
      <c r="C437" s="28"/>
      <c r="D437" s="29"/>
      <c r="E437" s="25"/>
      <c r="F437" s="25"/>
      <c r="G437" s="30">
        <f>+G133</f>
        <v>0</v>
      </c>
    </row>
    <row r="438" spans="1:7" s="23" customFormat="1" ht="13.5" customHeight="1">
      <c r="A438" s="24" t="str">
        <f>A135</f>
        <v>A5</v>
      </c>
      <c r="B438" s="54" t="str">
        <f>B135</f>
        <v>CANCHA DE USOS MÚLTIPLES</v>
      </c>
      <c r="C438" s="28"/>
      <c r="D438" s="29"/>
      <c r="E438" s="25"/>
      <c r="F438" s="25"/>
      <c r="G438" s="116">
        <f>G135</f>
        <v>0</v>
      </c>
    </row>
    <row r="439" spans="1:7" s="23" customFormat="1">
      <c r="A439" s="26" t="str">
        <f>+A136</f>
        <v>A5.1</v>
      </c>
      <c r="B439" s="27" t="str">
        <f>B136</f>
        <v>EXCAVACIONES Y RELLENOS</v>
      </c>
      <c r="C439" s="28"/>
      <c r="D439" s="29"/>
      <c r="E439" s="25"/>
      <c r="F439" s="25"/>
      <c r="G439" s="30">
        <f>G136</f>
        <v>0</v>
      </c>
    </row>
    <row r="440" spans="1:7" s="23" customFormat="1">
      <c r="A440" s="26" t="str">
        <f>+A142</f>
        <v>A5.2</v>
      </c>
      <c r="B440" s="27" t="str">
        <f>B142</f>
        <v>LOSA DE CONCRETO Y ALBAÑILERÍAS</v>
      </c>
      <c r="C440" s="28"/>
      <c r="D440" s="29"/>
      <c r="E440" s="25"/>
      <c r="F440" s="25"/>
      <c r="G440" s="30">
        <f>G142</f>
        <v>0</v>
      </c>
    </row>
    <row r="441" spans="1:7" s="23" customFormat="1">
      <c r="A441" s="26" t="str">
        <f>+A147</f>
        <v>A5.3</v>
      </c>
      <c r="B441" s="27" t="str">
        <f>B147</f>
        <v>CANCHA DE USOS MÚLTIPLES</v>
      </c>
      <c r="C441" s="28"/>
      <c r="D441" s="29"/>
      <c r="E441" s="25"/>
      <c r="F441" s="25"/>
      <c r="G441" s="30">
        <f>G147</f>
        <v>0</v>
      </c>
    </row>
    <row r="442" spans="1:7" s="23" customFormat="1">
      <c r="A442" s="26" t="str">
        <f>+A155</f>
        <v>A5.4</v>
      </c>
      <c r="B442" s="27" t="str">
        <f>+B155</f>
        <v>RED DE VOLEIBOL</v>
      </c>
      <c r="C442" s="28"/>
      <c r="D442" s="29"/>
      <c r="E442" s="25"/>
      <c r="F442" s="25"/>
      <c r="G442" s="30">
        <f>+G155</f>
        <v>0</v>
      </c>
    </row>
    <row r="443" spans="1:7" s="23" customFormat="1">
      <c r="A443" s="26" t="str">
        <f>+A158</f>
        <v>A5.5</v>
      </c>
      <c r="B443" s="27" t="str">
        <f>+B158</f>
        <v>MOBILIARIO</v>
      </c>
      <c r="C443" s="28"/>
      <c r="D443" s="29"/>
      <c r="E443" s="25"/>
      <c r="F443" s="25"/>
      <c r="G443" s="30">
        <f>+G158</f>
        <v>0</v>
      </c>
    </row>
    <row r="444" spans="1:7" s="23" customFormat="1">
      <c r="A444" s="26" t="str">
        <f>+A161</f>
        <v>A5.6</v>
      </c>
      <c r="B444" s="27" t="str">
        <f>+B161</f>
        <v>ÁREAS VERDES</v>
      </c>
      <c r="C444" s="28"/>
      <c r="D444" s="29"/>
      <c r="E444" s="25"/>
      <c r="F444" s="25"/>
      <c r="G444" s="30">
        <f>+G161</f>
        <v>0</v>
      </c>
    </row>
    <row r="445" spans="1:7" s="23" customFormat="1">
      <c r="A445" s="61" t="str">
        <f>+A165</f>
        <v>A6</v>
      </c>
      <c r="B445" s="63" t="str">
        <f>+B165</f>
        <v>ESTRUCTURA CON LONARIA</v>
      </c>
      <c r="C445" s="28"/>
      <c r="D445" s="29"/>
      <c r="E445" s="25"/>
      <c r="F445" s="25"/>
      <c r="G445" s="116">
        <f>+G165</f>
        <v>0</v>
      </c>
    </row>
    <row r="446" spans="1:7" s="23" customFormat="1">
      <c r="A446" s="26" t="str">
        <f>+A166</f>
        <v>A6.1</v>
      </c>
      <c r="B446" s="27" t="str">
        <f>+B166</f>
        <v>EXCAVACIONES Y RELLENOS</v>
      </c>
      <c r="C446" s="28"/>
      <c r="D446" s="29"/>
      <c r="E446" s="25"/>
      <c r="F446" s="25"/>
      <c r="G446" s="30">
        <f>+G166</f>
        <v>0</v>
      </c>
    </row>
    <row r="447" spans="1:7" s="23" customFormat="1">
      <c r="A447" s="26" t="str">
        <f>+A173</f>
        <v>A6.2</v>
      </c>
      <c r="B447" s="27" t="str">
        <f>+B173</f>
        <v>CIMENTACIÓN</v>
      </c>
      <c r="C447" s="28"/>
      <c r="D447" s="29"/>
      <c r="E447" s="25"/>
      <c r="F447" s="25"/>
      <c r="G447" s="30">
        <f>+G173</f>
        <v>0</v>
      </c>
    </row>
    <row r="448" spans="1:7" s="23" customFormat="1">
      <c r="A448" s="26" t="str">
        <f>+A181</f>
        <v>A6.3</v>
      </c>
      <c r="B448" s="27" t="str">
        <f>+B181</f>
        <v>ESTRUCTURA</v>
      </c>
      <c r="C448" s="28"/>
      <c r="D448" s="29"/>
      <c r="E448" s="25"/>
      <c r="F448" s="25"/>
      <c r="G448" s="30">
        <f>+G181</f>
        <v>0</v>
      </c>
    </row>
    <row r="449" spans="1:7" s="23" customFormat="1">
      <c r="A449" s="26" t="str">
        <f>+A187</f>
        <v>A6.4</v>
      </c>
      <c r="B449" s="27" t="str">
        <f>+B187</f>
        <v>LONARIA</v>
      </c>
      <c r="C449" s="28"/>
      <c r="D449" s="29"/>
      <c r="E449" s="25"/>
      <c r="F449" s="25"/>
      <c r="G449" s="30">
        <f>+G187</f>
        <v>0</v>
      </c>
    </row>
    <row r="450" spans="1:7" s="23" customFormat="1">
      <c r="A450" s="61" t="str">
        <f>+A189</f>
        <v>A7</v>
      </c>
      <c r="B450" s="63" t="str">
        <f>+B189</f>
        <v>LIMPIEZA</v>
      </c>
      <c r="C450" s="28"/>
      <c r="D450" s="29"/>
      <c r="E450" s="25"/>
      <c r="F450" s="25"/>
      <c r="G450" s="116">
        <f>+G189</f>
        <v>0</v>
      </c>
    </row>
    <row r="451" spans="1:7" s="23" customFormat="1">
      <c r="A451" s="118" t="str">
        <f>+A191</f>
        <v>B</v>
      </c>
      <c r="B451" s="119" t="str">
        <f>+B191</f>
        <v>ESCUELA PRIMARIA EMILIANO ZAPATA</v>
      </c>
      <c r="C451" s="120"/>
      <c r="D451" s="121"/>
      <c r="E451" s="121"/>
      <c r="F451" s="121"/>
      <c r="G451" s="122">
        <f>+ROUND(SUM(G452,G453,G459,G463,G466,G469,G473,G478,G483,G486,G490,G493),2)</f>
        <v>0</v>
      </c>
    </row>
    <row r="452" spans="1:7" s="23" customFormat="1">
      <c r="A452" s="61" t="str">
        <f>+A192</f>
        <v>B1</v>
      </c>
      <c r="B452" s="63" t="str">
        <f>+B192</f>
        <v>PRELIMINARES</v>
      </c>
      <c r="C452" s="66"/>
      <c r="D452" s="66"/>
      <c r="E452" s="66"/>
      <c r="F452" s="25"/>
      <c r="G452" s="116">
        <f>+G192</f>
        <v>0</v>
      </c>
    </row>
    <row r="453" spans="1:7" s="23" customFormat="1">
      <c r="A453" s="61" t="str">
        <f>+A215</f>
        <v>B2</v>
      </c>
      <c r="B453" s="63" t="str">
        <f>+B215</f>
        <v>CRUCEROS SEGUROS Y BANQUETAS</v>
      </c>
      <c r="C453" s="66"/>
      <c r="D453" s="66"/>
      <c r="E453" s="66"/>
      <c r="F453" s="25"/>
      <c r="G453" s="116">
        <f>+G215</f>
        <v>0</v>
      </c>
    </row>
    <row r="454" spans="1:7" s="23" customFormat="1">
      <c r="A454" s="62" t="str">
        <f>+A216</f>
        <v>B2.1</v>
      </c>
      <c r="B454" s="64" t="str">
        <f>+B216</f>
        <v>EXCAVACIONES Y RELLENOS</v>
      </c>
      <c r="C454" s="28"/>
      <c r="D454" s="29"/>
      <c r="E454" s="25"/>
      <c r="F454" s="25"/>
      <c r="G454" s="30">
        <f>+G216</f>
        <v>0</v>
      </c>
    </row>
    <row r="455" spans="1:7" s="23" customFormat="1">
      <c r="A455" s="62" t="str">
        <f>+A224</f>
        <v>B2.2</v>
      </c>
      <c r="B455" s="64" t="str">
        <f>+B224</f>
        <v>CRUCEROS SEGUROS</v>
      </c>
      <c r="C455" s="28"/>
      <c r="D455" s="29"/>
      <c r="E455" s="25"/>
      <c r="F455" s="25"/>
      <c r="G455" s="30">
        <f>+G224</f>
        <v>0</v>
      </c>
    </row>
    <row r="456" spans="1:7" s="23" customFormat="1">
      <c r="A456" s="62" t="str">
        <f>+A234</f>
        <v>B2.3</v>
      </c>
      <c r="B456" s="64" t="str">
        <f>+B234</f>
        <v>ÁREAS VERDES</v>
      </c>
      <c r="C456" s="28"/>
      <c r="D456" s="29"/>
      <c r="E456" s="25"/>
      <c r="F456" s="25"/>
      <c r="G456" s="30">
        <f>+G234</f>
        <v>0</v>
      </c>
    </row>
    <row r="457" spans="1:7" s="23" customFormat="1">
      <c r="A457" s="62" t="str">
        <f>+A242</f>
        <v>B2.4</v>
      </c>
      <c r="B457" s="64" t="str">
        <f>+B242</f>
        <v>SEÑALAMIENTO HORIZONTAL</v>
      </c>
      <c r="C457" s="28"/>
      <c r="D457" s="29"/>
      <c r="E457" s="25"/>
      <c r="F457" s="25"/>
      <c r="G457" s="30">
        <f>+G242</f>
        <v>0</v>
      </c>
    </row>
    <row r="458" spans="1:7" s="23" customFormat="1">
      <c r="A458" s="62" t="str">
        <f>+A248</f>
        <v>B2.5</v>
      </c>
      <c r="B458" s="64" t="str">
        <f>+B248</f>
        <v>SEÑALAMIENTO VERTICAL</v>
      </c>
      <c r="C458" s="28"/>
      <c r="D458" s="29"/>
      <c r="E458" s="25"/>
      <c r="F458" s="25"/>
      <c r="G458" s="30">
        <f>+G248</f>
        <v>0</v>
      </c>
    </row>
    <row r="459" spans="1:7" s="23" customFormat="1">
      <c r="A459" s="61" t="str">
        <f>+A250</f>
        <v>B3</v>
      </c>
      <c r="B459" s="63" t="str">
        <f>+B250</f>
        <v>RAMPAS DE ACCESO UNIVERSAL</v>
      </c>
      <c r="C459" s="66"/>
      <c r="D459" s="66"/>
      <c r="E459" s="66"/>
      <c r="F459" s="25"/>
      <c r="G459" s="116">
        <f>+G250</f>
        <v>0</v>
      </c>
    </row>
    <row r="460" spans="1:7" s="23" customFormat="1">
      <c r="A460" s="67" t="str">
        <f>+A251</f>
        <v>B3.1</v>
      </c>
      <c r="B460" s="68" t="str">
        <f>+B251</f>
        <v>EXCAVACIONES Y RELLENOS</v>
      </c>
      <c r="C460" s="28"/>
      <c r="D460" s="29"/>
      <c r="E460" s="25"/>
      <c r="F460" s="25"/>
      <c r="G460" s="30">
        <f>+G251</f>
        <v>0</v>
      </c>
    </row>
    <row r="461" spans="1:7" s="23" customFormat="1">
      <c r="A461" s="62" t="str">
        <f>+A257</f>
        <v>B3.2</v>
      </c>
      <c r="B461" s="64" t="str">
        <f>+B257</f>
        <v>ALBAÑILERÍAS</v>
      </c>
      <c r="C461" s="28"/>
      <c r="D461" s="29"/>
      <c r="E461" s="25"/>
      <c r="F461" s="25"/>
      <c r="G461" s="30">
        <f>+G257</f>
        <v>0</v>
      </c>
    </row>
    <row r="462" spans="1:7" s="23" customFormat="1">
      <c r="A462" s="62" t="str">
        <f>+A268</f>
        <v>B3.3</v>
      </c>
      <c r="B462" s="64" t="str">
        <f>+B268</f>
        <v>PISOS DE CONCRETO Y BARANDAL</v>
      </c>
      <c r="C462" s="28"/>
      <c r="D462" s="29"/>
      <c r="E462" s="25"/>
      <c r="F462" s="25"/>
      <c r="G462" s="30">
        <f>+G268</f>
        <v>0</v>
      </c>
    </row>
    <row r="463" spans="1:7" s="23" customFormat="1">
      <c r="A463" s="61" t="str">
        <f>+A273</f>
        <v>B4</v>
      </c>
      <c r="B463" s="63" t="str">
        <f>+B273</f>
        <v>PASILLOS Y ANDADORES</v>
      </c>
      <c r="C463" s="66"/>
      <c r="D463" s="66"/>
      <c r="E463" s="66"/>
      <c r="F463" s="25"/>
      <c r="G463" s="116">
        <f>+G273</f>
        <v>0</v>
      </c>
    </row>
    <row r="464" spans="1:7" s="23" customFormat="1">
      <c r="A464" s="62" t="str">
        <f>+A274</f>
        <v>B4.1</v>
      </c>
      <c r="B464" s="64" t="str">
        <f>+B274</f>
        <v>EXCAVACIONES Y RELLENOS</v>
      </c>
      <c r="C464" s="28"/>
      <c r="D464" s="29"/>
      <c r="E464" s="25"/>
      <c r="F464" s="25"/>
      <c r="G464" s="30">
        <f>+G274</f>
        <v>0</v>
      </c>
    </row>
    <row r="465" spans="1:7" s="23" customFormat="1">
      <c r="A465" s="62" t="str">
        <f>+A281</f>
        <v>B4.2</v>
      </c>
      <c r="B465" s="64" t="str">
        <f>+B281</f>
        <v>PISOS DE CONCRETO</v>
      </c>
      <c r="C465" s="28"/>
      <c r="D465" s="29"/>
      <c r="E465" s="25"/>
      <c r="F465" s="25"/>
      <c r="G465" s="30">
        <f>+G281</f>
        <v>0</v>
      </c>
    </row>
    <row r="466" spans="1:7" s="23" customFormat="1">
      <c r="A466" s="61" t="str">
        <f>+A288</f>
        <v>B5</v>
      </c>
      <c r="B466" s="63" t="str">
        <f>+B288</f>
        <v>ÁREA DE DESAYUNADORES</v>
      </c>
      <c r="C466" s="66"/>
      <c r="D466" s="66"/>
      <c r="E466" s="66"/>
      <c r="F466" s="25"/>
      <c r="G466" s="116">
        <f>+G288</f>
        <v>0</v>
      </c>
    </row>
    <row r="467" spans="1:7" s="23" customFormat="1">
      <c r="A467" s="62" t="str">
        <f>+A289</f>
        <v>B5.1</v>
      </c>
      <c r="B467" s="64" t="str">
        <f>+B289</f>
        <v>EXCAVACIONES Y RELLENOS</v>
      </c>
      <c r="C467" s="28"/>
      <c r="D467" s="29"/>
      <c r="E467" s="25"/>
      <c r="F467" s="25"/>
      <c r="G467" s="30">
        <f>+G289</f>
        <v>0</v>
      </c>
    </row>
    <row r="468" spans="1:7" s="23" customFormat="1">
      <c r="A468" s="62" t="str">
        <f>+A295</f>
        <v>B5.2</v>
      </c>
      <c r="B468" s="64" t="str">
        <f>+B295</f>
        <v>ALBAÑILERÍAS</v>
      </c>
      <c r="C468" s="28"/>
      <c r="D468" s="29"/>
      <c r="E468" s="25"/>
      <c r="F468" s="25"/>
      <c r="G468" s="30">
        <f>+G295</f>
        <v>0</v>
      </c>
    </row>
    <row r="469" spans="1:7" s="23" customFormat="1">
      <c r="A469" s="61" t="str">
        <f>+A301</f>
        <v>B6</v>
      </c>
      <c r="B469" s="63" t="str">
        <f>+B301</f>
        <v>JARDINERAS Y VEGETACIÓN</v>
      </c>
      <c r="C469" s="66"/>
      <c r="D469" s="66"/>
      <c r="E469" s="66"/>
      <c r="F469" s="25"/>
      <c r="G469" s="116">
        <f>+G301</f>
        <v>0</v>
      </c>
    </row>
    <row r="470" spans="1:7" s="23" customFormat="1">
      <c r="A470" s="62" t="str">
        <f>+A302</f>
        <v>B6.1</v>
      </c>
      <c r="B470" s="64" t="str">
        <f>+B302</f>
        <v>EXCAVACIONES Y RELLENOS</v>
      </c>
      <c r="C470" s="28"/>
      <c r="D470" s="29"/>
      <c r="E470" s="25"/>
      <c r="F470" s="25"/>
      <c r="G470" s="30">
        <f>+G302</f>
        <v>0</v>
      </c>
    </row>
    <row r="471" spans="1:7" s="23" customFormat="1">
      <c r="A471" s="62" t="str">
        <f>+A307</f>
        <v>B6.2</v>
      </c>
      <c r="B471" s="64" t="str">
        <f>+B307</f>
        <v>ALBAÑILERÍAS</v>
      </c>
      <c r="C471" s="28"/>
      <c r="D471" s="29"/>
      <c r="E471" s="25"/>
      <c r="F471" s="25"/>
      <c r="G471" s="30">
        <f>+G307</f>
        <v>0</v>
      </c>
    </row>
    <row r="472" spans="1:7" s="23" customFormat="1">
      <c r="A472" s="62" t="str">
        <f>+A317</f>
        <v>B6.3</v>
      </c>
      <c r="B472" s="64" t="str">
        <f>+B317</f>
        <v>VEGETACIÓN</v>
      </c>
      <c r="C472" s="28"/>
      <c r="D472" s="29"/>
      <c r="E472" s="25"/>
      <c r="F472" s="25"/>
      <c r="G472" s="30">
        <f>+G317</f>
        <v>0</v>
      </c>
    </row>
    <row r="473" spans="1:7" s="23" customFormat="1">
      <c r="A473" s="61" t="str">
        <f>+A326</f>
        <v>B7</v>
      </c>
      <c r="B473" s="63" t="str">
        <f>+B326</f>
        <v>ESTRUCTURA CON LONARIA</v>
      </c>
      <c r="C473" s="66"/>
      <c r="D473" s="66"/>
      <c r="E473" s="66"/>
      <c r="F473" s="25"/>
      <c r="G473" s="116">
        <f>+G326</f>
        <v>0</v>
      </c>
    </row>
    <row r="474" spans="1:7" s="23" customFormat="1">
      <c r="A474" s="62" t="str">
        <f>+A327</f>
        <v>B7.1</v>
      </c>
      <c r="B474" s="64" t="str">
        <f>+B327</f>
        <v>EXCAVACIONES Y RELLENOS</v>
      </c>
      <c r="C474" s="28"/>
      <c r="D474" s="29"/>
      <c r="E474" s="25"/>
      <c r="F474" s="25"/>
      <c r="G474" s="30">
        <f>+G327</f>
        <v>0</v>
      </c>
    </row>
    <row r="475" spans="1:7" s="23" customFormat="1">
      <c r="A475" s="62" t="str">
        <f>+A334</f>
        <v>B7.2</v>
      </c>
      <c r="B475" s="64" t="str">
        <f>+B334</f>
        <v>CIMENTACIÓN</v>
      </c>
      <c r="C475" s="28"/>
      <c r="D475" s="29"/>
      <c r="E475" s="25"/>
      <c r="F475" s="25"/>
      <c r="G475" s="30">
        <f>+G334</f>
        <v>0</v>
      </c>
    </row>
    <row r="476" spans="1:7" s="23" customFormat="1">
      <c r="A476" s="62" t="str">
        <f>+A343</f>
        <v>B7.3</v>
      </c>
      <c r="B476" s="64" t="str">
        <f>+B343</f>
        <v>ESTRUCTURA</v>
      </c>
      <c r="C476" s="28"/>
      <c r="D476" s="29"/>
      <c r="E476" s="25"/>
      <c r="F476" s="25"/>
      <c r="G476" s="30">
        <f>+G343</f>
        <v>0</v>
      </c>
    </row>
    <row r="477" spans="1:7" s="23" customFormat="1">
      <c r="A477" s="62" t="str">
        <f>+A349</f>
        <v>B7.4</v>
      </c>
      <c r="B477" s="64" t="str">
        <f>+B349</f>
        <v>LONARIA</v>
      </c>
      <c r="C477" s="28"/>
      <c r="D477" s="29"/>
      <c r="E477" s="25"/>
      <c r="F477" s="25"/>
      <c r="G477" s="30">
        <f>+G349</f>
        <v>0</v>
      </c>
    </row>
    <row r="478" spans="1:7" s="23" customFormat="1">
      <c r="A478" s="61" t="str">
        <f>+A351</f>
        <v>B8</v>
      </c>
      <c r="B478" s="63" t="str">
        <f>+B351</f>
        <v>CANCHA DE USOS MÚLTIPLES</v>
      </c>
      <c r="C478" s="66"/>
      <c r="D478" s="66"/>
      <c r="E478" s="66"/>
      <c r="F478" s="25"/>
      <c r="G478" s="116">
        <f>+G351</f>
        <v>0</v>
      </c>
    </row>
    <row r="479" spans="1:7" s="23" customFormat="1">
      <c r="A479" s="62" t="str">
        <f>+A352</f>
        <v>B8.1</v>
      </c>
      <c r="B479" s="64" t="str">
        <f>+B352</f>
        <v>EXCAVACIONES Y RELLENOS</v>
      </c>
      <c r="C479" s="28"/>
      <c r="D479" s="29"/>
      <c r="E479" s="25"/>
      <c r="F479" s="25"/>
      <c r="G479" s="30">
        <f>+G352</f>
        <v>0</v>
      </c>
    </row>
    <row r="480" spans="1:7" s="23" customFormat="1">
      <c r="A480" s="62" t="str">
        <f>+A359</f>
        <v>B8.2</v>
      </c>
      <c r="B480" s="64" t="str">
        <f>+B359</f>
        <v>LOSA DE CONCRETO Y ALBAÑILERÍAS</v>
      </c>
      <c r="C480" s="28"/>
      <c r="D480" s="29"/>
      <c r="E480" s="25"/>
      <c r="F480" s="25"/>
      <c r="G480" s="30">
        <f>+G359</f>
        <v>0</v>
      </c>
    </row>
    <row r="481" spans="1:7" s="23" customFormat="1">
      <c r="A481" s="62" t="str">
        <f>+A364</f>
        <v>B8.3</v>
      </c>
      <c r="B481" s="64" t="str">
        <f>+B364</f>
        <v>CANCHA DE USOS MÚLTIPLES</v>
      </c>
      <c r="C481" s="28"/>
      <c r="D481" s="29"/>
      <c r="E481" s="25"/>
      <c r="F481" s="25"/>
      <c r="G481" s="30">
        <f>+G364</f>
        <v>0</v>
      </c>
    </row>
    <row r="482" spans="1:7" s="23" customFormat="1">
      <c r="A482" s="62" t="str">
        <f>+A370</f>
        <v>B8.4</v>
      </c>
      <c r="B482" s="64" t="str">
        <f>+B370</f>
        <v>PORTERÍAS</v>
      </c>
      <c r="C482" s="28"/>
      <c r="D482" s="29"/>
      <c r="E482" s="25"/>
      <c r="F482" s="25"/>
      <c r="G482" s="30">
        <f>+G370</f>
        <v>0</v>
      </c>
    </row>
    <row r="483" spans="1:7" s="23" customFormat="1">
      <c r="A483" s="61" t="str">
        <f>+A373</f>
        <v>B9</v>
      </c>
      <c r="B483" s="63" t="str">
        <f>+B373</f>
        <v>REHABILITACIÓN DE CANCHA DE FUTBOL</v>
      </c>
      <c r="C483" s="66"/>
      <c r="D483" s="66"/>
      <c r="E483" s="66"/>
      <c r="F483" s="25"/>
      <c r="G483" s="116">
        <f>+G373</f>
        <v>0</v>
      </c>
    </row>
    <row r="484" spans="1:7" s="23" customFormat="1">
      <c r="A484" s="62" t="str">
        <f>+A374</f>
        <v>B9.1</v>
      </c>
      <c r="B484" s="64" t="str">
        <f>+B374</f>
        <v>CANCHA DE FUTBOL</v>
      </c>
      <c r="C484" s="28"/>
      <c r="D484" s="29"/>
      <c r="E484" s="25"/>
      <c r="F484" s="25"/>
      <c r="G484" s="30">
        <f>+G374</f>
        <v>0</v>
      </c>
    </row>
    <row r="485" spans="1:7" s="23" customFormat="1">
      <c r="A485" s="62" t="str">
        <f>+A377</f>
        <v>B9.2</v>
      </c>
      <c r="B485" s="64" t="str">
        <f>+B377</f>
        <v>PORTERÍAS</v>
      </c>
      <c r="C485" s="28"/>
      <c r="D485" s="29"/>
      <c r="E485" s="25"/>
      <c r="F485" s="25"/>
      <c r="G485" s="30">
        <f>+G377</f>
        <v>0</v>
      </c>
    </row>
    <row r="486" spans="1:7" s="23" customFormat="1">
      <c r="A486" s="61" t="str">
        <f>+A379</f>
        <v>B10</v>
      </c>
      <c r="B486" s="63" t="str">
        <f>+B379</f>
        <v>REHABILITACIÓN DE INGRESO</v>
      </c>
      <c r="C486" s="66"/>
      <c r="D486" s="66"/>
      <c r="E486" s="66"/>
      <c r="F486" s="25"/>
      <c r="G486" s="116">
        <f>+G379</f>
        <v>0</v>
      </c>
    </row>
    <row r="487" spans="1:7" s="23" customFormat="1">
      <c r="A487" s="62" t="str">
        <f>+A380</f>
        <v>B10.1</v>
      </c>
      <c r="B487" s="64" t="str">
        <f>+B380</f>
        <v>PISO DE CONCRETO DE INGRESO</v>
      </c>
      <c r="C487" s="28"/>
      <c r="D487" s="29"/>
      <c r="E487" s="25"/>
      <c r="F487" s="25"/>
      <c r="G487" s="30">
        <f>+G380</f>
        <v>0</v>
      </c>
    </row>
    <row r="488" spans="1:7" s="23" customFormat="1">
      <c r="A488" s="62" t="str">
        <f>+A389</f>
        <v>B10.2</v>
      </c>
      <c r="B488" s="64" t="str">
        <f>+B389</f>
        <v>ALBAÑILERÍAS</v>
      </c>
      <c r="C488" s="28"/>
      <c r="D488" s="29"/>
      <c r="E488" s="25"/>
      <c r="F488" s="25"/>
      <c r="G488" s="30">
        <f>+G389</f>
        <v>0</v>
      </c>
    </row>
    <row r="489" spans="1:7" s="23" customFormat="1">
      <c r="A489" s="62" t="str">
        <f>+A400</f>
        <v>B10.3</v>
      </c>
      <c r="B489" s="64" t="str">
        <f>+B400</f>
        <v>PORTÓN DE HERRERÍA</v>
      </c>
      <c r="C489" s="28"/>
      <c r="D489" s="29"/>
      <c r="E489" s="25"/>
      <c r="F489" s="25"/>
      <c r="G489" s="30">
        <f>+G400</f>
        <v>0</v>
      </c>
    </row>
    <row r="490" spans="1:7" s="23" customFormat="1">
      <c r="A490" s="61" t="str">
        <f>+A405</f>
        <v>B11</v>
      </c>
      <c r="B490" s="63" t="str">
        <f>+B405</f>
        <v>PLACA CONMEMORATIVA Y BARRERA DE SEGURIDAD DE INGRESO</v>
      </c>
      <c r="C490" s="66"/>
      <c r="D490" s="66"/>
      <c r="E490" s="66"/>
      <c r="F490" s="25"/>
      <c r="G490" s="116">
        <f>+G405</f>
        <v>0</v>
      </c>
    </row>
    <row r="491" spans="1:7" s="23" customFormat="1">
      <c r="A491" s="62" t="str">
        <f>+A406</f>
        <v>B11.1</v>
      </c>
      <c r="B491" s="64" t="str">
        <f>+B406</f>
        <v>PLACA CONMEMORATIVA</v>
      </c>
      <c r="C491" s="28"/>
      <c r="D491" s="29"/>
      <c r="E491" s="25"/>
      <c r="F491" s="25"/>
      <c r="G491" s="30">
        <f>+G406</f>
        <v>0</v>
      </c>
    </row>
    <row r="492" spans="1:7" s="23" customFormat="1">
      <c r="A492" s="62" t="str">
        <f>+A409</f>
        <v>B11.2</v>
      </c>
      <c r="B492" s="64" t="str">
        <f>+B409</f>
        <v>BARRERA DE SEGURIDAD DE INGRESO</v>
      </c>
      <c r="C492" s="28"/>
      <c r="D492" s="29"/>
      <c r="E492" s="25"/>
      <c r="F492" s="25"/>
      <c r="G492" s="30">
        <f>+G409</f>
        <v>0</v>
      </c>
    </row>
    <row r="493" spans="1:7" s="23" customFormat="1">
      <c r="A493" s="61" t="str">
        <f>+A411</f>
        <v>B12</v>
      </c>
      <c r="B493" s="63" t="str">
        <f>+B411</f>
        <v>LIMPIEZA</v>
      </c>
      <c r="C493" s="66"/>
      <c r="D493" s="66"/>
      <c r="E493" s="66"/>
      <c r="F493" s="25"/>
      <c r="G493" s="116">
        <f>+G411</f>
        <v>0</v>
      </c>
    </row>
    <row r="494" spans="1:7" s="23" customFormat="1">
      <c r="A494" s="26"/>
      <c r="B494" s="27"/>
      <c r="C494" s="28"/>
      <c r="D494" s="29"/>
      <c r="E494" s="25"/>
      <c r="F494" s="25"/>
      <c r="G494" s="30"/>
    </row>
    <row r="495" spans="1:7" s="23" customFormat="1">
      <c r="A495" s="26"/>
      <c r="B495" s="27"/>
      <c r="C495" s="28"/>
      <c r="D495" s="29"/>
      <c r="E495" s="25"/>
      <c r="F495" s="25"/>
      <c r="G495" s="30"/>
    </row>
    <row r="496" spans="1:7" s="23" customFormat="1">
      <c r="A496" s="26"/>
      <c r="B496" s="27"/>
      <c r="C496" s="28"/>
      <c r="D496" s="29"/>
      <c r="E496" s="25"/>
      <c r="F496" s="25"/>
      <c r="G496" s="30"/>
    </row>
    <row r="497" spans="1:7" s="23" customFormat="1" ht="15" customHeight="1">
      <c r="A497" s="92" t="s">
        <v>23</v>
      </c>
      <c r="B497" s="92"/>
      <c r="C497" s="92"/>
      <c r="D497" s="92"/>
      <c r="E497" s="92"/>
      <c r="F497" s="123" t="s">
        <v>14</v>
      </c>
      <c r="G497" s="55">
        <f>+G417+G451</f>
        <v>0</v>
      </c>
    </row>
    <row r="498" spans="1:7" s="23" customFormat="1" ht="15" customHeight="1">
      <c r="A498" s="76"/>
      <c r="B498" s="76"/>
      <c r="C498" s="76"/>
      <c r="D498" s="76"/>
      <c r="E498" s="76"/>
      <c r="F498" s="123" t="s">
        <v>15</v>
      </c>
      <c r="G498" s="56">
        <f>ROUND(PRODUCT(G497,0.16),2)</f>
        <v>0</v>
      </c>
    </row>
    <row r="499" spans="1:7" s="23" customFormat="1" ht="15.75">
      <c r="A499" s="76"/>
      <c r="B499" s="76"/>
      <c r="C499" s="76"/>
      <c r="D499" s="76"/>
      <c r="E499" s="76"/>
      <c r="F499" s="123" t="s">
        <v>16</v>
      </c>
      <c r="G499" s="57">
        <f>ROUND(SUM(G497,G498),2)</f>
        <v>0</v>
      </c>
    </row>
  </sheetData>
  <protectedRanges>
    <protectedRange sqref="B9:C9 B5" name="DATOS_3"/>
    <protectedRange sqref="C1" name="DATOS_1_2"/>
    <protectedRange sqref="F4:F7" name="DATOS_3_1"/>
  </protectedRanges>
  <mergeCells count="11">
    <mergeCell ref="C1:F1"/>
    <mergeCell ref="C2:F3"/>
    <mergeCell ref="B5:B7"/>
    <mergeCell ref="C8:F8"/>
    <mergeCell ref="B9:B10"/>
    <mergeCell ref="G9:G10"/>
    <mergeCell ref="A12:G12"/>
    <mergeCell ref="C9:F9"/>
    <mergeCell ref="C10:F10"/>
    <mergeCell ref="A497:E497"/>
    <mergeCell ref="A498:E499"/>
  </mergeCells>
  <phoneticPr fontId="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4" manualBreakCount="4">
    <brk id="111" max="6" man="1"/>
    <brk id="280" max="6" man="1"/>
    <brk id="413" max="6" man="1"/>
    <brk id="45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DOPI-MUN-RM-IE-LP-083-2023</vt:lpstr>
      <vt:lpstr>'DOPI-MUN-RM-IE-LP-083-2023'!Área_de_impresión</vt:lpstr>
      <vt:lpstr>'DOPI-MUN-RM-IE-LP-083-2023'!Títulos_a_imprimir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2023-06-06T23:29:42Z</cp:lastPrinted>
  <dcterms:created xsi:type="dcterms:W3CDTF">2019-08-15T17:13:54Z</dcterms:created>
  <dcterms:modified xsi:type="dcterms:W3CDTF">2023-06-09T16:53:35Z</dcterms:modified>
</cp:coreProperties>
</file>