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10.20.47.239\Presupuesto Base\CATALOGOS 2023\CONVOCATORIA 009-2023\"/>
    </mc:Choice>
  </mc:AlternateContent>
  <xr:revisionPtr revIDLastSave="0" documentId="13_ncr:1_{B9EF3A13-B0F6-4B79-99D2-5DC23ACF3207}" xr6:coauthVersionLast="36" xr6:coauthVersionMax="36" xr10:uidLastSave="{00000000-0000-0000-0000-000000000000}"/>
  <bookViews>
    <workbookView xWindow="0" yWindow="0" windowWidth="28800" windowHeight="12105" xr2:uid="{00000000-000D-0000-FFFF-FFFF00000000}"/>
  </bookViews>
  <sheets>
    <sheet name="DOPI-MUN-RM-IE-LP-083-2023" sheetId="3" r:id="rId1"/>
  </sheets>
  <externalReferences>
    <externalReference r:id="rId2"/>
    <externalReference r:id="rId3"/>
  </externalReferences>
  <definedNames>
    <definedName name="_xlnm._FilterDatabase" localSheetId="0" hidden="1">'DOPI-MUN-RM-IE-LP-083-2023'!$A$14:$G$499</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'DOPI-MUN-RM-IE-LP-083-2023'!$A$1:$G$499</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'DOPI-MUN-RM-IE-LP-083-2023'!$1:$14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415" i="3" l="1"/>
  <c r="A452" i="3" l="1"/>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A451" i="3"/>
  <c r="G411" i="3"/>
  <c r="G493" i="3" s="1"/>
  <c r="G409" i="3"/>
  <c r="G492" i="3" s="1"/>
  <c r="G377" i="3"/>
  <c r="G485" i="3" s="1"/>
  <c r="G349" i="3"/>
  <c r="G477" i="3" s="1"/>
  <c r="G248" i="3"/>
  <c r="G458" i="3" s="1"/>
  <c r="G406" i="3" l="1"/>
  <c r="G491" i="3" s="1"/>
  <c r="G147" i="3"/>
  <c r="G352" i="3"/>
  <c r="G374" i="3"/>
  <c r="G370" i="3"/>
  <c r="G482" i="3" s="1"/>
  <c r="G224" i="3"/>
  <c r="G455" i="3" s="1"/>
  <c r="G400" i="3"/>
  <c r="G489" i="3" s="1"/>
  <c r="G327" i="3"/>
  <c r="G474" i="3" s="1"/>
  <c r="G364" i="3"/>
  <c r="G481" i="3" s="1"/>
  <c r="G343" i="3"/>
  <c r="G476" i="3" s="1"/>
  <c r="G307" i="3"/>
  <c r="G471" i="3" s="1"/>
  <c r="G268" i="3"/>
  <c r="G462" i="3" s="1"/>
  <c r="G216" i="3"/>
  <c r="G454" i="3" s="1"/>
  <c r="G389" i="3"/>
  <c r="G488" i="3" s="1"/>
  <c r="G251" i="3"/>
  <c r="G334" i="3"/>
  <c r="G475" i="3" s="1"/>
  <c r="G234" i="3"/>
  <c r="G456" i="3" s="1"/>
  <c r="G274" i="3"/>
  <c r="G295" i="3"/>
  <c r="G468" i="3" s="1"/>
  <c r="G289" i="3"/>
  <c r="G467" i="3" s="1"/>
  <c r="G317" i="3"/>
  <c r="G472" i="3" s="1"/>
  <c r="G192" i="3"/>
  <c r="G452" i="3" s="1"/>
  <c r="G257" i="3"/>
  <c r="G461" i="3" s="1"/>
  <c r="G281" i="3"/>
  <c r="G465" i="3" s="1"/>
  <c r="G302" i="3"/>
  <c r="G470" i="3" s="1"/>
  <c r="G242" i="3"/>
  <c r="G457" i="3" s="1"/>
  <c r="G359" i="3"/>
  <c r="G480" i="3" s="1"/>
  <c r="G380" i="3"/>
  <c r="G487" i="3" s="1"/>
  <c r="G405" i="3" l="1"/>
  <c r="G490" i="3" s="1"/>
  <c r="G351" i="3"/>
  <c r="G478" i="3" s="1"/>
  <c r="G479" i="3"/>
  <c r="G250" i="3"/>
  <c r="G459" i="3" s="1"/>
  <c r="G460" i="3"/>
  <c r="G273" i="3"/>
  <c r="G463" i="3" s="1"/>
  <c r="G464" i="3"/>
  <c r="G373" i="3"/>
  <c r="G483" i="3" s="1"/>
  <c r="G484" i="3"/>
  <c r="G326" i="3"/>
  <c r="G473" i="3" s="1"/>
  <c r="G288" i="3"/>
  <c r="G466" i="3" s="1"/>
  <c r="G215" i="3"/>
  <c r="G453" i="3" s="1"/>
  <c r="G379" i="3"/>
  <c r="G486" i="3" s="1"/>
  <c r="G301" i="3"/>
  <c r="G469" i="3" s="1"/>
  <c r="G451" i="3" l="1"/>
  <c r="G191" i="3"/>
  <c r="D94" i="3" l="1"/>
  <c r="D80" i="3"/>
  <c r="B450" i="3"/>
  <c r="A450" i="3"/>
  <c r="B449" i="3"/>
  <c r="B448" i="3"/>
  <c r="B447" i="3"/>
  <c r="B446" i="3"/>
  <c r="A449" i="3"/>
  <c r="A448" i="3"/>
  <c r="A447" i="3"/>
  <c r="A446" i="3"/>
  <c r="B445" i="3"/>
  <c r="A445" i="3"/>
  <c r="B444" i="3"/>
  <c r="B443" i="3"/>
  <c r="B442" i="3"/>
  <c r="A444" i="3"/>
  <c r="A443" i="3"/>
  <c r="A442" i="3"/>
  <c r="A441" i="3"/>
  <c r="A440" i="3"/>
  <c r="A439" i="3"/>
  <c r="B437" i="3"/>
  <c r="A437" i="3"/>
  <c r="A425" i="3"/>
  <c r="A418" i="3"/>
  <c r="A419" i="3"/>
  <c r="A420" i="3"/>
  <c r="A421" i="3"/>
  <c r="A422" i="3"/>
  <c r="A423" i="3"/>
  <c r="A424" i="3"/>
  <c r="B419" i="3"/>
  <c r="B418" i="3"/>
  <c r="B422" i="3"/>
  <c r="G53" i="3" l="1"/>
  <c r="G422" i="3" s="1"/>
  <c r="G161" i="3"/>
  <c r="G444" i="3" l="1"/>
  <c r="G166" i="3" l="1"/>
  <c r="G181" i="3"/>
  <c r="G448" i="3" s="1"/>
  <c r="G173" i="3"/>
  <c r="G447" i="3" s="1"/>
  <c r="G446" i="3" l="1"/>
  <c r="G155" i="3"/>
  <c r="G442" i="3" s="1"/>
  <c r="G133" i="3" l="1"/>
  <c r="G437" i="3" s="1"/>
  <c r="G81" i="3" l="1"/>
  <c r="B441" i="3" l="1"/>
  <c r="B440" i="3"/>
  <c r="B439" i="3"/>
  <c r="B438" i="3"/>
  <c r="A438" i="3"/>
  <c r="B436" i="3"/>
  <c r="A436" i="3"/>
  <c r="A435" i="3"/>
  <c r="B435" i="3"/>
  <c r="A434" i="3"/>
  <c r="B434" i="3"/>
  <c r="B433" i="3"/>
  <c r="A433" i="3"/>
  <c r="A432" i="3"/>
  <c r="B432" i="3"/>
  <c r="B431" i="3"/>
  <c r="A431" i="3"/>
  <c r="B430" i="3"/>
  <c r="A430" i="3"/>
  <c r="B429" i="3"/>
  <c r="A429" i="3"/>
  <c r="B428" i="3"/>
  <c r="A428" i="3"/>
  <c r="A427" i="3"/>
  <c r="B427" i="3"/>
  <c r="A426" i="3"/>
  <c r="B426" i="3"/>
  <c r="B425" i="3"/>
  <c r="B424" i="3"/>
  <c r="B423" i="3"/>
  <c r="B421" i="3"/>
  <c r="B420" i="3"/>
  <c r="B417" i="3"/>
  <c r="A417" i="3"/>
  <c r="G66" i="3" l="1"/>
  <c r="G424" i="3" s="1"/>
  <c r="G59" i="3"/>
  <c r="G30" i="3"/>
  <c r="G420" i="3" s="1"/>
  <c r="G38" i="3"/>
  <c r="G29" i="3" l="1"/>
  <c r="G419" i="3" s="1"/>
  <c r="G421" i="3"/>
  <c r="G423" i="3"/>
  <c r="G17" i="3" l="1"/>
  <c r="G418" i="3" s="1"/>
  <c r="G158" i="3" l="1"/>
  <c r="G443" i="3" s="1"/>
  <c r="G142" i="3" l="1"/>
  <c r="G136" i="3"/>
  <c r="G70" i="3"/>
  <c r="G426" i="3" s="1"/>
  <c r="G76" i="3"/>
  <c r="G441" i="3"/>
  <c r="G135" i="3" l="1"/>
  <c r="G438" i="3" s="1"/>
  <c r="G439" i="3"/>
  <c r="G440" i="3"/>
  <c r="G427" i="3"/>
  <c r="G131" i="3" l="1"/>
  <c r="G122" i="3" l="1"/>
  <c r="G435" i="3" s="1"/>
  <c r="G106" i="3"/>
  <c r="G112" i="3"/>
  <c r="G436" i="3"/>
  <c r="G105" i="3" l="1"/>
  <c r="G432" i="3" s="1"/>
  <c r="G434" i="3"/>
  <c r="G433" i="3"/>
  <c r="G91" i="3" l="1"/>
  <c r="G429" i="3" s="1"/>
  <c r="G428" i="3" l="1"/>
  <c r="G103" i="3"/>
  <c r="G100" i="3"/>
  <c r="G69" i="3" s="1"/>
  <c r="G430" i="3" l="1"/>
  <c r="G431" i="3"/>
  <c r="G425" i="3" l="1"/>
  <c r="G413" i="3" l="1"/>
  <c r="B413" i="3"/>
  <c r="A413" i="3"/>
  <c r="G189" i="3"/>
  <c r="G450" i="3" s="1"/>
  <c r="G187" i="3"/>
  <c r="G449" i="3" l="1"/>
  <c r="G165" i="3"/>
  <c r="G445" i="3" s="1"/>
  <c r="G417" i="3" s="1"/>
  <c r="G497" i="3" l="1"/>
  <c r="G498" i="3" s="1"/>
  <c r="G499" i="3" s="1"/>
  <c r="G16" i="3"/>
</calcChain>
</file>

<file path=xl/sharedStrings.xml><?xml version="1.0" encoding="utf-8"?>
<sst xmlns="http://schemas.openxmlformats.org/spreadsheetml/2006/main" count="1142" uniqueCount="655">
  <si>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</si>
  <si>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</si>
  <si>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</si>
  <si>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</si>
  <si>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</si>
  <si>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</si>
  <si>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</si>
  <si>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</si>
  <si>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</si>
  <si>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</si>
  <si>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</si>
  <si>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</si>
  <si>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</si>
  <si>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</si>
  <si>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SUBTOTAL M. N.</t>
  </si>
  <si>
    <t>IVA M. N.</t>
  </si>
  <si>
    <t>TOTAL M. N.</t>
  </si>
  <si>
    <t>M2</t>
  </si>
  <si>
    <t>M3</t>
  </si>
  <si>
    <t>M3-KM</t>
  </si>
  <si>
    <t>FECHA DE INICIO:</t>
  </si>
  <si>
    <t>FECHA DE TERMINACIÓN:</t>
  </si>
  <si>
    <t>FECHA DE PRESENTACIÓN:</t>
  </si>
  <si>
    <t>IMPORTE TOTAL CON LETRA</t>
  </si>
  <si>
    <t>M</t>
  </si>
  <si>
    <t>CORTE CON DISCO DE DIAMANTE HASTA 1/3 DE ESPESOR DE LA LOSA Y HASTA 3 MM DE ANCHO, INCLUYE: EQUIPO, PREPARACIONES Y MANO DE OBRA.</t>
  </si>
  <si>
    <t>PZA</t>
  </si>
  <si>
    <t>LIMPIEZA</t>
  </si>
  <si>
    <t>LIMPIEZA GRUESA DE OBRA, INCLUYE: ACARREO A BANCO DE OBRA, MANO DE OBRA, EQUIPO Y HERRAMIENTA.</t>
  </si>
  <si>
    <t>KG</t>
  </si>
  <si>
    <t>PLANTILLA DE 5 CM DE ESPESOR DE CONCRETO HECHO EN OBRA DE F´C=100 KG/CM2, INCLUYE: PREPARACIÓN DE LA SUPERFICIE, NIVELACIÓN, MAESTREADO, COLADO, MANO DE OBRA, EQUIPO Y HERRAMIENTA.</t>
  </si>
  <si>
    <t>ESTRUCTURA CON LONARIA</t>
  </si>
  <si>
    <t>CIMENTACIÓN</t>
  </si>
  <si>
    <t>ASENTAMIENTO DE PLACAS METÁLICAS DE ESTRUCTURA A BASE DE GROUT NO METÁLICO, INCLUYE: MATERIALES, MANO DE OBRA, EQUIPO Y HERRAMIENTA.</t>
  </si>
  <si>
    <t>ESTRUCTURA</t>
  </si>
  <si>
    <t>LONARIA</t>
  </si>
  <si>
    <t>BARRERAS DE SEGURIDAD</t>
  </si>
  <si>
    <t>SUMINISTRO Y COLOCACIÓN DE MALLA ELECTROSOLDADA 6X6-10/10 COMO REFUERZO EN LOSAS DE CONCRETO, INCLUYE: HABILITADO, DESPERDICIOS, TRASLAPES, MATERIAL DE FIJACIÓN, ACARREO DEL MATERIAL AL SITIO DE SU COLOCACIÓN, MANO DE OBRA Y HERRAMIENTA.</t>
  </si>
  <si>
    <t>PLACA CONMEMORATIVA</t>
  </si>
  <si>
    <t xml:space="preserve">CALAFATEO DE JUNTAS DE DILATACIÓN EN PAVIMENTOS DE CONCRETO HIDRÁULICO DE 13 MM X 17 MM, CON BACKER-ROD DE 13 MM DE DIÁMETRO (CINTILLA DE POLIURETANO) Y SELLADOR PARA JUNTAS SUPERSEAL P TIPO FESTER O SIMILAR, INCLUYE: LIMPIEZA DE LA JUNTA, ENSANCHE  CON CORTADORA HASTA 13 MM, MANO DE OBRA, EQUIPO Y HERRAMIENTA. </t>
  </si>
  <si>
    <t>SUMINISTRO Y COLOCACIÓN DE DADO DE CONCRETO PARA ANCLAJE DE ESTRUCTURA DE PORTERÍA, A BASE DE CONCRETO HECHO EN OBRA F’C= 200 KG/CM2, T.M.A. 19 MM., CON ARMADO DE 1 VARILLA DEL #4 @ESQUINA Y ESTRIBOS DEL #3 @20 CM, MEDIDAS DE 0.40 X 0.40 X 0.90 M, INCLUYE: HERRAMIENTA, HABILITADO DE ACERO, ACARREOS, MATERIALES, EQUIPO Y MANO DE OBRA.</t>
  </si>
  <si>
    <t>EXCAVACIONES Y RELLENOS</t>
  </si>
  <si>
    <t>SUMINISTRO Y COLOCACIÓN DE CONCRETO PREMEZCLADO F´C= 250 KG/CM2 REV. 14 CM T.M.A. 19 MM R.N., EN CIMENTACIÓN, INCLUYE: MATERIALES, COLADO, VIBRADO, DESCIMBRA, CURADO,  MANO DE OBRA, EQUIPO Y HERRAMIENTA.</t>
  </si>
  <si>
    <t>SUMINISTRO Y APLICACIÓN DE LÍNEAS DELIMITADORAS, CON PINTURA BASE ACEITE DE SECADO RÁPIDO, MATE MARCA COMEX O SIMILAR, DE 5 CM DE ANCHO, ACABADO MATE SECADO RÁPIDO, INCLUYE: HERRAMIENTA, LIMPIEZA Y PREPARACIÓN DE LA SUPERFICIE, MATERIALES, EQUIPO Y MANO DE OBRA.</t>
  </si>
  <si>
    <t>SUMINISTRO Y APLICACIÓN DE PINTURA DE ESMALTE 100 MATE COMEX O SIMILAR, COLOR BLANCO, EN ESTRUCTURAS METÁLICAS, INCLUYE: APLICACIÓN DE RECUBRIMIENTO A 4 MILÉSIMAS DE ESPESOR, MATERIALES, MANO DE OBRA, EQUIPO Y HERRAMIENTA.</t>
  </si>
  <si>
    <t>ACABADO OXIDADO EN PISO DE CONCRETO, A BASE DE APLICACIÓN DE OXIDANTE PARA CONCRETO EN DILUCIÓN 1:1 DE ÓXIDO COLORANTE TIPO SICONE O SIMILAR Y AGUA, TERMINADO CON CAPA DE SELLADOR DE BARNIZ NF A DOS MANOS, SEGÚN MUESTRA AUTORIZADA POR SUPERVISIÓN Y PROYECTO, INCLUYE: HERRAMIENTA, LIMPIEZA Y PREPARACIÓN DE LA SUPERFICIE, APLICACIÓN DE OXIDANTE Y ACABADO, DESPERDICIOS, ACARREOS AL SITIO DE SU UTILIZACIÓN, EQUIPO Y MANO DE OBRA.</t>
  </si>
  <si>
    <t>CATÁLOGO DE CONCEPTOS</t>
  </si>
  <si>
    <t>CANCHA DE USOS MÚLTIPLES</t>
  </si>
  <si>
    <t>CIMBRA ACABADO COMÚN EN DALAS Y CASTILLOS A BASE DE MADERA DE PINO DE 3A, INCLUYE: HERRAMIENTA, SUMINISTRO DE MATERIALES, ACARREOS, CORTES, HABILITADO, CIMBRADO, DESCIMBRA, EQUIPO Y MANO DE OBRA.</t>
  </si>
  <si>
    <t>CONCRETO HECHO EN OBRA DE F'C= 150 KG/CM2, T.MA. 3/4", R.N., INCLUYE: HERRAMIENTA, ELABORACIÓN DE CONCRETO, ACARREOS, COLADO, VIBRADO, EQUIPO Y MANO DE OBRA.</t>
  </si>
  <si>
    <t>SUMINISTRO Y APLICACIÓN DE PINTURA VINÍLICA LÍNEA VINIMEX PREMIUM DE COMEX O SIMILAR A DOS MANOS, EN CUALQUIER COLOR, LIMPIANDO Y PREPARANDO LA SUPERFICIE CON SELLADOR, INCLUYE: MATERIALES, ANDAMIOS, MANO DE OBRA, EQUIPO Y HERRAMIENTA.</t>
  </si>
  <si>
    <t>CENEFA DE 10 CM DE ESPESOR A BASE DE CONCRETO PREMEZCLADO F´C= 200 KG/CM2, R. N., T.M.A.19 MM, TIRO DIRECTO, COLOR NEGRO INTEGRADO AL 4%, Y ACABADO ESTAMPADO TIPO PIEL DE ELEFANTE, INCLUYE: CIMBRA, DESCIMBRA, COLADO, DESMOLDANTE, BARNIZ, CURADO, MATERIALES, MANO DE OBRA, EQUIPO Y HERRAMIENTA.</t>
  </si>
  <si>
    <t>BANQUETA DE 10 CM DE ESPESOR DE CONCRETO PREMEZCLADO F'C= 200  KG/CM2., R.N., T.M.A. 19 MM, CON ACABADO ESCOBILLADO, INCLUYE: CIMBRA, DESCIMBRA, COLADO, CURADO, MATERIALES,  MANO DE OBRA, EQUIPO Y HERRAMIENTA.</t>
  </si>
  <si>
    <t>SUMINISTRO Y APLICACIÓN DE LOGO CON PLANTILLA, CON LA LEYENDA DE "Ciudad de las niñas" Y/O "Ciudad de los niños" CON PINTURA BASE ACEITE DE SECADO RÁPIDO, MATE MARCA COMEX O SIMILAR, MEDIDAS PROMEDIO DE 2.66 M X 1.22 M CONFORME A DETALLE DE PROYECTO, INCLUYE: HERRAMIENTA, LIMPIEZA Y PREPARACIÓN DE LA SUPERFICIE, MATERIALES, EQUIPO Y MANO DE OBRA.</t>
  </si>
  <si>
    <t>SUMINISTRO, HABILITADO Y COLOCACIÓN DE ACERO DE REFUERZO DE FY= 4200 KG/CM2, INCLUYE: MATERIALES, TRASLAPES, SILLETAS, HABILITADO, AMARRES, MANO DE OBRA, EQUIPO Y HERRAMIENTA.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</si>
  <si>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</si>
  <si>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PISO DE 10 CM DE ESPESOR A BASE DE CONCRETO PREMEZCLADO  F'C= 200 KG/CM2, T.MA. 3/4", ACABADO SEMIPULIDO, INCLUYE: HERRAMIENTA, SUMINISTRO DE MATERIALES, CURADO CON AGUA, DESPERDICIOS, ACARREOS, REGLEADO, ACABADO, CIMBRA EN FRONTERAS, DESCIMBRA, COLADO, REMATES, MUESTREADO, EQUIPO Y MANO DE OBRA.</t>
  </si>
  <si>
    <t>PISO DE 10 CM DE ESPESOR A BASE DE CONCRETO PREMEZCLADO  F'C= 200 KG/CM2, T.M.A. 3/4", ACABADO ESCOBILLADO, INCLUYE: HERRAMIENTA, SUMINISTRO DE MATERIALES, AGUA, DESPERDICIOS, ACARREOS, REGLEADO, ACABADO, CIMBRA EN FRONTERAS, DESCIMBRA, COLADO, CURADO, REMATES, MUESTREADO, EQUIPO Y MANO DE OBRA.</t>
  </si>
  <si>
    <t>APLANADO DE 1 CM DE ESPESOR  EN MURO CON MORTERO CEMENTO-ARENA 1:3, ACABADO APALILLADO, INCLUYE: MATERIALES, ACARREOS, DESPERDICIOS, MANO DE OBRA, PLOMEADO, NIVELADO, REGLEADO, RECORTES, MANO DE OBRA, EQUIPO Y HERRAMIENTA.</t>
  </si>
  <si>
    <t>PORTÓN DE INGRESO</t>
  </si>
  <si>
    <t>RAMPAS DE ACCESO UNIVERSAL Y ANDADORES</t>
  </si>
  <si>
    <t>MUROS DE CONTENCIÓN PARA RAMPAS DE ACCESO UNIVERSAL</t>
  </si>
  <si>
    <t xml:space="preserve">FILETES Y BOLEADOS, HECHOS CON MORTERO CEMENTO-ARENA EN PROPORCIÓN 1:3, TANTO INCLINADOS COMO VERTICALES A TIRO DE HILO Y ESCUADRA,  INCLUYE: DESPERDICIOS, ANDAMIOS Y ACARREO DE MATERIALES AL SITIO DE SU UTILIZACIÓN, A CUALQUIER NIVEL. </t>
  </si>
  <si>
    <t>BARANDALES</t>
  </si>
  <si>
    <t>SUMINISTRO, HABILITADO Y COLOCACIÓN DE PERFILES TUBULARES DE 2" A 2 1/2" CÉDULA 30, PARA FABRICACIÓN DE BARANDAL SEGÚN DISEÑO, INCLUYE: UNA MANO DE PRIMARIO ANTICORROSIVO, DOS MANOS DE PINTURA DE ESMALTE ALQUIDÁLICO, COLOR S. M. A., PLACAS BASE PARA FIJAR BARANDAL, MATERIALES, MANO DE OBRA, EQUIPO Y HERRAMIENTA.</t>
  </si>
  <si>
    <t>LICITACIÓN PÚBLICA No.</t>
  </si>
  <si>
    <t>REHABILITACIÓN DE INGRESO DE ALUMNADO</t>
  </si>
  <si>
    <t>PISOS DE CONCRETO</t>
  </si>
  <si>
    <t>SUMINISTRO Y COLOCACIÓN DE SEÑALIZACIÓN URBANA INSTITUCIONAL DE 2 BARRERAS DE PROTECCIÓN EN ESCUELAS, MODELO RD-JAL7 O SIMILAR, ELABORADAS CON MARCO DE TUBULAR DE 2.5" Y 2" PARA ATIESAR BARRERA, 2 LÁMINAS METÁLICAS DE ACERO CAL. 18 Y CAL.14 EN LA PARTE SUPERIOR (1.45 M2) Y LÁMINA MULTIPERFORADA CAL.12, BARRENO 6 MM EN LA PARTE INFERIOR (0.59 M2), EN UNA DE LAS BARRERAS SE PERFORARA LA LÁMINA CAL. 18 CON LA LEYENDA "NIÑAS Y NIÑOS FELICES HOY, MEJORES ADULTOS MAÑANA" INCLUYENDO EL PERIODO "2021-2024" Y EL ESCUDO DE ESCUELAS CON ESTRELLA EN LÁMINA CAL. 14, EN LA OTRA BARRERA, SE PERFORARA CON EL NOMBRE DE LA ESCUELA, INCLUYENDO LOGO DE "GOBIERNO DE ZAPOPAN" Y LOGO "CIUDAD DE LAS NIÑAS Y LOS NIÑOS", LAS MEDIDAS DE CADA BARRERA ES DE 2.00 X 1.66 M DE ALTURA DE LOS CUALES SE ANCLARAN 30 CM EN DADO DE CONCRETO DE 40 CM DE PERALTE, BARRERAS CONFORME A DETALLE EN PLANO MOB-02, INCLUYE: HERRAMIENTA, CORTE CON LÁSER, ACARREOS, 3 DADOS DE CONCRETO F´C= 200 KG/CM2 HECHO EN OBRA CON ACABADO ESTAMPADO PIEL DE ELEFANTE EN COLOR NEGRO INTEGRAL AL 4% PARA ANCLAJE DE BARRERA ESCOLAR (2 DADOS DE 0.40X0.50X0.40 M Y UN DADO DE 0.50X0.80X0.40 M, LIMPIEZA,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</si>
  <si>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</si>
  <si>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</si>
  <si>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TRAZO Y NIVELACIÓN CON EQUIPO TOPOGRÁFICO DEL TERRENO ESTABLECIENDO EJES Y REFERENCIAS Y BANCOS DE NIVEL, INCLUYE: HERRAMIENTA, CRUCETAS, ESTACAS, HILOS, MARCAS Y TRAZOS CON CALHIDRA, EQUIPO Y MANO DE OBRA.</t>
  </si>
  <si>
    <t>CORTE CON DISCO DE DIAMANTE HASTA 1/3 DE ESPESOR DE LA LOSA Y HASTA 3 MM DE ANCHO, INCLUYE: EQUIPO, DISCO DE DIAMANTE, HERRAMIENTA Y MANO DE OBRA.</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</si>
  <si>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</si>
  <si>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MOBILIARIO</t>
  </si>
  <si>
    <t>RELLENO EN CEPAS O MESETAS CON MATERIAL DE BANCO (TEPETATE), COMPACTADO CON EQUIPO DE IMPACTO AL 95% ± 2 DE SU P.V.S.M., PRUEBA AASHTO ESTÁNDAR, CBR DEL 5% MÍNIMO, EN CAPAS NO MAYORES DE 20 CM, INCLUYE: HERRAMIENTA, INCORPORACIÓN DE AGUA NECESARIA, MEDIDO EN TERRENO NATURAL POR SECCIÓN SEGÚN PROYECTOS, ABUNDAMIENTO, EQUIPO Y MANO DE OBRA.</t>
  </si>
  <si>
    <t>LOSA DE CONCRETO Y ALBAÑILERÍAS</t>
  </si>
  <si>
    <t>SUMINISTRO Y APLICACIÓN DE BARNIZ SELLADOR ACRÍLICO TRANSPARENTE NF EN PISO DE CONCRETO, RENDIMIENTO DE 80 M2 X 19 L, INCLUYE: HERRAMIENTA, LIMPIEZA DEL ÁREA PARA RECIBIR APLICACIÓN, MATERIALES, EQUIPO Y MANO DE OBRA.</t>
  </si>
  <si>
    <t xml:space="preserve">SUMINISTRO E INSTALACIÓN DE ESTRUCTURAS TIPO PORTERÍA CON EXTENSIONES PARA SOPORTAR LOS TABLEROS DE BASQUETBOL, FABRICADOS A BASE DE TUBO DE 4" Y EXTENSIONES EN TUBO DE 2" TODO EN CEDULA 40, MEDIDAS (3.80 M DE ALTO POR 3.10 M DE ANCHO Y 3.20 M DE FONDO), LA DISTANCIA DE LA PORTERÍA AL TABLERO ES DE 2.75 M, TABLERO PROFESIONAL PARA BASQUETBOL EN ACRÍLICO DE 15 MM DE GROSOR REVESTIDO CON BASTIDOR DE PTR 1" VERDE (1.62 KG/M), MEDIDAS OFICIALES 1.80 M POR 1.05 M, AROS TIPO NBA DISEÑADOS PARA USO RUDO CAPACES DE SOPORTAR EL PESO DE UN JUGADOR AL COLGARSE, RED DE USO RUDO, INCLUYE: HERRAMIENTA, PRIMER ANTICORROSIVO Y TERMINADO EN ESMALTE 100 MATE COMEX O SIMILAR EN COLOR BLANCO, MATERIALES,  ACARREOS, EQUIPO Y MANO DE OBRA. </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</si>
  <si>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</si>
  <si>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CONCRETO HECHO EN OBRA DE F'C= 200 KG/CM2, T.MA. 3/4", R.N., INCLUYE: HERRAMIENTA, ELABORACIÓN DE CONCRETO, ACARREOS, COLADO, VIBRADO, EQUIPO Y MANO DE OBRA.</t>
  </si>
  <si>
    <t>MURO DE BLOCK DE JALCRETO SÓLIDO, DE 14 CM DE ESPESOR PROMEDIO, A TEZÓN, CON BLOCK 11 X 14 X 28 CM, ACABADO COMÚN, ASENTADO CON MORTERO CEMENTO-ARENA EN PROPORCIÓN 1:3, DE 0.00 M A 3.00 M DE ALTURA, INCLUYE: TRAZO, NIVELACIÓN, PLOMEO, ANDAMIOS, MATERIALES, DESPERDICIOS, MANO DE OBRA, LIMPIEZA, ACARREO DE MATERIALES AL SITIO DE SU UTILIZACIÓN A CUALQUIER ALTURA Y HERRAMIENTA.</t>
  </si>
  <si>
    <t>PREELIMINARES</t>
  </si>
  <si>
    <t>DEMOLICIÓN POR MEDIOS MECÁNICOS DE CONCRETO SIMPLE EN PISOS DE CONCRETO Y/O BANQUETAS,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</si>
  <si>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</si>
  <si>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CRUCEROS SEGUROS Y BANQUETAS</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</si>
  <si>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</si>
  <si>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</si>
  <si>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CRUCEROS SEGUROS</t>
  </si>
  <si>
    <t>GUARNICIÓN TIPO "L" EN SECCIÓN 35-20X45 Y CORONA DE 15 CM DE ALTURA POR 12X15 CM, DE CONCRETO PREMEZCLADO F'C=250 KG/CM2., T.M.A. 19 MM., R.N., INCLUYE: CIMBRA, DESCIMBRA, COLADO, CURADO, MATERIALES, DESPERDICIOS, MANO DE OBRA, EQUIPO Y HERRAMIENTA.</t>
  </si>
  <si>
    <t>LOSA DE AJUSTE EN SECCIÓN 45 X 20 CM DE CONCRETO F'C=250 KG/CM2, T.M.A. 19 MM, R.N, PREMEZCLADO, INCLUYE: CIMBRA, DESCIMBRA, COLADO, MATERIALES, DESPERDICIOS, CURADO, MANO DE OBRA, EQUIPO Y HERRAMIENTA.</t>
  </si>
  <si>
    <t>GUARNICIÓN TIPO "I" EN SECCIÓN 15X30 CM DE ALTURA A BASE DE CONCRETO PREMEZCLADO F'C= 250 KG/CM2, T.M.A. 19 MM, R.N., ACABADO APARENTE, INCLUYE: CIMBRA, DESCIMBRA, COLADO, MATERIALES, CURADO, MANO DE OBRA, EQUIPO Y HERRAMIENTA.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</si>
  <si>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</si>
  <si>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</si>
  <si>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</si>
  <si>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APLANADO DE 2 CM DE ESPESOR EN MURO CON MORTERO CEMENTO-ARENA 1:4, ACABADO FINO,  INCLUYE: MATERIALES, ACARREOS, DESPERDICIOS, MANO DE OBRA, PLOMEADO, NIVELADO, REGLEADO, RECORTES, MANO DE OBRA, EQUIPO Y HERRAMIENTA.</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</si>
  <si>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</si>
  <si>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</si>
  <si>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</si>
  <si>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ÁREAS VERDES</t>
  </si>
  <si>
    <t>SUMINISTRO Y COLOCACIÓN DE TIERRA VEGETAL PREPARADA PARA JARDINERÍA, INCLUYE: SUMINISTRO, ACARREO, COLOCACIÓN, MANO DE OBRA, EQUIPO Y HERRAMIENTA.</t>
  </si>
  <si>
    <t>SEÑALAMIENTO HORIZONTAL</t>
  </si>
  <si>
    <t>SEÑALAMIENTO VERTICAL</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</si>
  <si>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</si>
  <si>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60 CM X 20 CM - SENTIDO DEL FLUJO VEHICULAR), EN LÁMINA GALVANIZADA CALIBRE 16, CON PELÍCULA REFLEJANTE ALTA INTENSIDAD, UBICAR EN PARAMENTOS, INCLUYE: HERRAMIENTA, SUMINISTRO Y COLOCACIÓN, MATERIALES, EQUIPO Y MANO DE OBRA.</t>
  </si>
  <si>
    <t>PINTURA DE ESMALTE 100 MARCA COMEX O SIMILAR, SOBRE SUPERFICIES METÁLICAS EN HERRERÍA CERRADA (VENTANAS, PROTECCIONES, CANCELERIA) A DOS MANOS, INCLUYE: PREPARACIÓN DE LA SUPERFICIE, MATERIALES MENORES Y DE CONSUMO, ANDAMIOS, HERRAMIENTAS, LIMPIEZA, MANO DE OBRA A CUALQUIER NIVEL.</t>
  </si>
  <si>
    <t>SUMINISTRO Y COLOCACIÓN DE PASADOR DE PISO CON VARILLA DE REDONDO LISO DE 1/2", BASE Y ANILLOS DE TUBERÍA 3/4" X 10 CM, BASE DE SOLERA DE 3/4" X 1/8", INCLUYE: HERRAMIENTA, SOLDADURA, TUBO DE FO.GA. DE 5/8" DIÁMETRO Y 20 CM LARGO, MATERIALES MENORES, EQUIPO Y MANO DE OBRA.</t>
  </si>
  <si>
    <t>SUMINISTRO Y COLOCACIÓN DE PLACA CONMEMORATIVA DE ESCUELA CON ESTRELLA EN LÁMINA DE ACERO INOXIDABLE CAL. 16, CON MEDIDAS DE 0.60 X 0.40 CM CORTADO CON LÁSER, MODELO RD-PL01 O SIMILAR,  INCLUYE: HERRAMIENTA, ACARREOS, MATERIALES DE FIJACIÓN, EQUIPO Y MANO DE OBRA.</t>
  </si>
  <si>
    <t>PICADO MANUAL (GOLPEAR CON PICO) DE MURO SIN DEMOLER APLANADO EXISTENTE DE 0.00 A 3.00 M DE ALTURA, PARA POSTERIORMENTE EJECUTAR EL APLANADO. INCLUYE: HERRAMIENTA, ELEVACIONES Y MANO DE OBRA.</t>
  </si>
  <si>
    <t>APLANADO DE 2.00 CM DE ESPESOR EN MURO CON MORTERO CEMENTO-ARENA 1:3, ACABADO APALILLADO, INCLUYE: HERRAMIENTA, MATERIALES, ACARREOS, DESPERDICIOS, MANO DE OBRA, ANDAMIOS, PLOMEADO, NIVELADO, REGLEADO, RECORTES, EQUIPO Y MANO DE OBRA.</t>
  </si>
  <si>
    <t>RENIVELACIÓN DE REGISTRO EXISTENTE, DE FORMA INTERIOR CUADRADA O RECTANGULAR CON DIMENSIONES PROMEDIO DE 50 CM A 60 CM Y HASTA 30 CM DE ALTURA (MEDIDAS INTERIORES), ELABORADO DE BLOCK 11 X 14 X 28 CM A SOGA, ASENTADO Y APLANADO CON MORTERO CEMENTO - ARENA 1:3 DE 1.50 CM DE ESPESOR CON ACABADO PULIDO, TAPA DE CONCRETO F´C= 200 KG/CM2 ACABADO SEMIPULIDO DE 60 CM A 70 CM POR LADO, CON MARCO DE ÁNGULO DE 1 3/4" X 3/16" Y CONTRAMARCO DE  ANGULO DE 2" X 1/4", AHOGADA EN PISO DE CONCRETO F'C= 200 KG/CM2, INCLUYE: HERRAMIENTA, TRAZO, DESPERDICIOS, ACARREOS DE MATERIAL, EQUIPO Y MANO DE OBRA.</t>
  </si>
  <si>
    <t>CIMBRA APARENTE, INCLUYE: SUMINISTRO DE MATERIALES, ACARREOS, CORTES, HABILITADO, CIMBRADO, CHAFLANES, DESCIMBRADO, MANO DE OBRA, LIMPIEZA, EQUIPO Y HERRAMIENTA.</t>
  </si>
  <si>
    <t>SUMINISTRO, HABILITADO Y COLOCACIÓN DE TUBO ESTRUCTURAL, RECTO, EN BASE A PROYECTO, INCLUYE: HERRAMIENTA, INGENIERÍA DE TALLER, CORTES, BISELADOS, SOLDADURA, NIVELACIÓN, ALINEAMIENTO Y PLOMEADO, ANDAMIOS, FONDO PRIMARIO ALQUIDÁLICO ANTICORROSIVO, GRÚA ARTICULADA, CARGA, TRASLADO, DESPERDICIOS, EQUIPO Y MANO DE OBRA.</t>
  </si>
  <si>
    <t>SUMINISTRO Y APLICACIÓN DE LOGO CON PLANTILLA, CON LA LEYENDA DE "n_ñ" CON PINTURA BASE ACEITE DE SECADO RÁPIDO, MATE MARCA COMEX O SIMILAR, MEDIDAS PROMEDIO DE 1.53 M X 1.07 M CONFORME A DETALLE DE PROYECTO, INCLUYE: HERRAMIENTA, LIMPIEZA Y PREPARACIÓN DE LA SUPERFICIE, MATERIALES, EQUIPO Y MANO DE OBRA.</t>
  </si>
  <si>
    <t xml:space="preserve">SUMINISTRO, CONFECCIÓN E INSTALACIÓN DE MEMBRANA PRETENSADA DE FÁBRICA (PRECONTRAINT), MODELO FLEXLIGHT ADVANCED 902 S2 O SIMILAR EN CALIDAD, ESFUERZO MÁXIMO DE 409 KG/M, RESISTENCIA DE 1,734 KG/M, FACTOR DE SEGURIDAD MÍNIMO DE 4.24, COMPUESTA DE TEJIDO DTEX Y MICROFILAMENTOS REVESTIDOS DE FLORURO DE POLIVINILIDENO PVC Y RECUBIERTO CON TRATAMIENTO DE PVDF PLASTIFICADO, CUMPLE CON ISO 9001, ISO 14001, INCLUYE: CARTA GARANTÍA DEL PROVEEDOR DE 15 AÑOS, HERRAMIENTA, MATERIALES, PATRONAJE, ACARREOS, ELEVACIONES, CORTES, DESPERDICIOS, SISTEMA DE FIJACIÓN CON CABLE CATENARIO DE 1/2" TIPO BARRACUDA EIPS 6X19 CON ALMA DE ACERO GALVANIZADO, TERMINAL VACIADA ABIERTA EN UN EXTREMO Y TERMINAL VACIADA CERRADA EN OTRO, AMBAS DE ACERO FORJADO GALVANIZADO EN CALIENTE, VACIADAS CON RESINA Y CUMPLA NORMA ASTM D695, TENSOR QUIJADA - QUIJADA DE 3/4" X 6" EN UN EXTREMO, DE ACERO FORJADO GALVANIZADO EN CALIENTE CON ROSCA UNC., EQUIPO Y MANO DE OBRA CALIFICADA. </t>
  </si>
  <si>
    <t>PISO DE 10 CM DE ESPESOR A BASE DE CONCRETO PREMEZCLADO  F'C= 200 KG/CM2, R.N., T.M.A. 19 MM, EN RAMPA PEATONAL DE 10 CM DE ESPESOR PROMEDIO EN BANQUETAS Y/O ANDADORES CON PENDIENTE MÁXIMA DEL 6%, CON ACABADO ESCOBILLADO, INCLUYE: CIMBRA, DESCIMBRA, COLADO, CURADO, MATERIALES, MANO DE OBRA, EQUIPO Y HERRAMIENTA.</t>
  </si>
  <si>
    <t>DEMOLICIÓN  DE ADOQUÍN SIN RECUPERACIÓN POR MEDIOS MECÁNICOS DE 8 CM A 10 CM DE ESPESOR, INCLUYE: ACARREO DEL MATERIAL A BANCO DE OBRA PARA SU POSTERIOR RETIRO, MANO DE OBRA, EQUIPO Y HERRAMIENTA.</t>
  </si>
  <si>
    <t>TALA, DERRIBO Y RETIRO DE ÁRBOL DE 1.00 A 3.00 M DE ALTURA, INCLUYE: HERRAMIENTA, PAGO DE PERMISOS ANTE PARQUES Y JARDINES, CORTE DE FOLLAJE EN SECCIONES, APILE DE RAMAS Y TRONCOS, EXTRACCIÓN DE TOCÓN, RETIRO DE MATERIALES DE DESECHO FUERA DE LA OBRA A TIRADERO INDICADO POR SUPERVISIÓN, EQUIPO Y MANO DE OBRA.</t>
  </si>
  <si>
    <t>DESMONTAJE Y RETIRO DE POSTE PARA RED DE VOLEIBOL DE 2.80 M DE ALTURA A BASE DE TUBO DE 2", CON RECUPERACIÓN, INCLUYE: CORTES, DEMOLICIÓN DE DADO DE CONCRETO, ACARREOS HACÍA ALMACÉN DE LA OBRA Y POSTERIOR RETIRO FUERA DE LA OBRA DONDE INDIQUE SUPERVISOR, EQUIPO Y MANO DE OBRA.</t>
  </si>
  <si>
    <t>SUMINISTRO Y COLOCACIÓN DE LETRERO CON LA LEYENDA DE "Telesecundaria Ignacio L. Vallarta 14DTV0330Q" EN ALTO RELIEVE CON ELEMENTOS INDIVIDUALES, CORTADOS CON LÁSER, FABRICADOS EN PLACA 3/16" (4.7 MM) #304 A1 DE ACERO INOXIDABLE,PINTURA DE ESMALT ACRÍLICO DE COMEX COLOR NEGRO M ATE, PROTECCIÓN CON RECUBRIMIENTO DE BARNIZ TRANSPARENTE DE POLIURETANO, PREPARACIÓN DE ANCLAS DE 15 CM FABRICADAS CON SÓLIDO INOX 1/4" PARA SER FIJADAS A MURO, CON 5 CM DE SEPARACIÓN CON ADHESIVO EPÓXICO ANCHORFIX COLOR GRIS, FUENTE TIPO ISIDORA BOLD, H= 15 CM, INCLUYE: HERRAMIENTA, ACARREOS, DESPERDICIOS, MATERIALES, COLOCACIÓN, BARRENOS, EQUIPO Y MANO DE OBRA.</t>
  </si>
  <si>
    <t>CIMBRA EN CIMENTACIÓN, ACABADO COMÚN, INCLUYE: SUMINISTRO DE MATERIALES, ACARREOS, CORTES, HABILITADO, CIMBRADO, DESCIMBRADO, MANO DE OBRA, LIMPIEZA, EQUIPO Y HERRAMIENTA.</t>
  </si>
  <si>
    <t>FABRICACIÓN Y COLOCACIÓN DE PORTÓN DE HERRERÍA FABRICADA CON 2 FIJOS VERTICALES EN LOS EXTREMOS DEL PORTÓN DE PTR DE 6" X 4" CAL 1/4",  EMPOTRADAS A MURO CON ÁNGULO DE 2 1/2" X 2 1/2" X 3/16", PUERTAS CON MARCO DE PTR DE 4" X 2", FORRADA CON LÁMINA DE TABLERO CAJA GRANDE CALIBRE 22, CON REFUERZOS HORIZONTALES A BASE DE PTR DE 1 1/2" X 1 1/2", BASE SUPERIOR PARA SOPORTAR PUERTAS A BASE DE PLACA DE 1/2" DE 4" X 2" PARA FIJACIÓN DE TEJUELOS Y CARTABÓN DE 6"X6" Y BASE INFERIOR A BASE DE PTR DE 4" X 2" CAL. 11  Y PLACA DE 1/2" DE 4" X 2 1/2" PARA FIJACIÓN DE TEJUELOS, INCLUYE: HERRAMIENTA, BIBEL GRANDE D70, TEJUELOS, FLETES Y MANIOBRAS, ACARREOS, CORTES, DESPERDICIOS, FIJACIÓN, SOLDADURAS, PLOMEO, PRIMARIO ANTICORROSIVO, MATERIALES MENORES, EQUIPO Y MANO DE OBRA.</t>
  </si>
  <si>
    <t>SUMINISTRO Y COLOCACIÓN DE PASADOR DE TUBO C-40 DE 2" X 50 CM, CON PALANCA Y ANILLOS CON SOLERA DE 2" X 1/4", INCLUYE: HERRAMIENTA, ACARREOS, SOLDADURA, FIJACIÓN, MATERIALES MENORES, EQUIPO Y MANO DE OBRA.</t>
  </si>
  <si>
    <t>MURO DE INGRESO</t>
  </si>
  <si>
    <t>RECUBRIMIENTO TEXTURIZADO ESTIREN-ACRÍLICO ESTRAFINA SUPERTEX O SIMILAR EN CALIDAD, CON RENDIMIENTO DE 12 M2 POR CADA 19 L, INCLUYE: HERRAMIENTA, MATERIALES, ACARREOS, DESPERDICIOS, MANO DE OBRA, ANDAMIOS, PLOMEADO, NIVELADO, REGLEADO, RECORTES, EQUIPO Y MANO DE OBRA.</t>
  </si>
  <si>
    <t>RENIVELACIÓN DE BOCA DE TORMENTA EXISTENTE, DE FORMA INTERIOR RECTANGULAR CON DIMENSIONES PROMEDIO DE 20 CM A 60 CM Y HASTA 40 CM DE ALTURA (MEDIDAS INTERIORES), ELABORADO DE BLOCK 11 X 14 X 28 CM A SOGA, ASENTADO Y APLANADO CON MORTERO CEMENTO - ARENA 1:3 DE 1.50 CM DE ESPESOR CON ACABADO PULIDO, REJILLA IRVING ESTÁNDAR IS-05 DE 2" X 3/16", CON MARCO DE ÁNGULO DE 1 3/4" X 3/16" Y CONTRAMARCO DE  ANGULO DE 2" X 1/4", AHOGADA EN PISO DE CONCRETO F'C= 200 KG/CM2, INCLUYE: HERRAMIENTA, TRAZO, DESPERDICIOS, ACARREOS DE MATERIAL, EQUIPO Y MANO DE OBRA.</t>
  </si>
  <si>
    <t>PUERTA</t>
  </si>
  <si>
    <t>RED DE VOLEIBOL</t>
  </si>
  <si>
    <t>DADO DE CONCRETO, CON MEDIDAS DE 0.40 X 0.40 X 0.90 M PARA ANCLAJE DE POSTE DE RED DE VOLEIBOL, A BASE DE CONCRETO HECHO EN OBRA F’C= 200 KG/CM2, T.M.A. 19 MM., CON ARMADO DE 1 VARILLA DEL #4 @ESQUINA Y ESTRIBOS DEL #3 @20 CM, INCLUYE: HERRAMIENTA, TUBO METÁLICO DE 3" CÉDULA 40 DE 60 CM DE LARGO AHOGADO EN DADO DE CONCRETO, HABILITADO DE ACERO, ACARREOS, CIMBRA, DESCIMBRA, VIBRADO, CURADO, MATERIALES, EQUIPO Y MANO DE OBRA.</t>
  </si>
  <si>
    <t>SUMINISTRO E INSTALACIÓN DE RED PARA VOLEIBOL MODELO PVB-117 O SIMILAR, CON MEDIDAS DE 11.00 M DE LARGO X 2.55 M DE ALTURA X 1.00 M DE ANCHO DE RED, MEDIDAS PROMEDIO,  INCLUYE: HERRAMIENTA, 2 POSTES DE 2 1/2" CEDULA 40 CON 4 AROS FORJADOS DE REDONDO LISO DE 3/8" Y 5 CM DE DIÁMETRO, RED, ELEMENTOS DE FIJACIÓN, MATERIALES,  ACARREOS, EQUIPO Y MANO DE OBRA.</t>
  </si>
  <si>
    <t>TRAZO Y NIVELACIÓN CON EQUIPO TOPOGRÁFICO DEL TERRENO ESTABLECIENDO EJES Y REFERENCIAS Y BANCOS DE NIVEL, INCLUYE: CRUCETAS, ESTACAS, HILOS, MARCAS Y TRAZOS CON CALHIDRA, MANO DE OBRA, EQUIPO Y HERRAMIENTA.</t>
  </si>
  <si>
    <r>
      <t>RELLENO EN CEPAS O MESETAS CON MATERIAL DE BANCO (TEPETATE), COMPACTADO CON EQUIPO DE IMPACTO AL</t>
    </r>
    <r>
      <rPr>
        <b/>
        <sz val="8"/>
        <rFont val="ISIDORA BOLD"/>
      </rPr>
      <t xml:space="preserve"> 95%</t>
    </r>
    <r>
      <rPr>
        <sz val="8"/>
        <rFont val="Isidora Bold"/>
      </rPr>
      <t xml:space="preserve"> ± 2 DE SU P.V.S.M., PRUEBA AASHTO ESTÁNDAR, CBR DEL 5% MÍNIMO, EN CAPAS NO MAYORES DE 20 CM, INCLUYE: INCORPORACIÓN DE AGUA NECESARIA, MANO DE OBRA, EQUIPO Y HERRAMIENTA, MEDIDO EN TERRENO NATURAL POR SECCIÓN SEGÚN PROYECTOS.</t>
    </r>
  </si>
  <si>
    <t>CARGA MECÁNICA Y ACARREO EN CAMIÓN 1 ER. KILÓMETRO, DE MATERIAL PRODUCTO DE EXCAVACIÓN, DEMOLICIÓN Y/O ESCOMBROS, INCLUYE: REGALÍAS AL BANCO DE TIRO, MANO DE OBRA, EQUIPO Y HERRAMIENTA.</t>
  </si>
  <si>
    <t>ACARREO EN CAMIÓN KILÓMETROS SUBSECUENTES DE MATERIAL PRODUCTO DE EXCAVACIÓN, DEMOLICIÓN Y/O ESCOMBROS A TIRADERO AUTORIZADO POR SUPERVISIÓN, INCLUYE: MANO DE OBRA, EQUIPO Y HERRAMIENTA.</t>
  </si>
  <si>
    <t>CIMBRA EN ZAPATAS Y DADOS DE CIMENTACIÓN, ACABADO COMÚN, INCLUYE: SUMINISTRO DE MATERIALES, ACARREOS, CORTES, HABILITADO, CIMBRADO, DESCIMBRADO, MANO DE OBRA, LIMPIEZA, EQUIPO Y HERRAMIENTA.</t>
  </si>
  <si>
    <t xml:space="preserve">SUMINISTRO, HABILITADO Y COLOCACIÓN DE TUBO ESTRUCTURAL, ROLADO, EN BASE A PROYECTO, INCLUYE: HERRAMIENTA, INGENIERÍA DE TALLER, CORTES, BISELADOS, SOLDADURA, NIVELACIÓN, ALINEAMIENTO Y PLOMEADO, ANDAMIOS, FONDO PRIMARIO ALQUIDÁLICO ANTICORROSIVO, GRÚA ARTICULADA, CARGA, TRASLADO, DESPERDICIOS, EQUIPO Y MANO DE OBRA. </t>
  </si>
  <si>
    <t>SUMINISTRO, HABILITADO Y MONTAJE DE CARTABONES PARA PLB-1 CON PLACA DE ACERO A-36 DE 20 X 8 CM, 1/2" DE ESPESOR, INCLUYE: CORTES, DESPERDICIOS, SOLDADURA, PINTURA PRIMARIO ANTICORROSIVO Y ACABADO ALQUIDALICO COLOR BLANCO EN 3 MILÉSIMAS DE ESPESOR,  TRASLADO DE MATERIALES, MANO DE OBRA, EQUIPO Y HERRAMIENTA.</t>
  </si>
  <si>
    <t>SUMINISTRO, HABILITADO Y MONTAJE DE PLACA DE ACERO A-36  PARA CONEXIONES DE LONARIA, INCLUYE: TRAZO, MATERIALES, CORTES, SOLDADURA, FIJACIÓN, MANO DE OBRA, EQUIPO Y HERRAMIENTA.</t>
  </si>
  <si>
    <t>SUMINISTRO Y PLANTACIÓN DE ÁRBOL FRESNO COMÚN DE MÍNIMO 2.00 M DE ALTURA Y 2" DE DIÁMETRO EN TRONCO, INCLUYE: HERRAMIENTA, EXCAVACIÓN, CAPA  DE TIERRA VEGETAL, AGUA PARA RIEGO, MANO DE OBRA, RIEGO Y CUIDADOS POR 30 DÍAS.</t>
  </si>
  <si>
    <t>MEJORAMIENTO DEL TERRENO NATURAL CON SUELO CEMENTO EN PROPORCIÓN 10:1, COMPACTADO EN CAPAS DE NO MAS DE 20 CM AL 95% DE SU P.V.S.M., CONFORME A LA PRUEBA AASTHO ESTÁNDAR, INCLUYE: EXTENDIDO DEL MATERIAL, HOMOGENIZADO, AFINE DE LA SUPERFICIE, COMPACTADO, MANO DE OBRA, EQUIPO Y HERRAMIENTA.</t>
  </si>
  <si>
    <t>TELESECUNDARIA IGNACIO L. VALLARTA</t>
  </si>
  <si>
    <t>BOTALLANTAS</t>
  </si>
  <si>
    <t>A</t>
  </si>
  <si>
    <t>A1</t>
  </si>
  <si>
    <t>A2</t>
  </si>
  <si>
    <t>A2.1</t>
  </si>
  <si>
    <t>A2.2</t>
  </si>
  <si>
    <t>A2.3</t>
  </si>
  <si>
    <t>A2.4</t>
  </si>
  <si>
    <t>A2.5</t>
  </si>
  <si>
    <t>A3</t>
  </si>
  <si>
    <t>A3.1</t>
  </si>
  <si>
    <t>A3.2</t>
  </si>
  <si>
    <t>A3.3</t>
  </si>
  <si>
    <t>A3.4</t>
  </si>
  <si>
    <t>A3.5</t>
  </si>
  <si>
    <t>A3.6</t>
  </si>
  <si>
    <t>A4</t>
  </si>
  <si>
    <t>A4.1</t>
  </si>
  <si>
    <t>A4.2</t>
  </si>
  <si>
    <t>A4.3</t>
  </si>
  <si>
    <t>A4.4</t>
  </si>
  <si>
    <t>A4.5</t>
  </si>
  <si>
    <t>A5</t>
  </si>
  <si>
    <t>A5.1</t>
  </si>
  <si>
    <t>A5.2</t>
  </si>
  <si>
    <t>A5.3</t>
  </si>
  <si>
    <t>A5.4</t>
  </si>
  <si>
    <t>A5.5</t>
  </si>
  <si>
    <t>A5.6</t>
  </si>
  <si>
    <t>A7</t>
  </si>
  <si>
    <t>A6</t>
  </si>
  <si>
    <t>A6.1</t>
  </si>
  <si>
    <t>A6.2</t>
  </si>
  <si>
    <t>A6.3</t>
  </si>
  <si>
    <t>A6.4</t>
  </si>
  <si>
    <t>DESMONTAJE Y RETIRO POR MEDIOS MANUALES CON RECUPERACIÓN DE HERRERÍA PARA BOCA DE TORMENTA (REJILLA DE VIGA 2", 3" Y 4", REJILLA TIPO IRVING) EMPOTRADA A DALAS Y/O LOSA DE CONCRETO, ANCHO PROMEDIO DE REJILLA DE 0.30 M A 1.50 M POR LARGO VARIABLE, INCLUYE: HERRAMIENTA, DEMOLICIÓN DE CONCRETO, DESMONTAJE DE MARCO Y CONTRAMARCO, MATERIALES, DESPERDICIOS, SEÑALIZACIÓN PREVENTIVA Y RESTRICTIVA DEL ÁREA DE TRABAJO, LIMPIEZA DEL ÁREA AL FINAL DE ESTA ACTIVIDAD, EQUIPO, MANO DE OBRA, CARGA Y ACARREO POR MEDIOS MECÁNICOS AL SITIO FUERA DE LA OBRA INDICADO POR SUPERVISIÓN.</t>
  </si>
  <si>
    <t xml:space="preserve">SUMINISTRO Y APLICACIÓN DE PINTURA TRÁFICO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</si>
  <si>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Y APLICACIÓN DE PINTURA TRÁFICO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</si>
  <si>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 xml:space="preserve">SUMINISTRO Y APLICACIÓN DE PINTURA TRÁFICO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</si>
  <si>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SUMINISTRO Y APLICACIÓN DE PINTURA TRÁFICO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</si>
  <si>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</si>
  <si>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LEYENDA "ALTO" COLOR BLANCO, CON APLICACIÓN DE PRIMARIO PARA ASEGURAR EL CORRECTO ANCLAJE DE LA PINTURA Y DE MICROESFERA REFLEJANTE 330 GR/M2, APLICADA CON MAQUINA PINTARRAYA, INCLUYE: TRAZO, SEÑALAMIENTOS, MANO DE OBRA, PREPARACIÓN Y LIMPIEZA AL FINAL DE LA OBRA.</t>
  </si>
  <si>
    <t>B</t>
  </si>
  <si>
    <t>ESCUELA PRIMARIA EMILIANO ZAPATA</t>
  </si>
  <si>
    <t>B1</t>
  </si>
  <si>
    <t>PRELIMINARES</t>
  </si>
  <si>
    <t xml:space="preserve">DEMOLICIÓN POR MEDIOS MECÁNICOS DE PAVIMENTO DE EMPEDRADO TRADICIONAL, INCLUYE: HERRAMIENTA, ACARREO A BANCO DE OBRA PARA SU POSTERIOR RETIRO, VOLUMEN MEDIDO EN SECCIÓN, ABUNDAMIENTO, EQUIPO Y MANO DE OBRA. </t>
  </si>
  <si>
    <t>DEMOLICIÓN POR MEDIOS MECÁNICOS DE PAVIMENTO Y/O LOSA DE CONCRETO EXISTENTE, INCLUYE: HERRAMIENTA, ACARREO LIBRE A BANCO DE OBRA PARA SU POSTERIOR RETIRO, VOLUMEN MEDIDO EN SECCIÓN, ABUNDAMIENTO, EQUIPO Y MANO DE OBRA.</t>
  </si>
  <si>
    <t>DEMOLICIÓN POR MEDIOS MECÁNICOS DE PAVIMENTO DE EMPEDRADO ZAMPEADO, INCLUYE: HERRAMIENTA, ACARREO LIBRE A BANCO DE OBRA PARA SU POSTERIOR RETIRO, VOLUMEN MEDIDO EN SECCIÓN,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</si>
  <si>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</si>
  <si>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</si>
  <si>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DEMOLICIÓN POR MEDIOS MANUALES DE APLANADO DE 2.00 A 4.00 CM EN MUROS Y/O PLAFONES, A CUALQUIER ALTURA, INCLUYE: HERRAMIENTA, ANDAMIOS, ACARREO DEL MATERIAL A BANCO DE OBRA PARA SU POSTERIOR RETIRO, LIMPIEZA DEL ÁREA DE LOS TRABAJOS, ABUNDAMIENTO, EQUIPO Y MANO DE OBRA.</t>
  </si>
  <si>
    <t xml:space="preserve">DESMONTAJE CON RECUPERACIÓN DE CUBIERTA A BASE DE LÁMINA (GALVANIZADA, PVC, FIBROCEMENTO, CARTÓN PETROLIFICADO, POLICARBONATO Y/O MATERIALES SIMILARES), A CUALQUIER ALTURA, INCLUYE: HERRAMIENTA, ACARREOS, APILE DE MATERIAL A BODEGA DONDE INDIQUE SUPERVISIÓN DENTRO Y FUERA DE LA OBRA, EQUIPO Y MANO DE OBRA. </t>
  </si>
  <si>
    <t>DESMONTAJE CON RECUPERACIÓN DE ESTRUCTURA METÁLICA A BASE DE PERFILES ESTRUCTURALES DE DISTINTAS MEDIDAS Y CALIBRES, A CUALQUIER ALTURA, INCLUYE: HERRAMIENTA, ACARREO Y APILE DE MATERIAL A BODEGA DONDE INDIQUE SUPERVISIÓN DENTRO Y FUERA DE LA OBRA, EQUIPO Y MANO DE OBRA.</t>
  </si>
  <si>
    <t>DESMONTAJE DE BARANDAL DE HERRERÍA EXISTENTE DE 0.50 A 1.50 M DE ALTURA CON RECUPERACIÓN, INCLUYE: HERRAMIENTA, CORTES, DEMOLICIÓN DE ANCLAS, ACARREOS AL SITIO DE APILE, EQUIPO Y MANO DE OBRA.</t>
  </si>
  <si>
    <t>DESMONTAJE Y RETIRO DE REJILLA PLUVIAL DE HERRERÍA, CON RECUPERACIÓN, INCLUYE: HERRAMIENTA, DEMOLICIÓN DE CONCRETO, DESMONTAJE DE MARCO Y CONTRAMARCO, MATERIALES, ACARREOS DENTRO DE LA OBRA Y POSTERIORMENTE DONDE INDIQUE SUPERVISIÓN FUERA DE LA OBRA, EQUIPO Y MANO DE OBRA.</t>
  </si>
  <si>
    <t>DESMONTAJE Y RETIRO DE PORTÓN DE HERRERÍA (CON RECUPERACIÓN) CON MEDIDAS PROMEDIO DE 2.90 X 2.35 M DE ALTO A BASE ESTRUCTURA TUBULAR DE PTR DE DISTINTAS MEDIDAS Y CALIBRES EN MARCOS Y TRAVESAÑOS COMO REFUERZO Y CUBIERTA DE LÁMINA METÁLICA, INCLUYE: HERRAMIENTA, DEMOLICIÓN DE CONCRETO DONDE SE ENCUENTRAN AHOGADAS LAS ANCLAS, CORTES, ACARREO AL LUGAR INDICADO POR SUPERVISIÓN, EQUIPO Y MANO DE OBRA.</t>
  </si>
  <si>
    <t>DESMANTELAMIENTO CON RECUPERACIÓN DE MALLA CICLÓN EXISTENTE CON POSTES VERTICALES Y HORIZONTALES, INCLUYE: HERRAMIENTA, DESMONTAJE DE PUERTAS, DEMOLICIÓN DE ANCLAJES DE CONCRETO, ACARREO Y APILE DE MATERIAL A BODEGA DONDE INDIQUE SUPERVISIÓN DENTRO Y FUERA DE LA OBRA, EQUIPO Y MANO DE OBRA.</t>
  </si>
  <si>
    <t>RETIRO DE TOCÓN DE ÁRBOL DE HASTA 100 CM DE DIÁMETRO, INCLUYE: HERRAMIENTA, EXCAVACIONES, MANIOBRAS, RETIRO DE MATERIALES DE DESECHO FUERA DE LA OBRA A TIRADERO INDICADO POR SUPERVISIÓN, EQUIPO Y MANO DE OBRA.</t>
  </si>
  <si>
    <t>DESMONTAJE Y RETIRO DE PORTERÍA DE FUTBOL EXISTENTE A BASE DE TUBERÍA DE ACERO DE HASTA 2.00 M DE ALTURA, CON RECUPERACIÓN, INCLUYE: HERRAMIENTA, DESMONTAJE Y RETIRO ESTRUCTURA DE ACERO, DEMOLICIÓN DE DADOS DE CONCRETO, ACARREOS DENTRO DE LA OBRA Y POSTERIORMENTE DONDE INDIQUE SUPERVISIÓN, EQUIPO Y MANO DE OBRA.</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</si>
  <si>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</si>
  <si>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TALA, DERRIBO Y RETIRO DE ÁRBOL DE 6.00 A 9.00 M DE ALTURA, INCLUYE: HERRAMIENTA, PAGO DE PERMISOS ANTE PARQUES Y JARDINES, CORTE DE FOLLAJE EN SECCIONES, APILE DE RAMAS Y TRONCOS, EXTRACCIÓN DE TOCÓN, RETIRO DE MATERIALES DE DESECHO FUERA DE LA OBRA A TIRADERO INDICADO POR SUPERVISIÓN, EQUIPO Y MANO DE OBRA.</t>
  </si>
  <si>
    <t>B2</t>
  </si>
  <si>
    <t>B2.1</t>
  </si>
  <si>
    <t>B2.2</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</si>
  <si>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</si>
  <si>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</si>
  <si>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</si>
  <si>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</si>
  <si>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</si>
  <si>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B2.3</t>
  </si>
  <si>
    <t xml:space="preserve">SUMINISTRO Y PLANTACIÓN DE ÁRBOL OLIVO NEGRO DE MÍNIMO 2.00 M DE ALTURA Y 2" DE DIÁMETRO EN TRONCO, INCLUYE: HERRAMIENTA, EXCAVACIÓN, CAPA  DE TIERRA VEGETAL, AGUA PARA RIEGO, MANO DE OBRA Y CUIDADOS POR 30 DÍAS. </t>
  </si>
  <si>
    <t xml:space="preserve">SUMINISTRO Y PLANTACIÓN DE ÁRBOL ARRAYÁN DE MÍNIMO 2.00 M DE ALTURA Y 2" DE DIÁMETRO EN TRONCO, INCLUYE: HERRAMIENTA, EXCAVACIÓN, CAPA  DE TIERRA VEGETAL, AGUA PARA RIEGO, MANO DE OBRA Y CUIDADOS POR 30 DÍAS. </t>
  </si>
  <si>
    <t>SUMINISTRO Y PLANTACIÓN DE ÁRBOL GUAYABO FRESA DE MÍNIMO 2.00 M DE ALTURA Y 2" DE DIÁMETRO EN TRONCO, INCLUYE: HERRAMIENTA, EXCAVACIÓN, CAPA  DE TIERRA VEGETAL, AGUA PARA RIEGO, MANO DE OBRA Y CUIDADOS POR 30 DÍAS.</t>
  </si>
  <si>
    <t>SUMINISTRO Y PLANTACIÓN DE ÁRBOL PRIMAVERA DE MÍNIMO 2.00 M DE ALTURA Y 2" DE DIÁMETRO EN TRONCO, INCLUYE: HERRAMIENTA, EXCAVACIÓN, CAPA  DE TIERRA VEGETAL, AGUA PARA RIEGO, MANO DE OBRA Y CUIDADOS POR 30 DÍAS.</t>
  </si>
  <si>
    <t>SUMINISTRO Y PLANTACIÓN DE ÁRBOL ROSA MORADA DE MÍNIMO 2.00 M DE ALTURA Y 2" DE DIÁMETRO EN TRONCO, INCLUYE: HERRAMIENTA, EXCAVACIÓN, CAPA  DE TIERRA VEGETAL, AGUA PARA RIEGO, MANO DE OBRA Y CUIDADOS POR 30 DÍAS.</t>
  </si>
  <si>
    <t>SUMINISTRO Y PLANTACIÓN DE PLANTA DEDO-MORO A RAZÓN DE 20 PZAS POR M2 DE 12 CM DE LARGO PROMEDIO, INCLUYE:  EXCAVACIÓN, CAPA  DE TIERRA VEGETAL, AGUA PARA RIEGO, HERRAMIENTA, MANO DE OBRA Y CUIDADOS POR 30 DÍAS.</t>
  </si>
  <si>
    <t>B2.4</t>
  </si>
  <si>
    <t>SUMINISTRO Y APLICACIÓN DE PINTURA TRÁFICO PARA LÍNEAS INTERCALADAS TIPO "PARADA DE AUTOBÚS" CON ACABADO PULIDO EN COLOR BLANCO Y AMARILLO, CON APLICACIÓN DE PRIMARIO PARA ASEGURAR EL CORRECTO ANCLAJE DE LA PINTURA Y DE MICROESFERA REFLEJANTE 330 GR/M2, APLICADA CON MAQUINA PINTARRAYA, INCLUYE: TRAZO, SEÑALAMIENTOS, MANO DE OBRA, PREPARACIÓN Y LIMPIEZA AL FINAL DE LA OBRA.</t>
  </si>
  <si>
    <t>B2.5</t>
  </si>
  <si>
    <t>B3</t>
  </si>
  <si>
    <t>RAMPAS DE ACCESO UNIVERSAL</t>
  </si>
  <si>
    <t>B3.1</t>
  </si>
  <si>
    <t>B3.2</t>
  </si>
  <si>
    <t>ALBAÑILERÍAS</t>
  </si>
  <si>
    <t>SUMINISTRO, HABILITADO Y COLOCACIÓN DE ARMEX DE ACERO 12X12-4 CON FY= 6,000 KG/CM2, PARA REFUERZO EN CASTILLOS Y/O DALAS, INCLUYE: MATERIALES, TRASLAPES, DESPERDICIOS, SILLETAS, HABILITADO, AMARRES, MANO DE OBRA, EQUIPO Y HERRAMIENTA.</t>
  </si>
  <si>
    <t>MURO DE BLOCK DE JALCRETO SÓLIDO, DE 14 CM DE ESPESOR PROMEDIO, A SOGA, CON BLOCK 11 X 14 X 28 CM, ACABADO COMÚN, ASENTADO CON MORTERO CEMENTO-ARENA EN PROPORCIÓN 1:3, DE 0.00 M A 3.00 M DE ALTURA, INCLUYE: TRAZO, NIVELACIÓN, PLOMEO, ANDAMIOS, MATERIALES, DESPERDICIOS, MANO DE OBRA, LIMPIEZA, ACARREO DE MATERIALES AL SITIO DE SU UTILIZACIÓN A CUALQUIER ALTURA Y HERRAMIENTA.</t>
  </si>
  <si>
    <t>APLANADO DE 1.00 CM DE ESPESOR EN MURO CON MORTERO CEMENTO-ARENA 1:3, ACABADO APALILLADO FINO, INCLUYE: HERRAMIENTA, MATERIALES, ACARREOS, DESPERDICIOS, MANO DE OBRA, ANDAMIOS, PLOMEADO, NIVELADO, REGLEADO, RECORTES, EQUIPO Y MANO DE OBRA.</t>
  </si>
  <si>
    <t>BOQUILLA DE 15 A 20 CM DE ANCHO, CON MORTERO CEMENTO ARENA PROPORCIÓN 1:3, TERMINADO APALILLADO FINO, INCLUYE: MATERIALES, ACARREOS, DESPERDICIOS, MANO DE OBRA, PLOMEADO, NIVELADO, REGLEADO, RECORTES, MANO DE OBRA, EQUIPO Y HERRAMIENTA.</t>
  </si>
  <si>
    <t>B3.3</t>
  </si>
  <si>
    <t>PISOS DE CONCRETO Y BARANDAL</t>
  </si>
  <si>
    <t>RAMPA DE 10 CM DE ESPESOR CON PENDIENTE MÁXIMA DEL 6% A BASE DE CONCRETO HECHO EN OBRA  F'C= 200 KG/CM2, T.M.A. 19 MM, ACABADO ESCOBILLADO, INCLUYE: HERRAMIENTA, SUMINISTRO DE MATERIALES, AGUA, DESPERDICIOS, ACARREOS, REGLEADO, ACABADO, CIMBRA EN FRONTERAS, DESCIMBRA, COLADO, CURADO, REMATES, MUESTREADO, EQUIPO Y MANO DE OBRA.</t>
  </si>
  <si>
    <t>PISO DE 10 CM DE ESPESOR A BASE DE CONCRETO PREMEZCLADO  F'C= 200 KG/CM2, T.MA. 19 MM, ACABADO ESCOBILLADO, INCLUYE: HERRAMIENTA, SUMINISTRO DE MATERIALES, CURADO, DESPERDICIOS, ACARREOS, REGLEADO, ACABADO, CIMBRA EN FRONTERAS, DESCIMBRA, COLADO, REMATES, MUESTREADO, EQUIPO Y MANO DE OBRA.</t>
  </si>
  <si>
    <t>SUMINISTRO, HABILITADO Y COLOCACIÓN DE PERFILES TUBULARES DE 2" A 2 1/2" CEDULA 30, PARA FABRICACIÓN DE BARANDAL SEGÚN DISEÑO, INCLUYE: UNA MANO DE PRIMARIO ANTICORROSIVO, DOS MANOS DE PINTURA DE ESMALTE ALQUIDÁLICO, COLOR S. M. A., PLACAS BASE PARA FIJAR BARANDAL, MATERIALES, MANO DE OBRA, EQUIPO Y HERRAMIENTA.</t>
  </si>
  <si>
    <t>B4</t>
  </si>
  <si>
    <t>PASILLOS Y ANDADORES</t>
  </si>
  <si>
    <t>B4.1</t>
  </si>
  <si>
    <t>B4.2</t>
  </si>
  <si>
    <t>RENIVELACIÓN DE REGISTRO EXISTENTE CON DIMENSIONES PROMEDIO DE 50 CM A 60 CM DE LARGO Y/O ANCHO Y HASTA 20 CM DE PROFUNDIDAD (MEDIDAS INTERIORES), ELABORADO DE BLOCK 11 X 14 X 28 CM A SOGA, ASENTADO CON MORTERO CEMENTO - ARENA 1:3, APLANADO CON MORTERO CEMENTO - ARENA 1:3 ACABADO PULIDO DE 1.50 CM DE ESPESOR, MARCO Y CONTRAMARCO DE ÁNGULO DE 2" X 1/4" PARA CONTRAMARCO Y ÁNGULO DE 1 3/4" X 3/16" PARA MARCO, TAPA DE CONCRETO F'C= 200 KG/CM2. T.M.A. 19 MM., ARMADO CON REFUERZO DE VARILLA DE 3/8"@15 CM EN AMBAS DIRECCIONES, JALADERA DE REDONDO LISO DE 1/2" DE 15 X 10 CM Y TUBO DE 3/4" PARA PASOS DE LA JALADERA, INCLUYE: HERRAMIENTA, TRAZO, DESPERDICIOS, SUMINISTRO, ACARREOS DE MATERIAL, EQUIPO Y MANO DE OBRA.</t>
  </si>
  <si>
    <t>B5</t>
  </si>
  <si>
    <t>ÁREA DE DESAYUNADORES</t>
  </si>
  <si>
    <t>B5.1</t>
  </si>
  <si>
    <t>B5.2</t>
  </si>
  <si>
    <t>CIMBRA EN ZAPATAS DE CIMENTACIÓN, ACABADO COMÚN, INCLUYE: SUMINISTRO DE MATERIALES, ACARREOS, CORTES, HABILITADO, CIMBRADO, DESCIMBRADO, MANO DE OBRA, LIMPIEZA, EQUIPO Y HERRAMIENTA.</t>
  </si>
  <si>
    <t>CONCRETO HECHO EN OBRA DE F'C= 250 KG/CM2, T.MA. 3/4", R.N., INCLUYE: HERRAMIENTA, ELABORACIÓN DE CONCRETO, ACARREOS, COLADO, VIBRADO, EQUIPO Y MANO DE OBRA.</t>
  </si>
  <si>
    <t>B6</t>
  </si>
  <si>
    <t>JARDINERAS Y VEGETACIÓN</t>
  </si>
  <si>
    <t>B6.1</t>
  </si>
  <si>
    <t>B6.2</t>
  </si>
  <si>
    <t xml:space="preserve">MURO DE BLOCK DE JALCRETO DE 11X14X28 CM A TEZÓN ASENTADO CON MORTERO CEMENTO-ARENA 1:3, ACABADO COMÚN, INCLUYE: TRAZO, NIVELACIÓN, PLOMEO, MATERIALES, DESPERDICIOS, MANO DE OBRA, HERRAMIENTA, ANDAMIOS, EQUIPO Y ACARREOS. </t>
  </si>
  <si>
    <t>BOQUILLA DE 25 A 32 CM DE ANCHO, CON MORTERO CEMENTO ARENA PROPORCIÓN 1:3, TERMINADO APALILLADO FINO, INCLUYE: MATERIALES, ACARREOS, DESPERDICIOS, MANO DE OBRA, PLOMEADO, NIVELADO, REGLEADO, RECORTES, MANO DE OBRA, EQUIPO Y HERRAMIENTA.</t>
  </si>
  <si>
    <t>GUARNICIÓN TIPO "I" EN SECCIÓN 15 X 40 CM DE ALTURA A BASE DE CONCRETO PREMEZCLADO F'C= 200 KG/CM2., T.M.A. 19 MM., R.N., ACABADO COMÚN EN COSTADOS Y PULIDO EN CORONA, INCLUYE: HERRAMIENTA, CIMBRA, DESCIMBRA, COLADO, CURADO, MATERIALES, EQUIPO Y MANO DE OBRA.</t>
  </si>
  <si>
    <t>B6.3</t>
  </si>
  <si>
    <t>VEGETACIÓN</t>
  </si>
  <si>
    <t>SUMINISTRO Y PLANTACIÓN DE PLANTA DEDO-MORO DE HASTA 15 CM DE LARGO PROMEDIO, INCLUYE: HERRAMIENTA, EXCAVACIÓN, CAPA DE TIERRA VEGETAL, AGUA PARA RIEGO, MANO DE OBRA Y CUIDADOS POR 30 DÍAS.</t>
  </si>
  <si>
    <t>SUMINISTRO Y PLANTACIÓN DE PLANTA ROMERO (ROSMARINUS OFFICINALIS) DE HASTA 30 CM DE ALTURA PROMEDIO, INCLUYE: HERRAMIENTA, EXCAVACIÓN, CAPA DE TIERRA VEGETAL, AGUA PARA RIEGO, MANO DE OBRA Y CUIDADOS POR 30 DÍAS.</t>
  </si>
  <si>
    <t>SUMINISTRO Y PLANTACIÓN DE PLANTA IPOMEA  (IPOMEA BATATA) DE HASTA 30 CM DE ALTURA PROMEDIO, INCLUYE: HERRAMIENTA, EXCAVACIÓN, CAPA DE TIERRA VEGETAL, AGUA PARA RIEGO, MANO DE OBRA Y CUIDADOS POR 30 DÍAS.</t>
  </si>
  <si>
    <t>SUMINISTRO Y PLANTACIÓN DE PLANTA WEDELIA DE 15 A 20 CM DE ALTURA, INCLUYE: EXCAVACIÓN, CAPA  DE TIERRA VEGETAL, AGUA PARA RIEGO, HERRAMIENTA, MANO DE OBRA Y CUIDADOS POR 30 DÍAS.</t>
  </si>
  <si>
    <t>SUMINISTRO Y PLANTACIÓN DE ÁRBOL LLUVIA DE ORO (CASSIA FISTULA) DE 2.00 M MÍNIMO DE ALTURA A PARTIR N.P.T. Y 2" DE DIÁMETRO MÍNIMO EN TRONCO, INCLUYE: HERRAMIENTA, EXCAVACIÓN, CAPA  DE TIERRA VEGETAL, AGUA PARA RIEGO, MANO DE OBRA Y CUIDADOS POR 30 DÍAS.</t>
  </si>
  <si>
    <t>SUMINISTRO Y PLANTACIÓN DE ÁRBOL JACARANDA (JACARANDA MIMOSIFOLIA D DON) DE 2.00 M MÍNIMO DE ALTURA A PARTIR N.P.T. Y 2" DE DIÁMETRO MÍNIMO EN TRONCO, INCLUYE: HERRAMIENTA, EXCAVACIÓN, CAPA  DE TIERRA VEGETAL, AGUA PARA RIEGO, MANO DE OBRA Y CUIDADOS POR 30 DÍAS.</t>
  </si>
  <si>
    <t>SUMINISTRO Y PLANTACIÓN DE ÁRBOL MAJAGUA (HIBISCUS ELATUS) DE 2.00 M MÍNIMO DE ALTURA A PARTIR N.P.T. Y 2" DE DIÁMETRO MÍNIMO EN TRONCO, INCLUYE: HERRAMIENTA, EXCAVACIÓN, CAPA  DE TIERRA VEGETAL, AGUA PARA RIEGO, MANO DE OBRA Y CUIDADOS POR 30 DÍAS.</t>
  </si>
  <si>
    <t>B7</t>
  </si>
  <si>
    <t>B7.1</t>
  </si>
  <si>
    <t>RELLENO DE SUELO-CEMENTO, A BASE DE MATERIAL DE BANCO (TEPETATE) EN PROPORCIÓN DE 10:1, EN CEPAS O CAJÓN, COMPACTADO CON EQUIPO DE IMPACTO EN CAPAS NO MAYORES DE 15 CM AL 100% DE SU P.V.S.M, PRUEBA AASHTO ESTÁNDAR, INCLUYE: HERRAMIENTA, SUMINISTRO DE AGUA PARA LOGRAR HUMEDAD ÓPTIMA, MEZCLADO, TENDIDO, EQUIPO, PRUEBAS DE COMPACTACIÓN, ABUNDAMIENTO, EQUIPO Y MANO DE OBRA.</t>
  </si>
  <si>
    <t>B7.2</t>
  </si>
  <si>
    <t>CIMBRA EN DADOS DE CIMENTACIÓN, ACABADO COMÚN, INCLUYE: SUMINISTRO DE MATERIALES, ACARREOS, CORTES, HABILITADO, CIMBRADO, DESCIMBRADO, MANO DE OBRA, LIMPIEZA, EQUIPO Y HERRAMIENTA.</t>
  </si>
  <si>
    <t>SUMINISTRO, HABILITADO Y MONTAJE DE ANCLA DE ACERO A-36  A BASE DE REDONDO LISO DE 1" DE DIÁMETRO CON UN DESARROLLO DE 1.05 M CON ROSCA EN AMBOS EXTREMOS, 15 CM EN LA PARTE SUPERIOR Y 10 CM EN LA PARTE INFERIOR, INCLUYE: TUERCAS HEXAGONALES DE 1" ESTRUCTURALES PESADA CON RONDANA PLANA, CORTES, MANO DE OBRA, EQUIPO Y HERRAMIENTA.</t>
  </si>
  <si>
    <t>SUMINISTRO, HABILITADO Y MONTAJE DE PLACA DE ACERO A-36 DE 45 X 45 CM Y 1" (199.39 KG/M2), INCLUYE: TRAZO, MATERIALES, CORTES, SOLDADURA, FIJACIÓN, MANO DE OBRA, EQUIPO Y HERRAMIENTA.</t>
  </si>
  <si>
    <t>B7.3</t>
  </si>
  <si>
    <t>B7.4</t>
  </si>
  <si>
    <t>B8</t>
  </si>
  <si>
    <t>B8.1</t>
  </si>
  <si>
    <t>B8.2</t>
  </si>
  <si>
    <t>PISO DE 10 CM DE ESPESOR A BASE DE CONCRETO PREMEZCLADO  F'C= 200 KG/CM2, T.MA. 3/4", ACABADO SEMIPULIDO, INCLUYE: HERRAMIENTA, SUMINISTRO DE MATERIALES, CURADO, DESPERDICIOS, ACARREOS, REGLEADO, ACABADO, CIMBRA EN FRONTERAS, DESCIMBRA, COLADO, REMATES, MUESTREADO, EQUIPO Y MANO DE OBRA.</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</si>
  <si>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</si>
  <si>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B8.3</t>
  </si>
  <si>
    <t>SUMINISTRO Y APLICACIÓN DE LOGO CON PLANTILLA, CON LA LEYENDA DE "n_ñ" CON PINTURA BASE ACEITE DE SECADO RÁPIDO, MATE MARCA COMEX O SIMILAR, MEDIDAS PROMEDIO DE 1.78 M X 1.24 M CONFORME A DETALLE DE PROYECTO, INCLUYE: HERRAMIENTA, LIMPIEZA Y PREPARACIÓN DE LA SUPERFICIE, MATERIALES, EQUIPO Y MANO DE OBRA.</t>
  </si>
  <si>
    <t>B8.4</t>
  </si>
  <si>
    <t>PORTERÍAS</t>
  </si>
  <si>
    <t>SUMINISTRO E INSTALACIÓN DE ESTRUCTURAS TIPO PORTERÍA CON EXTENSIONES PARA SOPORTAR LOS TABLEROS DE BASQUETBOL, FABRICADOS A BASE DE TUBO DE 4" Y EXTENSIONES EN TUBO DE 2" TODO EN CEDULA 40, MEDIDAS (3.80 M DE ALTO POR 3.10 M DE ANCHO Y 3.20 M DE FONDO), LA DISTANCIA DE LA PORTERÍA AL TABLERO ES DE 2.75 M, TABLERO PROFESIONAL PARA BASQUETBOL EN ACRÍLICO DE 15 MM DE GROSOR REVESTIDO CON BASTIDOR DE PTR 1" VERDE (1.62 KG/M), MEDIDAS OFICIALES 1.80 M POR 1.05 M, AROS TIPO NBA DISEÑADOS PARA USO RUDO CAPACES DE SOPORTAR EL PESO DE UN JUGADOR AL COLGARSE, RED DE USO RUDO, INCLUYE: HERRAMIENTA, PRIMER ANTICORROSIVO Y TERMINADO EN ESMALTE 100 MATE COMEX O SIMILAR EN COLOR BLANCO, MATERIALES,  ACARREOS, EQUIPO Y MANO DE OBRA.</t>
  </si>
  <si>
    <t>B9</t>
  </si>
  <si>
    <t>REHABILITACIÓN DE CANCHA DE FUTBOL</t>
  </si>
  <si>
    <t>B9.1</t>
  </si>
  <si>
    <t>CANCHA DE FUTBOL</t>
  </si>
  <si>
    <t>SUMINISTRO Y APLICACIÓN DE ACRÍLICO SURFACER, NEUTRAL CONCENTRADO Y PIGMENTO, EMULSIÓN 100 % ACRÍLICA, CON DISEÑO DE CURVATURAS Y PICTOGRAMAS CONFORME INDICA PLANO DE PROYECTO, INCLUYE: HERRAMIENTA, DISEÑO DE FIGURAS, TRAZO A DETALLE, MATERIALES, ARENA SÍLICA, EQUIPO Y MANO DE OBRA.</t>
  </si>
  <si>
    <t>SUMINISTRO Y APLICACIÓN DE LOGO CON PLANTILLA, CON LA LEYENDA DE "n_ñ" CON PINTURA BASE ACEITE DE SECADO RÁPIDO, MATE MARCA COMEX O SIMILAR, MEDIDAS PROMEDIO DE 0.89 M X 0.62 M CONFORME A DETALLE DE PROYECTO, INCLUYE: HERRAMIENTA, LIMPIEZA Y PREPARACIÓN DE LA SUPERFICIE, MATERIALES, EQUIPO Y MANO DE OBRA.</t>
  </si>
  <si>
    <t>B9.2</t>
  </si>
  <si>
    <t>SUMINISTRO E INSTALACIÓN DE PORTERÍAS, ELABORADAS CON TUBO DE 3" DE ACERO PG, CON UNA SECCIÓN DE 3.00 X 1.50 M, ANCLADA A PISO CON 4 DADOS DE 30 X 30 X 60 CM, CON CONCRETO F'C=200 KG/CM2, INCLUYE: HERRAMIENTAS, EXCAVACIÓN, MATERIALES, TRABAJO EN TALLER, PRIMARIO ANTICORROSIVO Y TERMINADO ESMALTE 100 MATE O SIMILAR, RED DE POLIPROPILENO DE 3MM TEJIDO A CUADRO DE 10 CM, EQUIPO Y MANO DE OBRA.</t>
  </si>
  <si>
    <t>B10</t>
  </si>
  <si>
    <t>REHABILITACIÓN DE INGRESO</t>
  </si>
  <si>
    <t>B10.1</t>
  </si>
  <si>
    <t>PISO DE CONCRETO DE INGRESO</t>
  </si>
  <si>
    <t>PISO DE CONCRETO PREMEZCLADO F'C= 200 KG/CM2 CON AGREGADO INTEGRAL DE GRANO DE MÁRMOL H3 DEL #3 (5 KG POR 1 M²), DE 10 CM DE ESPESOR, ACABADO LAVADO, INCLUYE: HERRAMIENTA, ACARREOS, PREPARACIÓN DE LA SUPERFICIE, NIVELACIÓN, CIMBRADO, DESCIMBRADO,  COLADO, VIBRADO, SUMINISTRO DE MATERIALES, EQUIPO Y MANO DE OBRA.</t>
  </si>
  <si>
    <t>B10.2</t>
  </si>
  <si>
    <t>APLANADO DE 2.00 CM DE ESPESOR EN MURO CON MORTERO CEMENTO-ARENA 1:3, ACABADO TIPO DUELA SEMI PULIDO APARENTE, INCLUYE: HERRAMIENTA, MATERIALES, ACARREOS, DESPERDICIOS, MANO DE OBRA, ANDAMIOS, PLOMEADO, NIVELADO, REGLEADO, RECORTES, EQUIPO Y MANO DE OBRA.</t>
  </si>
  <si>
    <t>BOQUILLA DE 15 A 20 CM DE ANCHO, CON MORTERO CEMENTO ARENA PROPORCIÓN 1:3, TERMINADO TIPO DUELA SEMI PULIDO APARENTE, INCLUYE: MATERIALES, ACARREOS, DESPERDICIOS, MANO DE OBRA, PLOMEADO, NIVELADO, REGLEADO, RECORTES, MANO DE OBRA, EQUIPO Y HERRAMIENTA.</t>
  </si>
  <si>
    <t>APLANADO DE 2.00 CM DE ESPESOR EN MURO CON MORTERO CEMENTO-ARENA 1:4, ACABADO APALILLADO FINO, INCLUYE: HERRAMIENTA, MATERIALES, ACARREOS, DESPERDICIOS, MANO DE OBRA, ANDAMIOS, PLOMEADO, NIVELADO, REGLEADO, RECORTES, EQUIPO Y MANO DE OBRA.</t>
  </si>
  <si>
    <t>INSTALACIÓN DE MALLA CICLÓN PRODUCTO DE RECUPERACIÓN ANCLADA A PORTÓN NUEVO, CON POSTES VERTICALES Y HORIZONTALES, INCLUYE: HERRAMIENTA, ACARREO, ELEVACIONES, MANIOBRAS, EQUIPO Y MANO DE OBRA.</t>
  </si>
  <si>
    <t>B10.3</t>
  </si>
  <si>
    <t>PORTÓN DE HERRERÍA</t>
  </si>
  <si>
    <t>SUMINISTRO Y COLOCACIÓN DE PASADOR DE TUBO DE 2" X 50 CM C-40, CON PALANCA Y ANILLOS CON SOLERA DE 2" X 1/4", INCLUYE: SOLDADURA, EQUIPO, MATERIALES MENORES, MANO DE OBRA Y HERRAMIENTA.</t>
  </si>
  <si>
    <t>SUMINISTRO Y COLOCACIÓN DE PASADOR DE VARILLA REDONDA LISA DE 1/2", BASE Y ANILLOS DE SOLERA, PARA CANDADOS DE 1 X 3/16, INCLUYE: SOLDADURA, TUBO DE FO.GA. DE 5/8" DIÁMETRO Y 20 CM LARGO, EQUIPO, MATERIALES MENORES, MANO DE OBRA Y HERRAMIENTA.</t>
  </si>
  <si>
    <t>SUMINISTRO, FABRICACIÓN Y COLOCACIÓN DE PUERTA DE HERRERÍA CON DIMENSIONES PROMEDIO DE 2.86 M X 2.45 M DE ALTURA, FABRICADA CON MARCO DE PTR DE 4" X 2" CALIBRE 11, ARMADA CON REJILLA DE 1 PTR VERTICAL @ 6 CM DE 1 1/2" X 1 1/2"CALIBRE 9 Y FORRADA CON LÁMINA DE TABLERO CAJA GRANDE FORMATO1.02 X 2.44 M CALIBRE 22, 2 FIJOS VERTICALES EN LOS EXTREMOS DE PUERTA DE PTR DE 6" X 4" X 1/4" ANCLADOS A MURO CON ÁNGULOS DE 2 1/2" X 3/16" DE 15 CM DE LARGO CON CORTE A 45° EN SU VÉRTICE DE 7 CM DE PROFUNDIDAD, TOPE DE PUERTA VERTICAL DE SOLERA DE 2" X 1/4", TEJUELO INFERIOR COMUNELLO GRANDE PARA 650KG Y EN LADO SUPERIOR BIBEL GRANDE D-70 DE 70 MM TIPO COMUNELLO PARA 650 KG, INCLUYE: HERRAMIENTA, PRIMARIO ANTICORROSIVO, FLETES Y MANIOBRAS, SOLDADURAS, MATERIALES MENORES, EQUIPO Y MANO DE OBRA.</t>
  </si>
  <si>
    <t>SUMINISTRO Y APLICACIÓN DE PINTURA DE ESMALTE 100 MARCA COMEX O SIMILAR, SOBRE SUPERFICIES METÁLICAS EN HERRERÍA ABIERTA (VENTANAS, PROTECCIONES, CANCELERÍA) A DOS MANOS, INCLUYE: PREPARACIÓN DE LA SUPERFICIE, MATERIALES MENORES Y DE CONSUMO, ANDAMIOS, HERRAMIENTAS, LIMPIEZA, MANO DE OBRA A CUALQUIER NIVEL.</t>
  </si>
  <si>
    <t>B11</t>
  </si>
  <si>
    <t>PLACA CONMEMORATIVA Y BARRERA DE SEGURIDAD DE INGRESO</t>
  </si>
  <si>
    <t>B11.1</t>
  </si>
  <si>
    <t xml:space="preserve">SUMINISTRO Y COLOCACIÓN DE LETRERO CON LA LEYENDA DE "Escuela Primaria Emiliano Zapata" "14DPR2539U" EN ALTO RELIEVE CON ELEMENTOS INDIVIDUALES, CORTADOS CON LÁSER, FABRICADOS EN PLACA 3/16" (4.7 MM) #304 A1 DE ACERO INOXIDABLE, PULIDO MECÁNICAMENTE, TERMINADO ESPEJO, PROTECCIÓN CON RECUBRIMIENTO DE BARNIZ TRANSPARENTE DE POLIURETANO, PREPARACIÓN DE ANCLAS DE 18 CM FABRICADAS CON SÓLIDO INOX 1/4" PARA SER FIJADAS A MURO, CON 5 CM DE SEPARACIÓN CON ADHESIVO EPÓXICO ANCHORFIX COLOR GRIS, FUENTE TIPO ISIDORA BOLD, H= 15 CM, INCLUYE: HERRAMIENTA, ACARRETOS, DESPERDICIOS, MATERIALES, COLOCACIÓN, BARRENOS, EQUIPO Y MANO DE OBRA.
</t>
  </si>
  <si>
    <t>B11.2</t>
  </si>
  <si>
    <t>BARRERA DE SEGURIDAD DE INGRESO</t>
  </si>
  <si>
    <t>SUMINISTRO Y COLOCACIÓN DE SEÑALIZACIÓN URBANA INSTITUCIONAL DE 2 BARRERAS DE PROTECCIÓN EN ESCUELAS, MODELO RD-JAL7 O SIMILAR, ELABORADAS CON MARCO DE TUBULAR DE 2.5" Y 2" PARA ATIESAR BARRERA, 2 LÁMINAS METÁLICAS DE ACERO CAL. 18 Y CAL.14 EN LA PARTE SUPERIOR (1.45 M2) Y LÁMINA MULTIPERFORADA CAL.12, BARRENO 6 MM EN LA PARTE INFERIOR (0.59 M2), EN UNA DE LAS BARRERAS SE PERFORARA LA LÁMINA CAL. 18 CON LA LEYENDA "NIÑAS Y NIÑOS FELICES HOY, MEJORES ADULTOS MAÑANA" INCLUYENDO EL PERIODO "2021-2024" Y EL ESCUDO DE ESCUELAS CON ESTRELLA EN LÁMINA CAL. 14, EN LA OTRA BARRERA, SE PERFORARA CON EL NOMBRE DE LA ESCUELA, INCLUYENDO LOGO DE "GOBIERNO DE ZAPOPAN" Y LOGO "CIUDAD DE LAS NIÑAS Y LOS NIÑOS", LAS MEDIDAS DE CADA BARRERA ES DE 2.00 X 1.66 M DE ALTURA DE LOS CUALES SE ANCLARAN 30 CM EN DADO DE CONCRETO DE 40 CM DE PERALTE, BARRERAS CONFORME A DETALLE EN PLANO, INCLUYE: HERRAMIENTA, CORTE CON LÁSER, ACARREOS, 3 DADOS DE CONCRETO F´C= 200 KG/CM2 HECHO EN OBRA PARA ANCLAJE DE BARRERA ESCOLAR CON COLOR NEGRO SUPERFICIAL AL 4%, Y ACABADO ESTAMPADO TIPO PIEL DE ELEFANTE (2 DADOS DE 0.50X0.40X0.40 M Y UN DADO DE 0.50X0.80X0.40 M, LIMPIEZA, EQUIPO Y MANO DE OBRA.</t>
  </si>
  <si>
    <t>B12</t>
  </si>
  <si>
    <t>DOPI-MUN-RM-IE-LP-083-2023</t>
  </si>
  <si>
    <t>DESMONTAJE Y RETIRO DE TABLERO DE BÁSQUETBOL EXISTENTE A BASE DE ESTRUCTURA DE ACERO DE CAJÓN MONTEN DE HASTA 4.00 M DE ALTURA PROMEDIO, CON RECUPERACIÓN, INCLUYE: HERRAMIENTA, DESMONTAJE Y RETIRO ESTRUCTURA DE ACERO, DEMOLICIÓN DE DADOS DE CONCRETO, RETIRO DE TABLERO A BASE DE HERRERÍA LIGADO A ESTRUCTURA, ACARREOS DENTRO DE LA OBRA Y POSTERIORMENTE DONDE INDIQUE SUPERVISIÓN FUERA DE LA OBRA, EQUIPO Y MANO DE OBRA</t>
  </si>
  <si>
    <t xml:space="preserve">DESMONTAJE Y RETIRO DE PUERTA DE HERRERÍA CON MEDIDAS PROMEDIO DE 3.00 X 5.10 M, A BASE DE HERRERÍA ABIERTA CON PERFILES PTR EN SENTIDO VERTICAL Y FORRADA CON LÁMINA LISA, CON RECUPERACIÓN, INCLUYE: HERRAMIENTA, DEMOLICIÓN DE CONCRETO DONDE SE ENCUENTRAN AHOGADAS LAS ANCLAS, ACARREOS, EQUIPO Y MANO DE OBRA. </t>
  </si>
  <si>
    <t xml:space="preserve">DESMONTAJE Y RETIRO DE BOMBA PERIFÉRICA, CON RECUPERACIÓN, INCLUYE: HERRAMIENTA, DESCONEXIÓN, ACARREOS, EQUIPO Y MANO DE OBRA. </t>
  </si>
  <si>
    <t>CIMBRA COMÚN, INCLUYE: SUMINISTRO DE MATERIALES, ACARREOS, CORTES, HABILITADO, CIMBRADO, CHAFLANES, DESCIMBRADO, MANO DE OBRA, LIMPIEZA, EQUIPO Y HERRAMIENTA.</t>
  </si>
  <si>
    <t>RENIVELACIÓN DE REGISTRO SANITARIO FORJADO DE 0.40 M X 0.40 M Y HASTA 0.30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APLANADO INTERIOR DE 1.50 CM CON MORTERO CEMENTO ARENA 1:4 CON IMPERMEABILIZANTE INTEGRAL A RAZÓN DE 0.20 KG/M2, INCLUYE: HERRAMIENTA, CIMBRA, DESCIMBRA, MATERIALES, EQUIPO Y MANO DE OBRA.</t>
  </si>
  <si>
    <t>SUMINISTRO Y COLOCACIÓN DE CONCRETO HECHO EN OBRA F´C= 250 KG/CM2, T.M.A. 19 MM R.N., EN CIMENTACIÓN, INCLUYE: MATERIALES, COLADO, VIBRADO, DESCIMBRA, CURADO,  MANO DE OBRA, EQUIPO Y HERRAMIENTA.</t>
  </si>
  <si>
    <t>CIMBRA APARENTE EN MUROS, INCLUYE: SUMINISTRO DE MATERIALES, ACARREOS, CORTES, HABILITADO, CIMBRADO, CHAFLANES, DESCIMBRADO, MANO DE OBRA, LIMPIEZA, EQUIPO Y HERRAMIENTA.</t>
  </si>
  <si>
    <t>PINTURA DE ESMALTE 100 COMEX O SIMILAR, SOBRE SUPERFICIES METÁLICAS EN HERRERÍA ABIERTA (VENTANAS, PROTECCIONES, CANCELERIA) A DOS MANOS, INCLUYE: PREPARACIÓN DE LA SUPERFICIE, MATERIALES MENORES Y DE CONSUMO, ANDAMIOS, HERRAMIENTAS, LIMPIEZA, MANO DE OBRA A CUALQUIER NIVEL.</t>
  </si>
  <si>
    <t>PINTURA DE ESMALTE 100 COMEX O SIMILAR, SOBRE SUPERFICIES METÁLICAS EN HERRERÍA CERRADA (VENTANAS, PROTECCIONES, CANCELERIA) A DOS MANOS, INCLUYE: PREPARACIÓN DE LA SUPERFICIE, MATERIALES MENORES Y DE CONSUMO, ANDAMIOS, HERRAMIENTAS, LIMPIEZA, MANO DE OBRA A CUALQUIER NIVEL.</t>
  </si>
  <si>
    <t>BOQUILLA DE 25 A 30 CM DE ANCHO, CON MORTERO CEMENTO ARENA PROPORCIÓN 1:3, TERMINADO APALILLADO, INCLUYE: MATERIALES, ACARREOS, DESPERDICIOS, MANO DE OBRA, PLOMEADO, NIVELADO, REGLEADO, RECORTES, MANO DE OBRA, EQUIPO Y HERRAMIENTA.</t>
  </si>
  <si>
    <t xml:space="preserve">FABRICACIÓN Y COLOCACIÓN DE PUERTA DE HERRERÍA CON DIMENSIONES DE 0.50 X 1.00 M, FABRICADA CON MARCO PTR DE 1" X 1" CA.16, AHOGADO A MUROS Y/O PISO CON VARILLA CORRUGADA DE 1/2" DE 10 CM DE LARGO, FORRADA SOLERA DE ACERO A-36, DE 1/8" X 1/2" @ 2.8 CM, ACABADO LISO, BISAGRA TIPO BARRIL DE 1/2",SOLERA DE 1/8" X 2" X 2" CON PERFORACIÓN PARA CANDADO DE 1.4 CM, INCLUYE: HERRAMIENTA, TRABAJOS EN HERRERÍA, MATERIALES, CORTES, DESPERDICIOS, SOLDADURA, PLANTA DE SOLDAR, PRIMARIO ANTICORROSIVO, PINTURA DE ESMALTE ALQUIDÁLICO, COLOR S. M. A., MANO DE OBRA, ACARREOS, HERRAJES DE FIJACIÓN, PERFORACIÓN, ELEVACIONES, AJUSTES EN SITIO, EQUIPO Y MANO DE OBRA.   </t>
  </si>
  <si>
    <t>SUMINISTRO Y APLICACIÓN DE LOGO CON PLANTILLA, CON LA LEYENDA DE "Ciudad de las niñas" Y/O "Ciudad de los niños" CON PINTURA BASE ACEITE DE SECADO RÁPIDO, MATE MARCA COMEX O SIMILAR, MEDIDAS PROMEDIO DE 1.33 M X 0.61 M CONFORME A DETALLE DE PROYECTO, INCLUYE: HERRAMIENTA, LIMPIEZA Y PREPARACIÓN DE LA SUPERFICIE, MATERIALES, EQUIPO Y MANO DE OBRA.</t>
  </si>
  <si>
    <t>SUMINISTRO Y PLANTACIÓN DE PLANTA WEDELIA DE 12 CM DE LARGO PROMEDIO, INCLUYE:  EXCAVACIÓN, CAPA  DE TIERRA VEGETAL, AGUA PARA RIEGO, HERRAMIENTA, MANO DE OBRA, RIEGO Y CUIDADOS POR 30 DÍAS.</t>
  </si>
  <si>
    <t>SUMINISTRO, HABILITADO Y MONTAJE DE ANCLA DE ACERO A-36  A BASE DE REDONDO LISO DE 1'' DE DIÁMETRO CON UN DESARROLLO DE 1.05 M CON ROSCA EN AMBOS EXTREMOS, 15 CM EN LA PARTE SUPERIOR Y 10 CM EN LA PARTE INFERIOR, INCLUYE: HERRAMIENTA, ACARREOS, TUERCAS HEXAGONALES DE 3/4" ESTRUCTURALES PESADA GRADO 5 CON RONDANA PLANA, CORTES, NIVELADO, MATERIALES, EQUIPO Y MANO DE OBRA.</t>
  </si>
  <si>
    <t>SUMINISTRO, HABILITADO Y MONTAJE DE PLACA DE ACERO A-36 DE 45 X 45 CM Y 1" DE ESPESOR, INCLUYE: TRAZO, MATERIALES, 8 PERFORACIONES PARA ANCLAS DE 1", CORTES, SOLDADURA, FIJACIÓN, MANO DE OBRA, EQUIPO Y HERRAMIENTA.</t>
  </si>
  <si>
    <t>DESMONTAJE Y RETIRO DE TABLERO DE BÁSQUETBOL EXISTENTE A BASE DE ESTRUCTURA DE ACERO DE PTR DE HASTA 4.00 M DE ALTURA PROMEDIO, CON RECUPERACIÓN, INCLUYE: HERRAMIENTA, DESMONTAJE Y RETIRO ESTRUCTURA DE ACERO, DEMOLICIÓN DE DADOS DE CONCRETO, RETIRO DE TABLERO A BASE DE HERRERÍA LIGADO A ESTRUCTURA, ACARREOS DENTRO DE LA OBRA Y POSTERIORMENTE DONDE INDIQUE SUPERVISIÓN FUERA DE LA OBRA, EQUIPO Y MANO DE OBRA.</t>
  </si>
  <si>
    <t>CONSTRUCCIÓN DE CANALETA DE CONCRETO HECHO EN OBRA F´C= 150 KG/CM2, MEDIDAS INTERIORES DE CANALETA DE 23 CM DE ANCHO Y ALTURA PROMEDIO DE 20 A 30 CM, ESPESOR DE MUROS DE 10 CM, ESPESOR DE PISO DE CANALETA DE 8 CM CON REJILLA IRVING ESTÁNDAR IS-05 DE 2" X 3/16" (PINTADO EN NEGRO) O SIMILAR, CONTRA MARCO A BASE DE ÁNGULO DE 2" X 1/4", ANCLAS A BASE DE VARILLA DE 1/2" DE 10 CM DE LARGO @ 30 CM, INCLUYE: HERRAMIENTA, COLADO, VIBRADO, CIMBRA COMÚN, DESCIMBRA, SOLDADURAS, PRIMARIO ANTICORROSIVO Y TERMINADO ESMALTE MATE, MATERIALES DE CONSUMO, EQUIPO Y MANO DE OBRA.</t>
  </si>
  <si>
    <t>PE-1</t>
  </si>
  <si>
    <t>RAZÓN SOCIAL DEL LICITANTE</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</si>
  <si>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</si>
  <si>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</si>
  <si>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</si>
  <si>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</si>
  <si>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</si>
  <si>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</si>
  <si>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</si>
  <si>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</si>
  <si>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</si>
  <si>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</si>
  <si>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</si>
  <si>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</si>
  <si>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</si>
  <si>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</si>
  <si>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</si>
  <si>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</si>
  <si>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</si>
  <si>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</si>
  <si>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</si>
  <si>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</si>
  <si>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</si>
  <si>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</si>
  <si>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</si>
  <si>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</si>
  <si>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</si>
  <si>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</si>
  <si>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</si>
  <si>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</si>
  <si>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</si>
  <si>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</si>
  <si>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</si>
  <si>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</si>
  <si>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</si>
  <si>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</si>
  <si>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</si>
  <si>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</si>
  <si>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</si>
  <si>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</si>
  <si>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</si>
  <si>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</si>
  <si>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</si>
  <si>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</si>
  <si>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</si>
  <si>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</si>
  <si>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</si>
  <si>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</si>
  <si>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</si>
  <si>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</si>
  <si>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</si>
  <si>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</si>
  <si>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</si>
  <si>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</si>
  <si>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</si>
  <si>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</si>
  <si>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</si>
  <si>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</si>
  <si>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</si>
  <si>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</si>
  <si>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</si>
  <si>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</si>
  <si>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</si>
  <si>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</si>
  <si>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</si>
  <si>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</si>
  <si>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</si>
  <si>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</si>
  <si>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</si>
  <si>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</si>
  <si>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</si>
  <si>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</si>
  <si>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</si>
  <si>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</si>
  <si>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</si>
  <si>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</si>
  <si>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</si>
  <si>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</si>
  <si>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</si>
  <si>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</si>
  <si>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</si>
  <si>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</si>
  <si>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</si>
  <si>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</si>
  <si>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</si>
  <si>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</si>
  <si>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</si>
  <si>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</si>
  <si>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</si>
  <si>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</si>
  <si>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</si>
  <si>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</si>
  <si>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</si>
  <si>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</si>
  <si>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</si>
  <si>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</si>
  <si>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</si>
  <si>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</si>
  <si>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</si>
  <si>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</si>
  <si>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</si>
  <si>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</si>
  <si>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</si>
  <si>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</si>
  <si>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</si>
  <si>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</si>
  <si>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</si>
  <si>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</si>
  <si>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</si>
  <si>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</si>
  <si>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</si>
  <si>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</si>
  <si>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</si>
  <si>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</si>
  <si>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</si>
  <si>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</si>
  <si>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</si>
  <si>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</si>
  <si>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</si>
  <si>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</si>
  <si>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</si>
  <si>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</si>
  <si>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</si>
  <si>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</si>
  <si>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</si>
  <si>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</si>
  <si>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</si>
  <si>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</si>
  <si>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</si>
  <si>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</si>
  <si>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</si>
  <si>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</si>
  <si>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</si>
  <si>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</si>
  <si>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</si>
  <si>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</si>
  <si>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</si>
  <si>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</si>
  <si>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</si>
  <si>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</si>
  <si>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</si>
  <si>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</si>
  <si>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</si>
  <si>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</si>
  <si>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</si>
  <si>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</si>
  <si>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</si>
  <si>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</si>
  <si>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</si>
  <si>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</si>
  <si>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</si>
  <si>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</si>
  <si>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</si>
  <si>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</si>
  <si>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</si>
  <si>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</si>
  <si>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</si>
  <si>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</si>
  <si>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</si>
  <si>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</si>
  <si>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</si>
  <si>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</si>
  <si>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</si>
  <si>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</si>
  <si>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</si>
  <si>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</si>
  <si>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</si>
  <si>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</si>
  <si>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</si>
  <si>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</si>
  <si>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</si>
  <si>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</si>
  <si>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</si>
  <si>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</si>
  <si>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</si>
  <si>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</si>
  <si>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</si>
  <si>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</si>
  <si>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</si>
  <si>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</si>
  <si>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</si>
  <si>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</si>
  <si>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</si>
  <si>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</si>
  <si>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</si>
  <si>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</si>
  <si>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</si>
  <si>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</si>
  <si>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</si>
  <si>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</si>
  <si>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</si>
  <si>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</si>
  <si>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</si>
  <si>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</si>
  <si>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</si>
  <si>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</si>
  <si>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</si>
  <si>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</si>
  <si>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</si>
  <si>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</si>
  <si>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</si>
  <si>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</si>
  <si>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</si>
  <si>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</si>
  <si>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</si>
  <si>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</si>
  <si>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</si>
  <si>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</si>
  <si>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</si>
  <si>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</si>
  <si>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</si>
  <si>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</si>
  <si>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</si>
  <si>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</si>
  <si>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</si>
  <si>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</si>
  <si>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</si>
  <si>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</si>
  <si>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</si>
  <si>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</si>
  <si>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</si>
  <si>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</si>
  <si>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</si>
  <si>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</si>
  <si>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</si>
  <si>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</si>
  <si>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</si>
  <si>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</si>
  <si>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</si>
  <si>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</si>
  <si>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</si>
  <si>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</si>
  <si>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</si>
  <si>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</si>
  <si>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</si>
  <si>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</si>
  <si>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</si>
  <si>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</si>
  <si>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</si>
  <si>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</si>
  <si>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</si>
  <si>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</si>
  <si>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</si>
  <si>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</si>
  <si>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</si>
  <si>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</si>
  <si>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</si>
  <si>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</si>
  <si>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</si>
  <si>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</si>
  <si>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</si>
  <si>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</si>
  <si>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</si>
  <si>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</si>
  <si>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</si>
  <si>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</si>
  <si>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</si>
  <si>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</si>
  <si>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</si>
  <si>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</si>
  <si>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</si>
  <si>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</si>
  <si>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</si>
  <si>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</si>
  <si>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</si>
  <si>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</si>
  <si>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</si>
  <si>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</si>
  <si>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</si>
  <si>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</si>
  <si>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</si>
  <si>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</si>
  <si>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</si>
  <si>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</si>
  <si>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</si>
  <si>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</si>
  <si>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</si>
  <si>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</si>
  <si>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</si>
  <si>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</si>
  <si>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</si>
  <si>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</si>
  <si>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</si>
  <si>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</si>
  <si>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</si>
  <si>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</si>
  <si>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</si>
  <si>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</si>
  <si>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DOPI-287</t>
  </si>
  <si>
    <t>DOPI-288</t>
  </si>
  <si>
    <t>DOPI-289</t>
  </si>
  <si>
    <t>DOPI-290</t>
  </si>
  <si>
    <t>DOPI-291</t>
  </si>
  <si>
    <t>DOPI-292</t>
  </si>
  <si>
    <t>DOPI-293</t>
  </si>
  <si>
    <t>DOPI-294</t>
  </si>
  <si>
    <t>DOPI-295</t>
  </si>
  <si>
    <t>DOPI-296</t>
  </si>
  <si>
    <t>DOPI-297</t>
  </si>
  <si>
    <t>DOPI-298</t>
  </si>
  <si>
    <t>DOPI-299</t>
  </si>
  <si>
    <t>DOPI-300</t>
  </si>
  <si>
    <t>DOPI-301</t>
  </si>
  <si>
    <t>DOPI-302</t>
  </si>
  <si>
    <t>DOPI-303</t>
  </si>
  <si>
    <t>DOPI-304</t>
  </si>
  <si>
    <t>DOPI-305</t>
  </si>
  <si>
    <t>DOPI-306</t>
  </si>
  <si>
    <t>DOPI-307</t>
  </si>
  <si>
    <t>DOPI-308</t>
  </si>
  <si>
    <t>DOPI-309</t>
  </si>
  <si>
    <t>DOPI-310</t>
  </si>
  <si>
    <t>DOPI-311</t>
  </si>
  <si>
    <t>DOPI-312</t>
  </si>
  <si>
    <t>DOPI-313</t>
  </si>
  <si>
    <t>DOPI-314</t>
  </si>
  <si>
    <t>DOPI-315</t>
  </si>
  <si>
    <t>DOPI-316</t>
  </si>
  <si>
    <t>DOPI-317</t>
  </si>
  <si>
    <t>DOPI-318</t>
  </si>
  <si>
    <t>DOPI-319</t>
  </si>
  <si>
    <t>DOPI-320</t>
  </si>
  <si>
    <t>RESUMEN DE PARTIDAS</t>
  </si>
  <si>
    <t>Estructuras con lonaria, rehabilitación de cancha de usos múltiples, patio cívico, accesibilidad universal, banquetas, cruces peatonales y obras complementarias en la Telesecundaria Ignacio L. Vallarta, clave 14DTV0330Q, calle Juárez, Nextipac, y Primaria Emiliano Zapata (T/M), clave 14DPR2539U, Primaria Juan Manuel Ruvalcaba de la Mora (T/V), clave 14DPR3297U, calle Octava Sur, Nuevo México, Municipio de Zapopan,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</si>
</sst>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9">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8"/>
      <name val="Calibri"/>
      <family val="2"/>
      <scheme val="minor"/>
    </font>
    <font>
      <sz val="10"/>
      <color theme="8" tint="-0.249977111117893"/>
      <name val="Isidora Bold"/>
    </font>
    <font>
      <b/>
      <sz val="10"/>
      <color indexed="64"/>
      <name val="Isidora Bold"/>
    </font>
    <font>
      <b/>
      <sz val="10"/>
      <name val="Isidora Bold"/>
    </font>
    <font>
      <sz val="10"/>
      <color indexed="64"/>
      <name val="Isidora Bold"/>
    </font>
    <font>
      <sz val="8"/>
      <name val="Isidora Bold"/>
    </font>
    <font>
      <sz val="8"/>
      <color rgb="FF000000"/>
      <name val="Isidora Bold"/>
    </font>
    <font>
      <sz val="8"/>
      <color indexed="64"/>
      <name val="Isidora Bold"/>
    </font>
    <font>
      <b/>
      <sz val="10"/>
      <color rgb="FF0070C0"/>
      <name val="Isidora Bold"/>
    </font>
    <font>
      <sz val="11"/>
      <name val="Isidora Bold"/>
    </font>
    <font>
      <b/>
      <sz val="10"/>
      <color theme="0"/>
      <name val="Isidora Bold"/>
    </font>
    <font>
      <sz val="9"/>
      <name val="Isidora Bold"/>
    </font>
    <font>
      <b/>
      <sz val="9"/>
      <name val="Isidora Bold"/>
    </font>
    <font>
      <sz val="6"/>
      <name val="Isidora Bold"/>
    </font>
    <font>
      <sz val="20"/>
      <name val="Isidora Bold"/>
    </font>
    <font>
      <sz val="12"/>
      <name val="Isidora Bold"/>
    </font>
    <font>
      <b/>
      <sz val="8"/>
      <color indexed="64"/>
      <name val="Isidora Bold"/>
    </font>
    <font>
      <b/>
      <sz val="11"/>
      <name val="Isidora Bold"/>
    </font>
    <font>
      <b/>
      <sz val="12"/>
      <name val="Isidora Bold"/>
    </font>
    <font>
      <sz val="10"/>
      <color theme="8" tint="-0.249977111117893"/>
      <name val="Arial"/>
      <family val="2"/>
    </font>
    <font>
      <b/>
      <sz val="8"/>
      <name val="ISIDORA BOLD"/>
    </font>
    <font>
      <b/>
      <sz val="20"/>
      <name val="Isidora Bold"/>
    </font>
    <font>
      <b/>
      <sz val="8"/>
      <color rgb="FF0070C0"/>
      <name val="Isidora Bold"/>
    </font>
    <font>
      <b/>
      <sz val="22"/>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0" fontId="2" fillId="0" borderId="0"/>
  </cellStyleXfs>
  <cellXfs count="126">
    <xf numFmtId="0" fontId="0" fillId="0" borderId="0" xfId="0"/>
    <xf numFmtId="0" fontId="6" fillId="0" borderId="0" xfId="3" applyFont="1" applyAlignment="1">
      <alignment wrapText="1"/>
    </xf>
    <xf numFmtId="49" fontId="7" fillId="3" borderId="0" xfId="3" applyNumberFormat="1" applyFont="1" applyFill="1" applyAlignment="1">
      <alignment horizontal="center" vertical="center" wrapText="1"/>
    </xf>
    <xf numFmtId="0" fontId="7" fillId="3" borderId="0" xfId="3" applyFont="1" applyFill="1" applyAlignment="1">
      <alignment vertical="top" wrapText="1"/>
    </xf>
    <xf numFmtId="164" fontId="7" fillId="3" borderId="0" xfId="3" applyNumberFormat="1" applyFont="1" applyFill="1" applyAlignment="1">
      <alignment horizontal="right" vertical="top" wrapText="1"/>
    </xf>
    <xf numFmtId="44" fontId="8" fillId="3" borderId="0" xfId="1" applyFont="1" applyFill="1" applyBorder="1" applyAlignment="1">
      <alignment horizontal="center" vertical="top" wrapText="1"/>
    </xf>
    <xf numFmtId="0" fontId="9" fillId="0" borderId="0" xfId="3" applyFont="1"/>
    <xf numFmtId="49" fontId="10" fillId="0" borderId="0" xfId="0" applyNumberFormat="1" applyFont="1" applyAlignment="1">
      <alignment horizontal="center" vertical="top"/>
    </xf>
    <xf numFmtId="164" fontId="10" fillId="0" borderId="0" xfId="0" applyNumberFormat="1" applyFont="1" applyAlignment="1">
      <alignment horizontal="right" vertical="justify"/>
    </xf>
    <xf numFmtId="44" fontId="12" fillId="0" borderId="0" xfId="1" applyFont="1" applyFill="1" applyBorder="1" applyAlignment="1">
      <alignment horizontal="center" vertical="top" wrapText="1"/>
    </xf>
    <xf numFmtId="0" fontId="11" fillId="0" borderId="0" xfId="0" applyFont="1" applyAlignment="1">
      <alignment horizontal="center" vertical="top" wrapText="1"/>
    </xf>
    <xf numFmtId="2" fontId="7" fillId="3" borderId="0" xfId="3" applyNumberFormat="1" applyFont="1" applyFill="1" applyAlignment="1">
      <alignment horizontal="justify" vertical="top"/>
    </xf>
    <xf numFmtId="0" fontId="13" fillId="2" borderId="0" xfId="3" applyFont="1" applyFill="1" applyAlignment="1">
      <alignment horizontal="center" vertical="center" wrapText="1"/>
    </xf>
    <xf numFmtId="0" fontId="13" fillId="2" borderId="0" xfId="3" applyFont="1" applyFill="1" applyAlignment="1">
      <alignment horizontal="justify" vertical="top"/>
    </xf>
    <xf numFmtId="0" fontId="13" fillId="2" borderId="0" xfId="3" applyFont="1" applyFill="1" applyAlignment="1">
      <alignment horizontal="center" vertical="top" wrapText="1"/>
    </xf>
    <xf numFmtId="164" fontId="13" fillId="2" borderId="0" xfId="3" applyNumberFormat="1" applyFont="1" applyFill="1" applyAlignment="1">
      <alignment horizontal="right" vertical="top" wrapText="1"/>
    </xf>
    <xf numFmtId="44" fontId="13" fillId="2" borderId="0" xfId="1" applyFont="1" applyFill="1" applyBorder="1" applyAlignment="1">
      <alignment horizontal="center" vertical="top" wrapText="1"/>
    </xf>
    <xf numFmtId="164" fontId="13" fillId="2" borderId="0" xfId="3" applyNumberFormat="1" applyFont="1" applyFill="1" applyAlignment="1">
      <alignment horizontal="left" vertical="top" wrapText="1"/>
    </xf>
    <xf numFmtId="44" fontId="13" fillId="2" borderId="0" xfId="1" applyFont="1" applyFill="1" applyAlignment="1">
      <alignment horizontal="center" vertical="top" wrapText="1"/>
    </xf>
    <xf numFmtId="44" fontId="12" fillId="0" borderId="0" xfId="1" applyFont="1" applyAlignment="1">
      <alignment horizontal="center" vertical="top" wrapText="1"/>
    </xf>
    <xf numFmtId="2" fontId="11" fillId="0" borderId="0" xfId="0" applyNumberFormat="1" applyFont="1" applyAlignment="1">
      <alignment horizontal="center" vertical="top" wrapText="1"/>
    </xf>
    <xf numFmtId="4" fontId="11" fillId="0" borderId="0" xfId="0" applyNumberFormat="1" applyFont="1" applyAlignment="1">
      <alignment horizontal="center" vertical="top" wrapText="1"/>
    </xf>
    <xf numFmtId="2" fontId="7" fillId="3" borderId="0" xfId="3" applyNumberFormat="1" applyFont="1" applyFill="1" applyAlignment="1">
      <alignment vertical="top"/>
    </xf>
    <xf numFmtId="0" fontId="9" fillId="0" borderId="0" xfId="3" applyFont="1" applyAlignment="1">
      <alignment wrapText="1"/>
    </xf>
    <xf numFmtId="49" fontId="7" fillId="0" borderId="0" xfId="3" applyNumberFormat="1" applyFont="1" applyAlignment="1">
      <alignment horizontal="center" vertical="center" wrapText="1"/>
    </xf>
    <xf numFmtId="164" fontId="7" fillId="0" borderId="0" xfId="3" applyNumberFormat="1" applyFont="1" applyAlignment="1">
      <alignment horizontal="right" vertical="top" wrapText="1"/>
    </xf>
    <xf numFmtId="0" fontId="13" fillId="0" borderId="0" xfId="3" applyFont="1" applyAlignment="1">
      <alignment horizontal="center" vertical="center" wrapText="1"/>
    </xf>
    <xf numFmtId="0" fontId="13" fillId="0" borderId="0" xfId="3" applyFont="1" applyAlignment="1">
      <alignment horizontal="justify" vertical="top"/>
    </xf>
    <xf numFmtId="0" fontId="7" fillId="0" borderId="0" xfId="3" applyFont="1" applyAlignment="1">
      <alignment vertical="top" wrapText="1"/>
    </xf>
    <xf numFmtId="4" fontId="15" fillId="0" borderId="0" xfId="3" applyNumberFormat="1" applyFont="1" applyAlignment="1">
      <alignment horizontal="right" vertical="top" wrapText="1"/>
    </xf>
    <xf numFmtId="164" fontId="13" fillId="0" borderId="0" xfId="1" applyNumberFormat="1" applyFont="1" applyFill="1" applyBorder="1" applyAlignment="1">
      <alignment horizontal="right" vertical="top"/>
    </xf>
    <xf numFmtId="49" fontId="13" fillId="0" borderId="0" xfId="3" applyNumberFormat="1" applyFont="1" applyAlignment="1">
      <alignment horizontal="center" vertical="center" wrapText="1"/>
    </xf>
    <xf numFmtId="0" fontId="16" fillId="0" borderId="1" xfId="2" applyFont="1" applyBorder="1" applyAlignment="1">
      <alignment vertical="top" wrapText="1"/>
    </xf>
    <xf numFmtId="0" fontId="17" fillId="0" borderId="2" xfId="2" applyFont="1" applyBorder="1" applyAlignment="1">
      <alignment horizontal="justify" vertical="top" wrapText="1"/>
    </xf>
    <xf numFmtId="0" fontId="16" fillId="0" borderId="2" xfId="2" applyFont="1" applyBorder="1" applyAlignment="1">
      <alignment vertical="top" wrapText="1"/>
    </xf>
    <xf numFmtId="0" fontId="16" fillId="0" borderId="5" xfId="2" applyFont="1" applyBorder="1" applyAlignment="1">
      <alignment vertical="top" wrapText="1"/>
    </xf>
    <xf numFmtId="0" fontId="17" fillId="0" borderId="6" xfId="2" applyFont="1" applyBorder="1" applyAlignment="1">
      <alignment horizontal="justify" vertical="top" wrapText="1"/>
    </xf>
    <xf numFmtId="0" fontId="16" fillId="0" borderId="6" xfId="2" applyFont="1" applyBorder="1" applyAlignment="1">
      <alignment vertical="top" wrapText="1"/>
    </xf>
    <xf numFmtId="165" fontId="18" fillId="0" borderId="6" xfId="2" applyNumberFormat="1" applyFont="1" applyBorder="1" applyAlignment="1">
      <alignment vertical="top"/>
    </xf>
    <xf numFmtId="0" fontId="17" fillId="0" borderId="6" xfId="2" applyFont="1" applyBorder="1" applyAlignment="1">
      <alignment horizontal="center" vertical="top" wrapText="1"/>
    </xf>
    <xf numFmtId="0" fontId="19" fillId="0" borderId="6" xfId="2" applyFont="1" applyBorder="1" applyAlignment="1">
      <alignment horizontal="left"/>
    </xf>
    <xf numFmtId="0" fontId="16" fillId="0" borderId="6" xfId="2" applyFont="1" applyBorder="1" applyAlignment="1">
      <alignment vertical="top"/>
    </xf>
    <xf numFmtId="0" fontId="17" fillId="0" borderId="2" xfId="5" applyFont="1" applyBorder="1" applyAlignment="1">
      <alignment horizontal="center" vertical="top" wrapText="1"/>
    </xf>
    <xf numFmtId="0" fontId="16" fillId="0" borderId="8" xfId="2" applyFont="1" applyBorder="1" applyAlignment="1">
      <alignment vertical="top" wrapText="1"/>
    </xf>
    <xf numFmtId="0" fontId="20" fillId="0" borderId="0" xfId="2" applyFont="1" applyAlignment="1">
      <alignment horizontal="center"/>
    </xf>
    <xf numFmtId="0" fontId="20" fillId="0" borderId="0" xfId="2" applyFont="1" applyAlignment="1">
      <alignment horizontal="justify" wrapText="1"/>
    </xf>
    <xf numFmtId="0" fontId="20" fillId="0" borderId="0" xfId="2" applyFont="1" applyAlignment="1">
      <alignment horizontal="centerContinuous"/>
    </xf>
    <xf numFmtId="4" fontId="20" fillId="0" borderId="0" xfId="2" applyNumberFormat="1" applyFont="1" applyAlignment="1">
      <alignment horizontal="center"/>
    </xf>
    <xf numFmtId="0" fontId="21" fillId="0" borderId="0" xfId="3" applyFont="1" applyAlignment="1">
      <alignment horizontal="right" vertical="top"/>
    </xf>
    <xf numFmtId="0" fontId="12" fillId="0" borderId="0" xfId="3" applyFont="1" applyAlignment="1">
      <alignment vertical="top" wrapText="1"/>
    </xf>
    <xf numFmtId="4" fontId="9" fillId="0" borderId="0" xfId="3" applyNumberFormat="1" applyFont="1"/>
    <xf numFmtId="49" fontId="17" fillId="2" borderId="0" xfId="2" applyNumberFormat="1" applyFont="1" applyFill="1" applyAlignment="1">
      <alignment horizontal="center" vertical="center" wrapText="1"/>
    </xf>
    <xf numFmtId="2" fontId="13" fillId="0" borderId="0" xfId="3" applyNumberFormat="1" applyFont="1" applyAlignment="1">
      <alignment horizontal="justify" vertical="top"/>
    </xf>
    <xf numFmtId="164" fontId="13" fillId="0" borderId="0" xfId="1" applyNumberFormat="1" applyFont="1" applyFill="1" applyBorder="1" applyAlignment="1">
      <alignment horizontal="justify" vertical="top"/>
    </xf>
    <xf numFmtId="2" fontId="7" fillId="0" borderId="0" xfId="3" applyNumberFormat="1" applyFont="1" applyAlignment="1">
      <alignment horizontal="justify" vertical="top"/>
    </xf>
    <xf numFmtId="164" fontId="22" fillId="2" borderId="0" xfId="1"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0" fontId="12" fillId="0" borderId="0" xfId="3" applyFont="1"/>
    <xf numFmtId="0" fontId="24" fillId="0" borderId="0" xfId="3" applyFont="1" applyAlignment="1">
      <alignment wrapText="1"/>
    </xf>
    <xf numFmtId="0" fontId="3" fillId="0" borderId="0" xfId="3"/>
    <xf numFmtId="2" fontId="7" fillId="0" borderId="0" xfId="3" applyNumberFormat="1" applyFont="1" applyAlignment="1">
      <alignment horizontal="center" vertical="top"/>
    </xf>
    <xf numFmtId="0" fontId="13" fillId="0" borderId="0" xfId="3" applyFont="1" applyAlignment="1">
      <alignment horizontal="center" vertical="top"/>
    </xf>
    <xf numFmtId="2" fontId="7" fillId="0" borderId="0" xfId="3" applyNumberFormat="1" applyFont="1" applyAlignment="1">
      <alignment horizontal="left" vertical="top"/>
    </xf>
    <xf numFmtId="0" fontId="13" fillId="0" borderId="0" xfId="3" applyFont="1" applyAlignment="1">
      <alignment horizontal="left" vertical="top"/>
    </xf>
    <xf numFmtId="49" fontId="7" fillId="3" borderId="0" xfId="3" applyNumberFormat="1" applyFont="1" applyFill="1" applyAlignment="1">
      <alignment horizontal="left" vertical="center" wrapText="1"/>
    </xf>
    <xf numFmtId="2" fontId="7" fillId="0" borderId="0" xfId="3" applyNumberFormat="1" applyFont="1" applyAlignment="1">
      <alignment vertical="top"/>
    </xf>
    <xf numFmtId="2" fontId="13" fillId="0" borderId="0" xfId="3" applyNumberFormat="1" applyFont="1" applyAlignment="1">
      <alignment horizontal="center" vertical="top"/>
    </xf>
    <xf numFmtId="2" fontId="13" fillId="0" borderId="0" xfId="3" applyNumberFormat="1" applyFont="1" applyAlignment="1">
      <alignment horizontal="left" vertical="top"/>
    </xf>
    <xf numFmtId="0" fontId="6" fillId="0" borderId="0" xfId="3" applyFont="1" applyFill="1" applyAlignment="1">
      <alignment wrapText="1"/>
    </xf>
    <xf numFmtId="49" fontId="10" fillId="0" borderId="0" xfId="0" applyNumberFormat="1" applyFont="1" applyFill="1" applyAlignment="1">
      <alignment horizontal="center" vertical="top"/>
    </xf>
    <xf numFmtId="164" fontId="10" fillId="0" borderId="0" xfId="0" applyNumberFormat="1" applyFont="1" applyFill="1" applyAlignment="1">
      <alignment horizontal="right" vertical="justify"/>
    </xf>
    <xf numFmtId="0" fontId="11" fillId="0" borderId="0" xfId="0" applyNumberFormat="1" applyFont="1" applyFill="1" applyBorder="1" applyAlignment="1">
      <alignment horizontal="center" vertical="top" wrapText="1"/>
    </xf>
    <xf numFmtId="0" fontId="10" fillId="0" borderId="0" xfId="0" applyFont="1" applyFill="1" applyAlignment="1">
      <alignment horizontal="justify" vertical="top" wrapText="1"/>
    </xf>
    <xf numFmtId="0" fontId="10" fillId="0" borderId="0" xfId="0" applyFont="1" applyFill="1" applyAlignment="1">
      <alignment horizontal="center" vertical="top"/>
    </xf>
    <xf numFmtId="4" fontId="10" fillId="0" borderId="0" xfId="0" applyNumberFormat="1" applyFont="1" applyFill="1" applyAlignment="1">
      <alignment horizontal="right" vertical="top"/>
    </xf>
    <xf numFmtId="0" fontId="23" fillId="2" borderId="0" xfId="5" applyFont="1" applyFill="1" applyAlignment="1">
      <alignment horizontal="center" vertical="center" wrapText="1"/>
    </xf>
    <xf numFmtId="0" fontId="8" fillId="0" borderId="1" xfId="2" applyFont="1" applyBorder="1" applyAlignment="1">
      <alignment horizontal="center" vertical="top" wrapText="1"/>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2" fontId="14" fillId="0" borderId="6" xfId="4" applyNumberFormat="1" applyFont="1" applyBorder="1" applyAlignment="1">
      <alignment horizontal="justify" vertical="top" wrapText="1"/>
    </xf>
    <xf numFmtId="2" fontId="14" fillId="0" borderId="11" xfId="4" applyNumberFormat="1" applyFont="1" applyBorder="1" applyAlignment="1">
      <alignment horizontal="justify" vertical="top" wrapText="1"/>
    </xf>
    <xf numFmtId="0" fontId="17" fillId="0" borderId="1" xfId="2" applyFont="1" applyBorder="1" applyAlignment="1">
      <alignment horizontal="center" vertical="top" wrapText="1"/>
    </xf>
    <xf numFmtId="0" fontId="17" fillId="0" borderId="3" xfId="2" applyFont="1" applyBorder="1" applyAlignment="1">
      <alignment horizontal="center" vertical="top" wrapText="1"/>
    </xf>
    <xf numFmtId="0" fontId="17" fillId="0" borderId="4" xfId="2" applyFont="1" applyBorder="1" applyAlignment="1">
      <alignment horizontal="center" vertical="top" wrapText="1"/>
    </xf>
    <xf numFmtId="0" fontId="16" fillId="0" borderId="6" xfId="2" applyFont="1" applyBorder="1" applyAlignment="1">
      <alignment horizontal="justify" vertical="top" wrapText="1"/>
    </xf>
    <xf numFmtId="0" fontId="16" fillId="0" borderId="11" xfId="2" applyFont="1" applyBorder="1" applyAlignment="1">
      <alignment horizontal="justify" vertical="top" wrapText="1"/>
    </xf>
    <xf numFmtId="0" fontId="16" fillId="0" borderId="5" xfId="2" applyFont="1" applyBorder="1" applyAlignment="1">
      <alignment horizontal="center" vertical="top" wrapText="1"/>
    </xf>
    <xf numFmtId="0" fontId="16" fillId="0" borderId="7" xfId="2" applyFont="1" applyBorder="1" applyAlignment="1">
      <alignment horizontal="center" vertical="top" wrapText="1"/>
    </xf>
    <xf numFmtId="0" fontId="16" fillId="0" borderId="8" xfId="2" applyFont="1" applyBorder="1" applyAlignment="1">
      <alignment horizontal="center" vertical="top" wrapText="1"/>
    </xf>
    <xf numFmtId="0" fontId="16" fillId="0" borderId="9" xfId="2" applyFont="1" applyBorder="1" applyAlignment="1">
      <alignment horizontal="center" vertical="top" wrapText="1"/>
    </xf>
    <xf numFmtId="0" fontId="16" fillId="0" borderId="10" xfId="2" applyFont="1" applyBorder="1" applyAlignment="1">
      <alignment horizontal="center" vertical="top" wrapText="1"/>
    </xf>
    <xf numFmtId="0" fontId="8" fillId="2" borderId="0" xfId="5" applyFont="1" applyFill="1" applyAlignment="1">
      <alignment horizontal="center" vertical="center" wrapText="1"/>
    </xf>
    <xf numFmtId="0" fontId="17" fillId="2" borderId="12" xfId="2" applyFont="1" applyFill="1" applyBorder="1" applyAlignment="1">
      <alignment horizontal="center" vertical="center"/>
    </xf>
    <xf numFmtId="0" fontId="17" fillId="2" borderId="13" xfId="2" applyFont="1" applyFill="1" applyBorder="1" applyAlignment="1">
      <alignment horizontal="center" vertical="center"/>
    </xf>
    <xf numFmtId="0" fontId="17" fillId="2" borderId="14" xfId="2" applyFont="1" applyFill="1" applyBorder="1" applyAlignment="1">
      <alignment horizontal="center" vertical="center"/>
    </xf>
    <xf numFmtId="0" fontId="26" fillId="0" borderId="5" xfId="2" applyFont="1" applyFill="1" applyBorder="1" applyAlignment="1">
      <alignment horizontal="center" vertical="center" wrapText="1"/>
    </xf>
    <xf numFmtId="0" fontId="26" fillId="0" borderId="0" xfId="2" applyFont="1" applyFill="1" applyAlignment="1">
      <alignment horizontal="center" vertical="center" wrapText="1"/>
    </xf>
    <xf numFmtId="0" fontId="26" fillId="0" borderId="7" xfId="2" applyFont="1" applyFill="1" applyBorder="1" applyAlignment="1">
      <alignment horizontal="center" vertical="center" wrapText="1"/>
    </xf>
    <xf numFmtId="0" fontId="16" fillId="0" borderId="3" xfId="2" applyFont="1" applyFill="1" applyBorder="1" applyAlignment="1">
      <alignment horizontal="center" vertical="top"/>
    </xf>
    <xf numFmtId="2" fontId="16" fillId="0" borderId="3" xfId="2" applyNumberFormat="1" applyFont="1" applyFill="1" applyBorder="1" applyAlignment="1">
      <alignment horizontal="right" vertical="top"/>
    </xf>
    <xf numFmtId="164" fontId="17" fillId="0" borderId="3" xfId="2" applyNumberFormat="1" applyFont="1" applyFill="1" applyBorder="1" applyAlignment="1">
      <alignment horizontal="right" vertical="top"/>
    </xf>
    <xf numFmtId="14" fontId="16" fillId="0" borderId="3" xfId="2" applyNumberFormat="1" applyFont="1" applyFill="1" applyBorder="1" applyAlignment="1">
      <alignment horizontal="justify" vertical="top" wrapText="1"/>
    </xf>
    <xf numFmtId="0" fontId="16" fillId="0" borderId="0" xfId="2" applyFont="1" applyFill="1" applyAlignment="1">
      <alignment horizontal="center" vertical="top"/>
    </xf>
    <xf numFmtId="2" fontId="16" fillId="0" borderId="0" xfId="2" applyNumberFormat="1" applyFont="1" applyFill="1" applyAlignment="1">
      <alignment horizontal="right" vertical="top"/>
    </xf>
    <xf numFmtId="164" fontId="17" fillId="0" borderId="0" xfId="2" applyNumberFormat="1" applyFont="1" applyFill="1" applyAlignment="1">
      <alignment horizontal="right" vertical="top"/>
    </xf>
    <xf numFmtId="14" fontId="16" fillId="0" borderId="0" xfId="2" applyNumberFormat="1" applyFont="1" applyFill="1" applyAlignment="1">
      <alignment horizontal="justify" vertical="top" wrapText="1"/>
    </xf>
    <xf numFmtId="0" fontId="16" fillId="0" borderId="9" xfId="2" applyFont="1" applyFill="1" applyBorder="1" applyAlignment="1">
      <alignment horizontal="center" vertical="top"/>
    </xf>
    <xf numFmtId="2" fontId="16" fillId="0" borderId="9" xfId="2" applyNumberFormat="1" applyFont="1" applyFill="1" applyBorder="1" applyAlignment="1">
      <alignment horizontal="right" vertical="top"/>
    </xf>
    <xf numFmtId="164" fontId="17" fillId="0" borderId="9" xfId="2" applyNumberFormat="1" applyFont="1" applyFill="1" applyBorder="1" applyAlignment="1">
      <alignment horizontal="right" vertical="top"/>
    </xf>
    <xf numFmtId="14" fontId="16" fillId="0" borderId="9" xfId="2" applyNumberFormat="1" applyFont="1" applyFill="1" applyBorder="1" applyAlignment="1">
      <alignment horizontal="justify" vertical="top" wrapText="1"/>
    </xf>
    <xf numFmtId="0" fontId="17" fillId="0" borderId="2" xfId="2" applyFont="1" applyBorder="1" applyAlignment="1">
      <alignment horizontal="justify" vertical="center" wrapText="1"/>
    </xf>
    <xf numFmtId="0" fontId="16" fillId="0" borderId="0" xfId="2" applyFont="1" applyBorder="1" applyAlignment="1">
      <alignment horizontal="center" vertical="top" wrapText="1"/>
    </xf>
    <xf numFmtId="0" fontId="9" fillId="0" borderId="0" xfId="3" applyFont="1" applyAlignment="1"/>
    <xf numFmtId="49" fontId="17" fillId="2" borderId="0" xfId="2" applyNumberFormat="1" applyFont="1" applyFill="1" applyAlignment="1">
      <alignment horizontal="center" vertical="center"/>
    </xf>
    <xf numFmtId="0" fontId="9" fillId="0" borderId="0" xfId="3" applyFont="1" applyAlignment="1">
      <alignment horizontal="center" vertical="center"/>
    </xf>
    <xf numFmtId="164" fontId="8" fillId="0" borderId="0" xfId="1" applyNumberFormat="1" applyFont="1" applyFill="1" applyBorder="1" applyAlignment="1">
      <alignment horizontal="right" vertical="top"/>
    </xf>
    <xf numFmtId="2" fontId="27" fillId="0" borderId="0" xfId="3" applyNumberFormat="1" applyFont="1" applyAlignment="1">
      <alignment horizontal="justify" vertical="top"/>
    </xf>
    <xf numFmtId="49" fontId="15" fillId="4" borderId="0" xfId="3" applyNumberFormat="1" applyFont="1" applyFill="1" applyAlignment="1">
      <alignment horizontal="center" vertical="center" wrapText="1"/>
    </xf>
    <xf numFmtId="2" fontId="15" fillId="4" borderId="0" xfId="3" applyNumberFormat="1" applyFont="1" applyFill="1" applyAlignment="1">
      <alignment horizontal="justify" vertical="top"/>
    </xf>
    <xf numFmtId="0" fontId="15" fillId="4" borderId="0" xfId="3" applyFont="1" applyFill="1" applyAlignment="1">
      <alignment vertical="top" wrapText="1"/>
    </xf>
    <xf numFmtId="164" fontId="15" fillId="4" borderId="0" xfId="3" applyNumberFormat="1" applyFont="1" applyFill="1" applyAlignment="1">
      <alignment horizontal="right" vertical="top" wrapText="1"/>
    </xf>
    <xf numFmtId="44" fontId="15" fillId="4" borderId="0" xfId="1" applyFont="1" applyFill="1" applyBorder="1" applyAlignment="1">
      <alignment horizontal="center" vertical="top" wrapText="1"/>
    </xf>
    <xf numFmtId="0" fontId="8" fillId="2" borderId="0" xfId="5" applyFont="1" applyFill="1" applyAlignment="1">
      <alignment horizontal="right" vertical="top" wrapText="1"/>
    </xf>
    <xf numFmtId="0" fontId="28" fillId="0" borderId="6" xfId="5" applyFont="1" applyBorder="1" applyAlignment="1">
      <alignment horizontal="center" vertical="top" wrapText="1"/>
    </xf>
    <xf numFmtId="0" fontId="28" fillId="0" borderId="11" xfId="5" applyFont="1" applyBorder="1" applyAlignment="1">
      <alignment horizontal="center" vertical="top" wrapText="1"/>
    </xf>
  </cellXfs>
  <cellStyles count="9">
    <cellStyle name="Millares 2" xfId="7" xr:uid="{00000000-0005-0000-0000-000000000000}"/>
    <cellStyle name="Moneda" xfId="1" builtinId="4"/>
    <cellStyle name="Normal" xfId="0" builtinId="0"/>
    <cellStyle name="Normal 2" xfId="4" xr:uid="{00000000-0005-0000-0000-000003000000}"/>
    <cellStyle name="Normal 2 2" xfId="5" xr:uid="{00000000-0005-0000-0000-000004000000}"/>
    <cellStyle name="Normal 3" xfId="3" xr:uid="{00000000-0005-0000-0000-000005000000}"/>
    <cellStyle name="Normal 3 2" xfId="2" xr:uid="{00000000-0005-0000-0000-000006000000}"/>
    <cellStyle name="Normal 4" xfId="6" xr:uid="{00000000-0005-0000-0000-000007000000}"/>
    <cellStyle name="Normal 4 2" xfId="8" xr:uid="{00000000-0005-0000-0000-000008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1270064</xdr:colOff>
      <xdr:row>3</xdr:row>
      <xdr:rowOff>256358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4</xdr:row>
      <xdr:rowOff>260353</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theme="5" tint="0.39997558519241921"/>
  </sheetPr>
  <dimension ref="A1:G499"/>
  <sheetViews>
    <sheetView showGridLines="0" showZeros="0" tabSelected="1" view="pageBreakPreview" zoomScaleNormal="115" zoomScaleSheetLayoutView="100" workbookViewId="0">
      <selection activeCell="C19" sqref="C19:D19"/>
    </sheetView>
  </sheetViews>
  <sheetFormatPr baseColWidth="10" defaultColWidth="9.140625" defaultRowHeight="12.75" customHeight="1" outlineLevelCol="1"/>
  <cols>
    <col min="1" max="1" width="15.5703125" style="58" customWidth="1"/>
    <col min="2" max="2" width="75.42578125" style="6" customWidth="1"/>
    <col min="3" max="3" width="8.7109375" style="6" bestFit="1" customWidth="1"/>
    <col min="4" max="4" width="13.85546875" style="50" customWidth="1"/>
    <col min="5" max="5" width="16" style="6" customWidth="1"/>
    <col min="6" max="6" width="53.85546875" style="6" customWidth="1" outlineLevel="1"/>
    <col min="7" max="7" width="19.42578125" style="6" customWidth="1"/>
    <col min="8" max="16384" width="9.140625" style="6"/>
  </cols>
  <sheetData>
    <row r="1" spans="1:7">
      <c r="A1" s="32"/>
      <c r="B1" s="33" t="s">
        <v>0</v>
      </c>
      <c r="C1" s="77" t="s">
        <v>65</v>
      </c>
      <c r="D1" s="78"/>
      <c r="E1" s="78"/>
      <c r="F1" s="79"/>
      <c r="G1" s="34"/>
    </row>
    <row r="2" spans="1:7">
      <c r="A2" s="35"/>
      <c r="B2" s="36" t="s">
        <v>1</v>
      </c>
      <c r="C2" s="96" t="s">
        <v>313</v>
      </c>
      <c r="D2" s="97"/>
      <c r="E2" s="97"/>
      <c r="F2" s="98"/>
      <c r="G2" s="37"/>
    </row>
    <row r="3" spans="1:7" ht="13.5" thickBot="1">
      <c r="A3" s="35"/>
      <c r="B3" s="36" t="s">
        <v>2</v>
      </c>
      <c r="C3" s="96"/>
      <c r="D3" s="97"/>
      <c r="E3" s="97"/>
      <c r="F3" s="98"/>
      <c r="G3" s="37"/>
    </row>
    <row r="4" spans="1:7" ht="30" customHeight="1">
      <c r="A4" s="35"/>
      <c r="B4" s="111" t="s">
        <v>3</v>
      </c>
      <c r="C4" s="99"/>
      <c r="D4" s="100"/>
      <c r="E4" s="101" t="s">
        <v>20</v>
      </c>
      <c r="F4" s="102"/>
      <c r="G4" s="38"/>
    </row>
    <row r="5" spans="1:7" ht="30" customHeight="1">
      <c r="A5" s="35"/>
      <c r="B5" s="80" t="s">
        <v>654</v>
      </c>
      <c r="C5" s="103"/>
      <c r="D5" s="104"/>
      <c r="E5" s="105" t="s">
        <v>21</v>
      </c>
      <c r="F5" s="106"/>
      <c r="G5" s="39"/>
    </row>
    <row r="6" spans="1:7" ht="30" customHeight="1">
      <c r="A6" s="35"/>
      <c r="B6" s="80"/>
      <c r="C6" s="103"/>
      <c r="D6" s="104"/>
      <c r="E6" s="105" t="s">
        <v>4</v>
      </c>
      <c r="F6" s="106"/>
      <c r="G6" s="40"/>
    </row>
    <row r="7" spans="1:7" ht="30" customHeight="1" thickBot="1">
      <c r="A7" s="35"/>
      <c r="B7" s="81"/>
      <c r="C7" s="107"/>
      <c r="D7" s="108"/>
      <c r="E7" s="109" t="s">
        <v>22</v>
      </c>
      <c r="F7" s="110"/>
      <c r="G7" s="41"/>
    </row>
    <row r="8" spans="1:7">
      <c r="A8" s="35"/>
      <c r="B8" s="39" t="s">
        <v>332</v>
      </c>
      <c r="C8" s="82" t="s">
        <v>5</v>
      </c>
      <c r="D8" s="83"/>
      <c r="E8" s="83"/>
      <c r="F8" s="84"/>
      <c r="G8" s="42" t="s">
        <v>6</v>
      </c>
    </row>
    <row r="9" spans="1:7">
      <c r="A9" s="35"/>
      <c r="B9" s="85"/>
      <c r="C9" s="87"/>
      <c r="D9" s="112"/>
      <c r="E9" s="112"/>
      <c r="F9" s="88"/>
      <c r="G9" s="124" t="s">
        <v>331</v>
      </c>
    </row>
    <row r="10" spans="1:7" ht="15.75" customHeight="1" thickBot="1">
      <c r="A10" s="43"/>
      <c r="B10" s="86"/>
      <c r="C10" s="89"/>
      <c r="D10" s="90"/>
      <c r="E10" s="90"/>
      <c r="F10" s="91"/>
      <c r="G10" s="125"/>
    </row>
    <row r="11" spans="1:7" ht="3" customHeight="1" thickBot="1">
      <c r="A11" s="44"/>
      <c r="B11" s="45"/>
      <c r="C11" s="46"/>
      <c r="D11" s="47"/>
      <c r="E11" s="44"/>
      <c r="F11" s="46"/>
      <c r="G11" s="46"/>
    </row>
    <row r="12" spans="1:7" ht="15.75" customHeight="1" thickBot="1">
      <c r="A12" s="93" t="s">
        <v>46</v>
      </c>
      <c r="B12" s="94"/>
      <c r="C12" s="94"/>
      <c r="D12" s="94"/>
      <c r="E12" s="94"/>
      <c r="F12" s="94"/>
      <c r="G12" s="95"/>
    </row>
    <row r="13" spans="1:7" ht="3" customHeight="1">
      <c r="A13" s="48"/>
      <c r="B13" s="49"/>
      <c r="C13" s="49"/>
    </row>
    <row r="14" spans="1:7" s="115" customFormat="1" ht="24">
      <c r="A14" s="114" t="s">
        <v>7</v>
      </c>
      <c r="B14" s="51" t="s">
        <v>8</v>
      </c>
      <c r="C14" s="114" t="s">
        <v>9</v>
      </c>
      <c r="D14" s="114" t="s">
        <v>10</v>
      </c>
      <c r="E14" s="51" t="s">
        <v>11</v>
      </c>
      <c r="F14" s="51" t="s">
        <v>12</v>
      </c>
      <c r="G14" s="51" t="s">
        <v>13</v>
      </c>
    </row>
    <row r="15" spans="1:7" ht="6" customHeight="1">
      <c r="A15" s="113"/>
      <c r="B15" s="113"/>
      <c r="C15" s="113"/>
      <c r="D15" s="113"/>
      <c r="E15" s="113"/>
      <c r="F15" s="113"/>
      <c r="G15" s="113"/>
    </row>
    <row r="16" spans="1:7" s="1" customFormat="1">
      <c r="A16" s="118" t="s">
        <v>142</v>
      </c>
      <c r="B16" s="119" t="s">
        <v>140</v>
      </c>
      <c r="C16" s="120"/>
      <c r="D16" s="121"/>
      <c r="E16" s="121"/>
      <c r="F16" s="121"/>
      <c r="G16" s="122">
        <f>ROUND(SUM(G17,G29,G69,G105,G135,G165,G189),2)</f>
        <v>0</v>
      </c>
    </row>
    <row r="17" spans="1:7" ht="15.75" customHeight="1">
      <c r="A17" s="2" t="s">
        <v>143</v>
      </c>
      <c r="B17" s="11" t="s">
        <v>82</v>
      </c>
      <c r="C17" s="3"/>
      <c r="D17" s="4"/>
      <c r="E17" s="4"/>
      <c r="F17" s="4"/>
      <c r="G17" s="5">
        <f>ROUND(SUM(G18:G28),2)</f>
        <v>0</v>
      </c>
    </row>
    <row r="18" spans="1:7" s="1" customFormat="1" ht="45">
      <c r="A18" s="7" t="s">
        <v>333</v>
      </c>
      <c r="B18" s="73" t="s">
        <v>83</v>
      </c>
      <c r="C18" s="74" t="s">
        <v>18</v>
      </c>
      <c r="D18" s="75">
        <v>97.33</v>
      </c>
      <c r="E18" s="8"/>
      <c r="F18" s="20"/>
      <c r="G18" s="9"/>
    </row>
    <row r="19" spans="1:7" s="1" customFormat="1" ht="33.75">
      <c r="A19" s="7" t="s">
        <v>334</v>
      </c>
      <c r="B19" s="73" t="s">
        <v>116</v>
      </c>
      <c r="C19" s="74" t="s">
        <v>17</v>
      </c>
      <c r="D19" s="75">
        <v>76.3</v>
      </c>
      <c r="E19" s="8"/>
      <c r="F19" s="10"/>
      <c r="G19" s="9"/>
    </row>
    <row r="20" spans="1:7" s="1" customFormat="1" ht="45">
      <c r="A20" s="7" t="s">
        <v>335</v>
      </c>
      <c r="B20" s="73" t="s">
        <v>84</v>
      </c>
      <c r="C20" s="74" t="s">
        <v>18</v>
      </c>
      <c r="D20" s="75">
        <v>13.39</v>
      </c>
      <c r="E20" s="8"/>
      <c r="F20" s="10"/>
      <c r="G20" s="9"/>
    </row>
    <row r="21" spans="1:7" s="1" customFormat="1" ht="67.5">
      <c r="A21" s="7" t="s">
        <v>336</v>
      </c>
      <c r="B21" s="73" t="s">
        <v>314</v>
      </c>
      <c r="C21" s="74" t="s">
        <v>26</v>
      </c>
      <c r="D21" s="75">
        <v>2</v>
      </c>
      <c r="E21" s="8"/>
      <c r="F21" s="10"/>
      <c r="G21" s="9"/>
    </row>
    <row r="22" spans="1:7" s="1" customFormat="1" ht="45">
      <c r="A22" s="7" t="s">
        <v>337</v>
      </c>
      <c r="B22" s="73" t="s">
        <v>315</v>
      </c>
      <c r="C22" s="74" t="s">
        <v>17</v>
      </c>
      <c r="D22" s="75">
        <v>15.3</v>
      </c>
      <c r="E22" s="8"/>
      <c r="F22" s="10"/>
      <c r="G22" s="9"/>
    </row>
    <row r="23" spans="1:7" s="1" customFormat="1" ht="45">
      <c r="A23" s="7" t="s">
        <v>338</v>
      </c>
      <c r="B23" s="73" t="s">
        <v>118</v>
      </c>
      <c r="C23" s="74" t="s">
        <v>26</v>
      </c>
      <c r="D23" s="75">
        <v>2</v>
      </c>
      <c r="E23" s="8"/>
      <c r="F23" s="10"/>
      <c r="G23" s="9"/>
    </row>
    <row r="24" spans="1:7" s="1" customFormat="1" ht="78.75">
      <c r="A24" s="7" t="s">
        <v>339</v>
      </c>
      <c r="B24" s="73" t="s">
        <v>176</v>
      </c>
      <c r="C24" s="74" t="s">
        <v>17</v>
      </c>
      <c r="D24" s="75">
        <v>0.77760000000000018</v>
      </c>
      <c r="E24" s="8"/>
      <c r="F24" s="10"/>
      <c r="G24" s="9"/>
    </row>
    <row r="25" spans="1:7" s="1" customFormat="1" ht="22.5">
      <c r="A25" s="7" t="s">
        <v>340</v>
      </c>
      <c r="B25" s="73" t="s">
        <v>316</v>
      </c>
      <c r="C25" s="74" t="s">
        <v>26</v>
      </c>
      <c r="D25" s="75">
        <v>1</v>
      </c>
      <c r="E25" s="8"/>
      <c r="F25" s="10"/>
      <c r="G25" s="9"/>
    </row>
    <row r="26" spans="1:7" s="1" customFormat="1" ht="45">
      <c r="A26" s="7" t="s">
        <v>341</v>
      </c>
      <c r="B26" s="73" t="s">
        <v>117</v>
      </c>
      <c r="C26" s="74" t="s">
        <v>26</v>
      </c>
      <c r="D26" s="75">
        <v>1</v>
      </c>
      <c r="E26" s="8"/>
      <c r="F26" s="10"/>
      <c r="G26" s="9"/>
    </row>
    <row r="27" spans="1:7" s="1" customFormat="1" ht="33.75">
      <c r="A27" s="7" t="s">
        <v>342</v>
      </c>
      <c r="B27" s="73" t="s">
        <v>69</v>
      </c>
      <c r="C27" s="74" t="s">
        <v>18</v>
      </c>
      <c r="D27" s="75">
        <v>118.35</v>
      </c>
      <c r="E27" s="8"/>
      <c r="F27" s="10"/>
      <c r="G27" s="9"/>
    </row>
    <row r="28" spans="1:7" s="1" customFormat="1" ht="33.75">
      <c r="A28" s="7" t="s">
        <v>343</v>
      </c>
      <c r="B28" s="73" t="s">
        <v>70</v>
      </c>
      <c r="C28" s="74" t="s">
        <v>19</v>
      </c>
      <c r="D28" s="75">
        <v>1538.55</v>
      </c>
      <c r="E28" s="8"/>
      <c r="F28" s="10"/>
      <c r="G28" s="9"/>
    </row>
    <row r="29" spans="1:7" s="1" customFormat="1">
      <c r="A29" s="2" t="s">
        <v>144</v>
      </c>
      <c r="B29" s="11" t="s">
        <v>85</v>
      </c>
      <c r="C29" s="22"/>
      <c r="D29" s="22"/>
      <c r="E29" s="22"/>
      <c r="F29" s="22"/>
      <c r="G29" s="5">
        <f>ROUND(SUM(G30,G53,G59,G66,G38),2)</f>
        <v>0</v>
      </c>
    </row>
    <row r="30" spans="1:7" s="1" customFormat="1">
      <c r="A30" s="12" t="s">
        <v>145</v>
      </c>
      <c r="B30" s="13" t="s">
        <v>41</v>
      </c>
      <c r="C30" s="14"/>
      <c r="D30" s="15"/>
      <c r="E30" s="16"/>
      <c r="F30" s="17"/>
      <c r="G30" s="16">
        <f>ROUND(SUM(G31:G37),2)</f>
        <v>0</v>
      </c>
    </row>
    <row r="31" spans="1:7" s="1" customFormat="1" ht="33.75">
      <c r="A31" s="7" t="s">
        <v>344</v>
      </c>
      <c r="B31" s="73" t="s">
        <v>71</v>
      </c>
      <c r="C31" s="74" t="s">
        <v>17</v>
      </c>
      <c r="D31" s="75">
        <v>197.45</v>
      </c>
      <c r="E31" s="8"/>
      <c r="F31" s="10"/>
      <c r="G31" s="9"/>
    </row>
    <row r="32" spans="1:7" s="1" customFormat="1" ht="45">
      <c r="A32" s="7" t="s">
        <v>345</v>
      </c>
      <c r="B32" s="73" t="s">
        <v>55</v>
      </c>
      <c r="C32" s="74" t="s">
        <v>17</v>
      </c>
      <c r="D32" s="75">
        <v>138.22</v>
      </c>
      <c r="E32" s="8"/>
      <c r="F32" s="10"/>
      <c r="G32" s="9"/>
    </row>
    <row r="33" spans="1:7" s="1" customFormat="1" ht="45">
      <c r="A33" s="7" t="s">
        <v>346</v>
      </c>
      <c r="B33" s="73" t="s">
        <v>79</v>
      </c>
      <c r="C33" s="74" t="s">
        <v>18</v>
      </c>
      <c r="D33" s="75">
        <v>8.89</v>
      </c>
      <c r="E33" s="8"/>
      <c r="F33" s="10"/>
      <c r="G33" s="9"/>
    </row>
    <row r="34" spans="1:7" s="1" customFormat="1" ht="45">
      <c r="A34" s="7" t="s">
        <v>347</v>
      </c>
      <c r="B34" s="73" t="s">
        <v>86</v>
      </c>
      <c r="C34" s="74" t="s">
        <v>18</v>
      </c>
      <c r="D34" s="75">
        <v>5.33</v>
      </c>
      <c r="E34" s="8"/>
      <c r="F34" s="10"/>
      <c r="G34" s="9"/>
    </row>
    <row r="35" spans="1:7" s="1" customFormat="1" ht="56.25">
      <c r="A35" s="7" t="s">
        <v>348</v>
      </c>
      <c r="B35" s="73" t="s">
        <v>87</v>
      </c>
      <c r="C35" s="74" t="s">
        <v>18</v>
      </c>
      <c r="D35" s="75">
        <v>3.56</v>
      </c>
      <c r="E35" s="8"/>
      <c r="F35" s="10"/>
      <c r="G35" s="9"/>
    </row>
    <row r="36" spans="1:7" s="1" customFormat="1" ht="33.75">
      <c r="A36" s="7" t="s">
        <v>349</v>
      </c>
      <c r="B36" s="73" t="s">
        <v>69</v>
      </c>
      <c r="C36" s="74" t="s">
        <v>18</v>
      </c>
      <c r="D36" s="75">
        <v>3.65</v>
      </c>
      <c r="E36" s="8"/>
      <c r="F36" s="21"/>
      <c r="G36" s="9"/>
    </row>
    <row r="37" spans="1:7" s="1" customFormat="1" ht="33.75">
      <c r="A37" s="7" t="s">
        <v>350</v>
      </c>
      <c r="B37" s="73" t="s">
        <v>70</v>
      </c>
      <c r="C37" s="74" t="s">
        <v>19</v>
      </c>
      <c r="D37" s="75">
        <v>47.449999999999996</v>
      </c>
      <c r="E37" s="8"/>
      <c r="F37" s="10"/>
      <c r="G37" s="9"/>
    </row>
    <row r="38" spans="1:7" s="1" customFormat="1">
      <c r="A38" s="12" t="s">
        <v>146</v>
      </c>
      <c r="B38" s="13" t="s">
        <v>88</v>
      </c>
      <c r="C38" s="14"/>
      <c r="D38" s="15"/>
      <c r="E38" s="16"/>
      <c r="F38" s="17"/>
      <c r="G38" s="16">
        <f>ROUND(SUM(G39:G52),2)</f>
        <v>0</v>
      </c>
    </row>
    <row r="39" spans="1:7" s="1" customFormat="1" ht="33.75">
      <c r="A39" s="7" t="s">
        <v>351</v>
      </c>
      <c r="B39" s="73" t="s">
        <v>89</v>
      </c>
      <c r="C39" s="74" t="s">
        <v>24</v>
      </c>
      <c r="D39" s="75">
        <v>51.230000000000004</v>
      </c>
      <c r="E39" s="8"/>
      <c r="F39" s="10"/>
      <c r="G39" s="9"/>
    </row>
    <row r="40" spans="1:7" s="1" customFormat="1" ht="33.75">
      <c r="A40" s="7" t="s">
        <v>352</v>
      </c>
      <c r="B40" s="73" t="s">
        <v>90</v>
      </c>
      <c r="C40" s="74" t="s">
        <v>24</v>
      </c>
      <c r="D40" s="75">
        <v>6.35</v>
      </c>
      <c r="E40" s="8"/>
      <c r="F40" s="10"/>
      <c r="G40" s="9"/>
    </row>
    <row r="41" spans="1:7" s="1" customFormat="1" ht="33.75">
      <c r="A41" s="7" t="s">
        <v>353</v>
      </c>
      <c r="B41" s="73" t="s">
        <v>91</v>
      </c>
      <c r="C41" s="74" t="s">
        <v>24</v>
      </c>
      <c r="D41" s="75">
        <v>4.25</v>
      </c>
      <c r="E41" s="8"/>
      <c r="F41" s="10"/>
      <c r="G41" s="9"/>
    </row>
    <row r="42" spans="1:7" s="1" customFormat="1" ht="45">
      <c r="A42" s="7" t="s">
        <v>354</v>
      </c>
      <c r="B42" s="73" t="s">
        <v>51</v>
      </c>
      <c r="C42" s="74" t="s">
        <v>17</v>
      </c>
      <c r="D42" s="75">
        <v>52.41</v>
      </c>
      <c r="E42" s="8"/>
      <c r="F42" s="10"/>
      <c r="G42" s="9"/>
    </row>
    <row r="43" spans="1:7" s="1" customFormat="1" ht="33.75">
      <c r="A43" s="7" t="s">
        <v>355</v>
      </c>
      <c r="B43" s="73" t="s">
        <v>52</v>
      </c>
      <c r="C43" s="74" t="s">
        <v>17</v>
      </c>
      <c r="D43" s="75">
        <v>145.04</v>
      </c>
      <c r="E43" s="8"/>
      <c r="F43" s="10"/>
      <c r="G43" s="9"/>
    </row>
    <row r="44" spans="1:7" s="1" customFormat="1" ht="33.75">
      <c r="A44" s="7" t="s">
        <v>356</v>
      </c>
      <c r="B44" s="73" t="s">
        <v>92</v>
      </c>
      <c r="C44" s="74" t="s">
        <v>17</v>
      </c>
      <c r="D44" s="75">
        <v>15.93</v>
      </c>
      <c r="E44" s="8"/>
      <c r="F44" s="10"/>
      <c r="G44" s="9"/>
    </row>
    <row r="45" spans="1:7" s="1" customFormat="1" ht="22.5">
      <c r="A45" s="7" t="s">
        <v>357</v>
      </c>
      <c r="B45" s="73" t="s">
        <v>72</v>
      </c>
      <c r="C45" s="74" t="s">
        <v>24</v>
      </c>
      <c r="D45" s="75">
        <v>137.16</v>
      </c>
      <c r="E45" s="8"/>
      <c r="F45" s="10"/>
      <c r="G45" s="9"/>
    </row>
    <row r="46" spans="1:7" s="1" customFormat="1" ht="45">
      <c r="A46" s="7" t="s">
        <v>358</v>
      </c>
      <c r="B46" s="73" t="s">
        <v>93</v>
      </c>
      <c r="C46" s="74" t="s">
        <v>24</v>
      </c>
      <c r="D46" s="75">
        <v>22.53</v>
      </c>
      <c r="E46" s="8"/>
      <c r="F46" s="10"/>
      <c r="G46" s="9"/>
    </row>
    <row r="47" spans="1:7" s="1" customFormat="1" ht="33.75">
      <c r="A47" s="7" t="s">
        <v>359</v>
      </c>
      <c r="B47" s="73" t="s">
        <v>94</v>
      </c>
      <c r="C47" s="74" t="s">
        <v>24</v>
      </c>
      <c r="D47" s="75">
        <v>22.53</v>
      </c>
      <c r="E47" s="8"/>
      <c r="F47" s="10"/>
      <c r="G47" s="9"/>
    </row>
    <row r="48" spans="1:7" s="1" customFormat="1" ht="33.75">
      <c r="A48" s="7" t="s">
        <v>360</v>
      </c>
      <c r="B48" s="73" t="s">
        <v>95</v>
      </c>
      <c r="C48" s="74" t="s">
        <v>17</v>
      </c>
      <c r="D48" s="75">
        <v>5.86</v>
      </c>
      <c r="E48" s="8"/>
      <c r="F48" s="10"/>
      <c r="G48" s="9"/>
    </row>
    <row r="49" spans="1:7" s="1" customFormat="1" ht="45">
      <c r="A49" s="7" t="s">
        <v>361</v>
      </c>
      <c r="B49" s="73" t="s">
        <v>96</v>
      </c>
      <c r="C49" s="74" t="s">
        <v>17</v>
      </c>
      <c r="D49" s="75">
        <v>5.86</v>
      </c>
      <c r="E49" s="8"/>
      <c r="F49" s="10"/>
      <c r="G49" s="9"/>
    </row>
    <row r="50" spans="1:7" s="1" customFormat="1" ht="90">
      <c r="A50" s="7" t="s">
        <v>362</v>
      </c>
      <c r="B50" s="73" t="s">
        <v>318</v>
      </c>
      <c r="C50" s="74" t="s">
        <v>26</v>
      </c>
      <c r="D50" s="75">
        <v>4</v>
      </c>
      <c r="E50" s="8"/>
      <c r="F50" s="10"/>
      <c r="G50" s="9"/>
    </row>
    <row r="51" spans="1:7" s="1" customFormat="1" ht="90">
      <c r="A51" s="7" t="s">
        <v>363</v>
      </c>
      <c r="B51" s="73" t="s">
        <v>97</v>
      </c>
      <c r="C51" s="74" t="s">
        <v>26</v>
      </c>
      <c r="D51" s="75">
        <v>8</v>
      </c>
      <c r="E51" s="8"/>
      <c r="F51" s="10"/>
      <c r="G51" s="9"/>
    </row>
    <row r="52" spans="1:7" s="1" customFormat="1" ht="90">
      <c r="A52" s="7" t="s">
        <v>364</v>
      </c>
      <c r="B52" s="73" t="s">
        <v>98</v>
      </c>
      <c r="C52" s="74" t="s">
        <v>26</v>
      </c>
      <c r="D52" s="75">
        <v>43</v>
      </c>
      <c r="E52" s="8"/>
      <c r="F52" s="10"/>
      <c r="G52" s="9"/>
    </row>
    <row r="53" spans="1:7" s="1" customFormat="1">
      <c r="A53" s="12" t="s">
        <v>147</v>
      </c>
      <c r="B53" s="13" t="s">
        <v>141</v>
      </c>
      <c r="C53" s="14"/>
      <c r="D53" s="15"/>
      <c r="E53" s="16"/>
      <c r="F53" s="17"/>
      <c r="G53" s="16">
        <f>ROUND(SUM(G54:G58),2)</f>
        <v>0</v>
      </c>
    </row>
    <row r="54" spans="1:7" s="69" customFormat="1" ht="33.75">
      <c r="A54" s="70" t="s">
        <v>365</v>
      </c>
      <c r="B54" s="73" t="s">
        <v>30</v>
      </c>
      <c r="C54" s="74" t="s">
        <v>17</v>
      </c>
      <c r="D54" s="75">
        <v>11.05</v>
      </c>
      <c r="E54" s="71"/>
      <c r="F54" s="72"/>
      <c r="G54" s="9"/>
    </row>
    <row r="55" spans="1:7" s="1" customFormat="1" ht="22.5">
      <c r="A55" s="7" t="s">
        <v>366</v>
      </c>
      <c r="B55" s="73" t="s">
        <v>111</v>
      </c>
      <c r="C55" s="74" t="s">
        <v>17</v>
      </c>
      <c r="D55" s="75">
        <v>11.82</v>
      </c>
      <c r="E55" s="8"/>
      <c r="F55" s="10"/>
      <c r="G55" s="19"/>
    </row>
    <row r="56" spans="1:7" s="1" customFormat="1" ht="22.5">
      <c r="A56" s="7" t="s">
        <v>367</v>
      </c>
      <c r="B56" s="73" t="s">
        <v>317</v>
      </c>
      <c r="C56" s="74" t="s">
        <v>17</v>
      </c>
      <c r="D56" s="75">
        <v>11.82</v>
      </c>
      <c r="E56" s="8"/>
      <c r="F56" s="10"/>
      <c r="G56" s="9"/>
    </row>
    <row r="57" spans="1:7" s="1" customFormat="1" ht="33.75">
      <c r="A57" s="7" t="s">
        <v>368</v>
      </c>
      <c r="B57" s="73" t="s">
        <v>54</v>
      </c>
      <c r="C57" s="74" t="s">
        <v>29</v>
      </c>
      <c r="D57" s="75">
        <v>469.1</v>
      </c>
      <c r="E57" s="8"/>
      <c r="F57" s="10"/>
      <c r="G57" s="9"/>
    </row>
    <row r="58" spans="1:7" s="1" customFormat="1" ht="33.75">
      <c r="A58" s="7" t="s">
        <v>369</v>
      </c>
      <c r="B58" s="73" t="s">
        <v>42</v>
      </c>
      <c r="C58" s="74" t="s">
        <v>18</v>
      </c>
      <c r="D58" s="75">
        <v>5.73</v>
      </c>
      <c r="E58" s="8"/>
      <c r="F58" s="10"/>
      <c r="G58" s="9"/>
    </row>
    <row r="59" spans="1:7" s="1" customFormat="1">
      <c r="A59" s="12" t="s">
        <v>148</v>
      </c>
      <c r="B59" s="13" t="s">
        <v>101</v>
      </c>
      <c r="C59" s="14"/>
      <c r="D59" s="15"/>
      <c r="E59" s="16"/>
      <c r="F59" s="17"/>
      <c r="G59" s="16">
        <f>ROUND(SUM(G60:G65),2)</f>
        <v>0</v>
      </c>
    </row>
    <row r="60" spans="1:7" s="1" customFormat="1" ht="56.25">
      <c r="A60" s="7" t="s">
        <v>370</v>
      </c>
      <c r="B60" s="73" t="s">
        <v>177</v>
      </c>
      <c r="C60" s="74" t="s">
        <v>17</v>
      </c>
      <c r="D60" s="75">
        <v>3</v>
      </c>
      <c r="E60" s="8"/>
      <c r="F60" s="10"/>
      <c r="G60" s="9"/>
    </row>
    <row r="61" spans="1:7" s="1" customFormat="1" ht="56.25">
      <c r="A61" s="7" t="s">
        <v>371</v>
      </c>
      <c r="B61" s="73" t="s">
        <v>179</v>
      </c>
      <c r="C61" s="74" t="s">
        <v>17</v>
      </c>
      <c r="D61" s="75">
        <v>23.6</v>
      </c>
      <c r="E61" s="8"/>
      <c r="F61" s="10"/>
      <c r="G61" s="9"/>
    </row>
    <row r="62" spans="1:7" s="1" customFormat="1" ht="56.25">
      <c r="A62" s="7" t="s">
        <v>372</v>
      </c>
      <c r="B62" s="73" t="s">
        <v>178</v>
      </c>
      <c r="C62" s="74" t="s">
        <v>24</v>
      </c>
      <c r="D62" s="75">
        <v>78.2</v>
      </c>
      <c r="E62" s="8"/>
      <c r="F62" s="10"/>
      <c r="G62" s="9"/>
    </row>
    <row r="63" spans="1:7" s="1" customFormat="1" ht="56.25">
      <c r="A63" s="7" t="s">
        <v>373</v>
      </c>
      <c r="B63" s="73" t="s">
        <v>180</v>
      </c>
      <c r="C63" s="74" t="s">
        <v>26</v>
      </c>
      <c r="D63" s="75">
        <v>2</v>
      </c>
      <c r="E63" s="8"/>
      <c r="F63" s="10"/>
      <c r="G63" s="9"/>
    </row>
    <row r="64" spans="1:7" s="1" customFormat="1" ht="56.25">
      <c r="A64" s="7" t="s">
        <v>374</v>
      </c>
      <c r="B64" s="73" t="s">
        <v>181</v>
      </c>
      <c r="C64" s="74" t="s">
        <v>26</v>
      </c>
      <c r="D64" s="75">
        <v>2</v>
      </c>
      <c r="E64" s="8"/>
      <c r="F64" s="10"/>
      <c r="G64" s="9"/>
    </row>
    <row r="65" spans="1:7" s="1" customFormat="1" ht="45">
      <c r="A65" s="7" t="s">
        <v>375</v>
      </c>
      <c r="B65" s="73" t="s">
        <v>182</v>
      </c>
      <c r="C65" s="74" t="s">
        <v>26</v>
      </c>
      <c r="D65" s="75">
        <v>2</v>
      </c>
      <c r="E65" s="8"/>
      <c r="F65" s="10"/>
      <c r="G65" s="9"/>
    </row>
    <row r="66" spans="1:7" s="1" customFormat="1">
      <c r="A66" s="12" t="s">
        <v>149</v>
      </c>
      <c r="B66" s="13" t="s">
        <v>102</v>
      </c>
      <c r="C66" s="14"/>
      <c r="D66" s="15"/>
      <c r="E66" s="16"/>
      <c r="F66" s="17"/>
      <c r="G66" s="16">
        <f>ROUND(SUM(G67:G68),2)</f>
        <v>0</v>
      </c>
    </row>
    <row r="67" spans="1:7" s="1" customFormat="1" ht="67.5">
      <c r="A67" s="7" t="s">
        <v>376</v>
      </c>
      <c r="B67" s="73" t="s">
        <v>103</v>
      </c>
      <c r="C67" s="74" t="s">
        <v>26</v>
      </c>
      <c r="D67" s="75">
        <v>4</v>
      </c>
      <c r="E67" s="8"/>
      <c r="F67" s="10"/>
      <c r="G67" s="9"/>
    </row>
    <row r="68" spans="1:7" s="1" customFormat="1" ht="45">
      <c r="A68" s="7" t="s">
        <v>377</v>
      </c>
      <c r="B68" s="73" t="s">
        <v>104</v>
      </c>
      <c r="C68" s="74" t="s">
        <v>26</v>
      </c>
      <c r="D68" s="75">
        <v>1</v>
      </c>
      <c r="E68" s="8"/>
      <c r="F68" s="10"/>
      <c r="G68" s="9"/>
    </row>
    <row r="69" spans="1:7" ht="15.75" customHeight="1">
      <c r="A69" s="2" t="s">
        <v>150</v>
      </c>
      <c r="B69" s="11" t="s">
        <v>66</v>
      </c>
      <c r="C69" s="3"/>
      <c r="D69" s="4"/>
      <c r="E69" s="4"/>
      <c r="F69" s="4"/>
      <c r="G69" s="5">
        <f>ROUND(SUM(G70,G76,G81,G91,G100,G103),2)</f>
        <v>0</v>
      </c>
    </row>
    <row r="70" spans="1:7" s="1" customFormat="1">
      <c r="A70" s="12" t="s">
        <v>151</v>
      </c>
      <c r="B70" s="13" t="s">
        <v>41</v>
      </c>
      <c r="C70" s="14"/>
      <c r="D70" s="15"/>
      <c r="E70" s="16"/>
      <c r="F70" s="17"/>
      <c r="G70" s="16">
        <f>ROUND(SUM(G71:G75),2)</f>
        <v>0</v>
      </c>
    </row>
    <row r="71" spans="1:7" s="1" customFormat="1" ht="33.75">
      <c r="A71" s="7" t="s">
        <v>378</v>
      </c>
      <c r="B71" s="73" t="s">
        <v>71</v>
      </c>
      <c r="C71" s="74" t="s">
        <v>17</v>
      </c>
      <c r="D71" s="75">
        <v>30.46</v>
      </c>
      <c r="E71" s="8"/>
      <c r="F71" s="20"/>
      <c r="G71" s="9"/>
    </row>
    <row r="72" spans="1:7" s="1" customFormat="1" ht="45">
      <c r="A72" s="7" t="s">
        <v>379</v>
      </c>
      <c r="B72" s="73" t="s">
        <v>73</v>
      </c>
      <c r="C72" s="74" t="s">
        <v>18</v>
      </c>
      <c r="D72" s="75">
        <v>1.38</v>
      </c>
      <c r="E72" s="8"/>
      <c r="F72" s="20"/>
      <c r="G72" s="9"/>
    </row>
    <row r="73" spans="1:7" s="69" customFormat="1" ht="45">
      <c r="A73" s="70" t="s">
        <v>380</v>
      </c>
      <c r="B73" s="73" t="s">
        <v>86</v>
      </c>
      <c r="C73" s="74" t="s">
        <v>18</v>
      </c>
      <c r="D73" s="75">
        <v>0.8</v>
      </c>
      <c r="E73" s="71"/>
      <c r="F73" s="72"/>
      <c r="G73" s="9"/>
    </row>
    <row r="74" spans="1:7" s="1" customFormat="1" ht="33.75">
      <c r="A74" s="7" t="s">
        <v>381</v>
      </c>
      <c r="B74" s="73" t="s">
        <v>69</v>
      </c>
      <c r="C74" s="74" t="s">
        <v>18</v>
      </c>
      <c r="D74" s="75">
        <v>0.57999999999999996</v>
      </c>
      <c r="E74" s="8"/>
      <c r="F74" s="21"/>
      <c r="G74" s="9"/>
    </row>
    <row r="75" spans="1:7" s="1" customFormat="1" ht="33.75">
      <c r="A75" s="7" t="s">
        <v>382</v>
      </c>
      <c r="B75" s="73" t="s">
        <v>70</v>
      </c>
      <c r="C75" s="74" t="s">
        <v>19</v>
      </c>
      <c r="D75" s="75">
        <v>7.54</v>
      </c>
      <c r="E75" s="8"/>
      <c r="F75" s="10"/>
      <c r="G75" s="9"/>
    </row>
    <row r="76" spans="1:7" s="1" customFormat="1">
      <c r="A76" s="12" t="s">
        <v>152</v>
      </c>
      <c r="B76" s="13" t="s">
        <v>32</v>
      </c>
      <c r="C76" s="14"/>
      <c r="D76" s="15"/>
      <c r="E76" s="16"/>
      <c r="F76" s="17"/>
      <c r="G76" s="16">
        <f>ROUND(SUM(G77:G80),2)</f>
        <v>0</v>
      </c>
    </row>
    <row r="77" spans="1:7" s="1" customFormat="1" ht="33.75">
      <c r="A77" s="7" t="s">
        <v>383</v>
      </c>
      <c r="B77" s="73" t="s">
        <v>30</v>
      </c>
      <c r="C77" s="74" t="s">
        <v>17</v>
      </c>
      <c r="D77" s="75">
        <v>0.71</v>
      </c>
      <c r="E77" s="8"/>
      <c r="F77" s="10"/>
      <c r="G77" s="9"/>
    </row>
    <row r="78" spans="1:7" s="1" customFormat="1" ht="33.75">
      <c r="A78" s="7" t="s">
        <v>384</v>
      </c>
      <c r="B78" s="73" t="s">
        <v>120</v>
      </c>
      <c r="C78" s="74" t="s">
        <v>17</v>
      </c>
      <c r="D78" s="75">
        <v>2.59</v>
      </c>
      <c r="E78" s="8"/>
      <c r="F78" s="10"/>
      <c r="G78" s="9"/>
    </row>
    <row r="79" spans="1:7" s="1" customFormat="1" ht="33.75">
      <c r="A79" s="7" t="s">
        <v>385</v>
      </c>
      <c r="B79" s="73" t="s">
        <v>54</v>
      </c>
      <c r="C79" s="74" t="s">
        <v>29</v>
      </c>
      <c r="D79" s="75">
        <v>40.58</v>
      </c>
      <c r="E79" s="8"/>
      <c r="F79" s="10"/>
      <c r="G79" s="9"/>
    </row>
    <row r="80" spans="1:7" s="1" customFormat="1" ht="33.75">
      <c r="A80" s="7" t="s">
        <v>386</v>
      </c>
      <c r="B80" s="73" t="s">
        <v>319</v>
      </c>
      <c r="C80" s="74" t="s">
        <v>18</v>
      </c>
      <c r="D80" s="75">
        <f>0.3*1.08</f>
        <v>0.32400000000000001</v>
      </c>
      <c r="E80" s="8"/>
      <c r="F80" s="10"/>
      <c r="G80" s="9"/>
    </row>
    <row r="81" spans="1:7" s="1" customFormat="1">
      <c r="A81" s="12" t="s">
        <v>153</v>
      </c>
      <c r="B81" s="13" t="s">
        <v>123</v>
      </c>
      <c r="C81" s="14"/>
      <c r="D81" s="15"/>
      <c r="E81" s="16"/>
      <c r="F81" s="17"/>
      <c r="G81" s="16">
        <f>ROUND(SUM(G82:G90),2)</f>
        <v>0</v>
      </c>
    </row>
    <row r="82" spans="1:7" s="1" customFormat="1" ht="33.75">
      <c r="A82" s="7" t="s">
        <v>387</v>
      </c>
      <c r="B82" s="73" t="s">
        <v>320</v>
      </c>
      <c r="C82" s="74" t="s">
        <v>17</v>
      </c>
      <c r="D82" s="75">
        <v>11.34</v>
      </c>
      <c r="E82" s="8"/>
      <c r="F82" s="10"/>
      <c r="G82" s="19"/>
    </row>
    <row r="83" spans="1:7" s="1" customFormat="1" ht="33.75">
      <c r="A83" s="7" t="s">
        <v>388</v>
      </c>
      <c r="B83" s="73" t="s">
        <v>54</v>
      </c>
      <c r="C83" s="74" t="s">
        <v>29</v>
      </c>
      <c r="D83" s="75">
        <v>100.41</v>
      </c>
      <c r="E83" s="8"/>
      <c r="F83" s="10"/>
      <c r="G83" s="9"/>
    </row>
    <row r="84" spans="1:7" s="1" customFormat="1" ht="33.75">
      <c r="A84" s="7" t="s">
        <v>389</v>
      </c>
      <c r="B84" s="73" t="s">
        <v>319</v>
      </c>
      <c r="C84" s="74" t="s">
        <v>18</v>
      </c>
      <c r="D84" s="75">
        <v>0.91</v>
      </c>
      <c r="E84" s="8"/>
      <c r="F84" s="10"/>
      <c r="G84" s="9"/>
    </row>
    <row r="85" spans="1:7" s="1" customFormat="1" ht="33.75">
      <c r="A85" s="7" t="s">
        <v>390</v>
      </c>
      <c r="B85" s="73" t="s">
        <v>108</v>
      </c>
      <c r="C85" s="74" t="s">
        <v>17</v>
      </c>
      <c r="D85" s="75">
        <v>136.69999999999999</v>
      </c>
      <c r="E85" s="8"/>
      <c r="F85" s="10"/>
      <c r="G85" s="9"/>
    </row>
    <row r="86" spans="1:7" s="1" customFormat="1" ht="45">
      <c r="A86" s="7" t="s">
        <v>391</v>
      </c>
      <c r="B86" s="73" t="s">
        <v>124</v>
      </c>
      <c r="C86" s="74" t="s">
        <v>17</v>
      </c>
      <c r="D86" s="75">
        <v>119.36</v>
      </c>
      <c r="E86" s="8"/>
      <c r="F86" s="10"/>
      <c r="G86" s="9"/>
    </row>
    <row r="87" spans="1:7" s="1" customFormat="1" ht="33.75">
      <c r="A87" s="7" t="s">
        <v>392</v>
      </c>
      <c r="B87" s="73" t="s">
        <v>109</v>
      </c>
      <c r="C87" s="74" t="s">
        <v>17</v>
      </c>
      <c r="D87" s="75">
        <v>20.9</v>
      </c>
      <c r="E87" s="8"/>
      <c r="F87" s="10"/>
      <c r="G87" s="9"/>
    </row>
    <row r="88" spans="1:7" s="1" customFormat="1" ht="33.75">
      <c r="A88" s="7" t="s">
        <v>393</v>
      </c>
      <c r="B88" s="73" t="s">
        <v>50</v>
      </c>
      <c r="C88" s="74" t="s">
        <v>17</v>
      </c>
      <c r="D88" s="75">
        <v>140.26</v>
      </c>
      <c r="E88" s="8"/>
      <c r="F88" s="10"/>
      <c r="G88" s="9"/>
    </row>
    <row r="89" spans="1:7" s="1" customFormat="1" ht="45">
      <c r="A89" s="7" t="s">
        <v>394</v>
      </c>
      <c r="B89" s="73" t="s">
        <v>321</v>
      </c>
      <c r="C89" s="74" t="s">
        <v>17</v>
      </c>
      <c r="D89" s="75">
        <v>17.14</v>
      </c>
      <c r="E89" s="8"/>
      <c r="F89" s="10"/>
      <c r="G89" s="9"/>
    </row>
    <row r="90" spans="1:7" s="1" customFormat="1" ht="45">
      <c r="A90" s="7" t="s">
        <v>395</v>
      </c>
      <c r="B90" s="73" t="s">
        <v>322</v>
      </c>
      <c r="C90" s="74" t="s">
        <v>17</v>
      </c>
      <c r="D90" s="75">
        <v>5.4</v>
      </c>
      <c r="E90" s="8"/>
      <c r="F90" s="10"/>
      <c r="G90" s="9"/>
    </row>
    <row r="91" spans="1:7" s="1" customFormat="1">
      <c r="A91" s="12" t="s">
        <v>154</v>
      </c>
      <c r="B91" s="13" t="s">
        <v>59</v>
      </c>
      <c r="C91" s="14"/>
      <c r="D91" s="15"/>
      <c r="E91" s="16"/>
      <c r="F91" s="17"/>
      <c r="G91" s="16">
        <f>ROUND(SUM(G92:G99),2)</f>
        <v>0</v>
      </c>
    </row>
    <row r="92" spans="1:7" s="1" customFormat="1" ht="45">
      <c r="A92" s="7" t="s">
        <v>396</v>
      </c>
      <c r="B92" s="73" t="s">
        <v>79</v>
      </c>
      <c r="C92" s="74" t="s">
        <v>18</v>
      </c>
      <c r="D92" s="75">
        <v>0.57999999999999996</v>
      </c>
      <c r="E92" s="8"/>
      <c r="F92" s="20"/>
      <c r="G92" s="9"/>
    </row>
    <row r="93" spans="1:7" s="1" customFormat="1" ht="33.75">
      <c r="A93" s="7" t="s">
        <v>397</v>
      </c>
      <c r="B93" s="73" t="s">
        <v>120</v>
      </c>
      <c r="C93" s="74" t="s">
        <v>17</v>
      </c>
      <c r="D93" s="75">
        <v>1.73</v>
      </c>
      <c r="E93" s="8"/>
      <c r="F93" s="10"/>
      <c r="G93" s="9"/>
    </row>
    <row r="94" spans="1:7" s="1" customFormat="1" ht="37.5" customHeight="1">
      <c r="A94" s="7" t="s">
        <v>398</v>
      </c>
      <c r="B94" s="73" t="s">
        <v>54</v>
      </c>
      <c r="C94" s="74" t="s">
        <v>29</v>
      </c>
      <c r="D94" s="75">
        <f>50.41*1.08</f>
        <v>54.442799999999998</v>
      </c>
      <c r="E94" s="8"/>
      <c r="F94" s="20"/>
      <c r="G94" s="9"/>
    </row>
    <row r="95" spans="1:7" s="1" customFormat="1" ht="22.5">
      <c r="A95" s="7" t="s">
        <v>399</v>
      </c>
      <c r="B95" s="73" t="s">
        <v>80</v>
      </c>
      <c r="C95" s="74" t="s">
        <v>18</v>
      </c>
      <c r="D95" s="75">
        <v>0.17</v>
      </c>
      <c r="E95" s="8"/>
      <c r="F95" s="10"/>
      <c r="G95" s="9"/>
    </row>
    <row r="96" spans="1:7" s="1" customFormat="1" ht="101.25">
      <c r="A96" s="7" t="s">
        <v>400</v>
      </c>
      <c r="B96" s="73" t="s">
        <v>121</v>
      </c>
      <c r="C96" s="74" t="s">
        <v>29</v>
      </c>
      <c r="D96" s="75">
        <v>1123.72</v>
      </c>
      <c r="E96" s="8"/>
      <c r="F96" s="10"/>
      <c r="G96" s="9"/>
    </row>
    <row r="97" spans="1:7" s="1" customFormat="1" ht="45">
      <c r="A97" s="7" t="s">
        <v>401</v>
      </c>
      <c r="B97" s="73" t="s">
        <v>105</v>
      </c>
      <c r="C97" s="74" t="s">
        <v>29</v>
      </c>
      <c r="D97" s="75">
        <v>1123.72</v>
      </c>
      <c r="E97" s="8"/>
      <c r="F97" s="10"/>
      <c r="G97" s="9"/>
    </row>
    <row r="98" spans="1:7" s="1" customFormat="1" ht="33.75">
      <c r="A98" s="7" t="s">
        <v>402</v>
      </c>
      <c r="B98" s="73" t="s">
        <v>122</v>
      </c>
      <c r="C98" s="74" t="s">
        <v>26</v>
      </c>
      <c r="D98" s="75">
        <v>1</v>
      </c>
      <c r="E98" s="8"/>
      <c r="F98" s="10"/>
      <c r="G98" s="9"/>
    </row>
    <row r="99" spans="1:7" s="1" customFormat="1" ht="45">
      <c r="A99" s="7" t="s">
        <v>403</v>
      </c>
      <c r="B99" s="73" t="s">
        <v>106</v>
      </c>
      <c r="C99" s="74" t="s">
        <v>26</v>
      </c>
      <c r="D99" s="75">
        <v>1</v>
      </c>
      <c r="E99" s="8"/>
      <c r="F99" s="10"/>
      <c r="G99" s="9"/>
    </row>
    <row r="100" spans="1:7" ht="13.5" customHeight="1">
      <c r="A100" s="12" t="s">
        <v>155</v>
      </c>
      <c r="B100" s="13" t="s">
        <v>38</v>
      </c>
      <c r="C100" s="14"/>
      <c r="D100" s="15"/>
      <c r="E100" s="16"/>
      <c r="F100" s="17"/>
      <c r="G100" s="16">
        <f>ROUND(SUM(G101:G102),2)</f>
        <v>0</v>
      </c>
    </row>
    <row r="101" spans="1:7" s="1" customFormat="1" ht="90">
      <c r="A101" s="7" t="s">
        <v>404</v>
      </c>
      <c r="B101" s="73" t="s">
        <v>119</v>
      </c>
      <c r="C101" s="74" t="s">
        <v>26</v>
      </c>
      <c r="D101" s="75">
        <v>1</v>
      </c>
      <c r="E101" s="8"/>
      <c r="F101" s="10"/>
      <c r="G101" s="9"/>
    </row>
    <row r="102" spans="1:7" s="1" customFormat="1" ht="45">
      <c r="A102" s="7" t="s">
        <v>405</v>
      </c>
      <c r="B102" s="73" t="s">
        <v>107</v>
      </c>
      <c r="C102" s="74" t="s">
        <v>26</v>
      </c>
      <c r="D102" s="75">
        <v>1</v>
      </c>
      <c r="E102" s="8"/>
      <c r="F102" s="10"/>
      <c r="G102" s="9"/>
    </row>
    <row r="103" spans="1:7" ht="13.5" customHeight="1">
      <c r="A103" s="12" t="s">
        <v>156</v>
      </c>
      <c r="B103" s="13" t="s">
        <v>36</v>
      </c>
      <c r="C103" s="14"/>
      <c r="D103" s="15"/>
      <c r="E103" s="16"/>
      <c r="F103" s="17"/>
      <c r="G103" s="16">
        <f>ROUND(SUM(G104),2)</f>
        <v>0</v>
      </c>
    </row>
    <row r="104" spans="1:7" s="1" customFormat="1" ht="173.25" customHeight="1">
      <c r="A104" s="7" t="s">
        <v>406</v>
      </c>
      <c r="B104" s="73" t="s">
        <v>68</v>
      </c>
      <c r="C104" s="74" t="s">
        <v>26</v>
      </c>
      <c r="D104" s="75">
        <v>1</v>
      </c>
      <c r="E104" s="8"/>
      <c r="F104" s="10"/>
      <c r="G104" s="9"/>
    </row>
    <row r="105" spans="1:7">
      <c r="A105" s="2" t="s">
        <v>157</v>
      </c>
      <c r="B105" s="11" t="s">
        <v>60</v>
      </c>
      <c r="C105" s="3"/>
      <c r="D105" s="4"/>
      <c r="E105" s="4"/>
      <c r="F105" s="4"/>
      <c r="G105" s="5">
        <f>ROUND(SUM(G106,G112,G122,G131,G133),2)</f>
        <v>0</v>
      </c>
    </row>
    <row r="106" spans="1:7" s="1" customFormat="1">
      <c r="A106" s="12" t="s">
        <v>158</v>
      </c>
      <c r="B106" s="13" t="s">
        <v>41</v>
      </c>
      <c r="C106" s="14"/>
      <c r="D106" s="15"/>
      <c r="E106" s="16"/>
      <c r="F106" s="17"/>
      <c r="G106" s="16">
        <f>ROUND(SUM(G107:G111),2)</f>
        <v>0</v>
      </c>
    </row>
    <row r="107" spans="1:7" s="1" customFormat="1" ht="33.75">
      <c r="A107" s="7" t="s">
        <v>407</v>
      </c>
      <c r="B107" s="73" t="s">
        <v>71</v>
      </c>
      <c r="C107" s="74" t="s">
        <v>17</v>
      </c>
      <c r="D107" s="75">
        <v>252.49</v>
      </c>
      <c r="E107" s="8"/>
      <c r="F107" s="10"/>
      <c r="G107" s="9"/>
    </row>
    <row r="108" spans="1:7" s="1" customFormat="1" ht="45">
      <c r="A108" s="7" t="s">
        <v>408</v>
      </c>
      <c r="B108" s="73" t="s">
        <v>73</v>
      </c>
      <c r="C108" s="74" t="s">
        <v>18</v>
      </c>
      <c r="D108" s="75">
        <v>75.75</v>
      </c>
      <c r="E108" s="8"/>
      <c r="F108" s="10"/>
      <c r="G108" s="9"/>
    </row>
    <row r="109" spans="1:7" s="1" customFormat="1" ht="56.25">
      <c r="A109" s="7" t="s">
        <v>409</v>
      </c>
      <c r="B109" s="73" t="s">
        <v>75</v>
      </c>
      <c r="C109" s="74" t="s">
        <v>18</v>
      </c>
      <c r="D109" s="75">
        <v>50.5</v>
      </c>
      <c r="E109" s="8"/>
      <c r="F109" s="10"/>
      <c r="G109" s="9"/>
    </row>
    <row r="110" spans="1:7" s="1" customFormat="1" ht="33.75">
      <c r="A110" s="7" t="s">
        <v>410</v>
      </c>
      <c r="B110" s="73" t="s">
        <v>69</v>
      </c>
      <c r="C110" s="74" t="s">
        <v>18</v>
      </c>
      <c r="D110" s="75">
        <v>75.75</v>
      </c>
      <c r="E110" s="8"/>
      <c r="F110" s="10"/>
      <c r="G110" s="9"/>
    </row>
    <row r="111" spans="1:7" s="1" customFormat="1" ht="33.75">
      <c r="A111" s="7" t="s">
        <v>411</v>
      </c>
      <c r="B111" s="73" t="s">
        <v>70</v>
      </c>
      <c r="C111" s="74" t="s">
        <v>19</v>
      </c>
      <c r="D111" s="75">
        <v>984.75</v>
      </c>
      <c r="E111" s="8"/>
      <c r="F111" s="10"/>
      <c r="G111" s="9"/>
    </row>
    <row r="112" spans="1:7" s="1" customFormat="1">
      <c r="A112" s="12" t="s">
        <v>159</v>
      </c>
      <c r="B112" s="13" t="s">
        <v>61</v>
      </c>
      <c r="C112" s="14"/>
      <c r="D112" s="15"/>
      <c r="E112" s="16"/>
      <c r="F112" s="17"/>
      <c r="G112" s="16">
        <f>ROUND(SUM(G113:G121),2)</f>
        <v>0</v>
      </c>
    </row>
    <row r="113" spans="1:7" s="1" customFormat="1" ht="33.75">
      <c r="A113" s="7" t="s">
        <v>412</v>
      </c>
      <c r="B113" s="73" t="s">
        <v>30</v>
      </c>
      <c r="C113" s="74" t="s">
        <v>17</v>
      </c>
      <c r="D113" s="75">
        <v>29.35</v>
      </c>
      <c r="E113" s="8"/>
      <c r="F113" s="10"/>
      <c r="G113" s="9"/>
    </row>
    <row r="114" spans="1:7" s="1" customFormat="1" ht="56.25">
      <c r="A114" s="7" t="s">
        <v>413</v>
      </c>
      <c r="B114" s="73" t="s">
        <v>81</v>
      </c>
      <c r="C114" s="74" t="s">
        <v>17</v>
      </c>
      <c r="D114" s="75">
        <v>123.42</v>
      </c>
      <c r="E114" s="8"/>
      <c r="F114" s="10"/>
      <c r="G114" s="9"/>
    </row>
    <row r="115" spans="1:7" s="1" customFormat="1" ht="33.75">
      <c r="A115" s="7" t="s">
        <v>414</v>
      </c>
      <c r="B115" s="73" t="s">
        <v>48</v>
      </c>
      <c r="C115" s="74" t="s">
        <v>17</v>
      </c>
      <c r="D115" s="75">
        <v>78.28</v>
      </c>
      <c r="E115" s="8"/>
      <c r="F115" s="10"/>
      <c r="G115" s="9"/>
    </row>
    <row r="116" spans="1:7" s="1" customFormat="1" ht="33.75">
      <c r="A116" s="7" t="s">
        <v>415</v>
      </c>
      <c r="B116" s="73" t="s">
        <v>54</v>
      </c>
      <c r="C116" s="74" t="s">
        <v>29</v>
      </c>
      <c r="D116" s="75">
        <v>1167.73</v>
      </c>
      <c r="E116" s="8"/>
      <c r="F116" s="10"/>
      <c r="G116" s="9"/>
    </row>
    <row r="117" spans="1:7" s="1" customFormat="1" ht="22.5">
      <c r="A117" s="7" t="s">
        <v>416</v>
      </c>
      <c r="B117" s="73" t="s">
        <v>49</v>
      </c>
      <c r="C117" s="74" t="s">
        <v>18</v>
      </c>
      <c r="D117" s="75">
        <v>11.17</v>
      </c>
      <c r="E117" s="8"/>
      <c r="F117" s="10"/>
      <c r="G117" s="9"/>
    </row>
    <row r="118" spans="1:7" s="1" customFormat="1" ht="33.75">
      <c r="A118" s="7" t="s">
        <v>417</v>
      </c>
      <c r="B118" s="73" t="s">
        <v>58</v>
      </c>
      <c r="C118" s="74" t="s">
        <v>17</v>
      </c>
      <c r="D118" s="75">
        <v>192.5</v>
      </c>
      <c r="E118" s="8"/>
      <c r="F118" s="10"/>
      <c r="G118" s="9"/>
    </row>
    <row r="119" spans="1:7" s="1" customFormat="1" ht="33.75">
      <c r="A119" s="7" t="s">
        <v>418</v>
      </c>
      <c r="B119" s="73" t="s">
        <v>50</v>
      </c>
      <c r="C119" s="74" t="s">
        <v>17</v>
      </c>
      <c r="D119" s="75">
        <v>192.5</v>
      </c>
      <c r="E119" s="8"/>
      <c r="F119" s="10"/>
      <c r="G119" s="9"/>
    </row>
    <row r="120" spans="1:7" s="1" customFormat="1" ht="33.75">
      <c r="A120" s="7" t="s">
        <v>419</v>
      </c>
      <c r="B120" s="73" t="s">
        <v>323</v>
      </c>
      <c r="C120" s="74" t="s">
        <v>24</v>
      </c>
      <c r="D120" s="75">
        <v>137.12</v>
      </c>
      <c r="E120" s="8"/>
      <c r="F120" s="10"/>
      <c r="G120" s="9"/>
    </row>
    <row r="121" spans="1:7" s="1" customFormat="1" ht="33.75">
      <c r="A121" s="7" t="s">
        <v>420</v>
      </c>
      <c r="B121" s="73" t="s">
        <v>62</v>
      </c>
      <c r="C121" s="74" t="s">
        <v>24</v>
      </c>
      <c r="D121" s="75">
        <v>8.5</v>
      </c>
      <c r="E121" s="8"/>
      <c r="F121" s="10"/>
      <c r="G121" s="9"/>
    </row>
    <row r="122" spans="1:7" s="1" customFormat="1">
      <c r="A122" s="12" t="s">
        <v>160</v>
      </c>
      <c r="B122" s="13" t="s">
        <v>67</v>
      </c>
      <c r="C122" s="14"/>
      <c r="D122" s="15"/>
      <c r="E122" s="16"/>
      <c r="F122" s="17"/>
      <c r="G122" s="16">
        <f>ROUND(SUM(G123:G130),2)</f>
        <v>0</v>
      </c>
    </row>
    <row r="123" spans="1:7" s="1" customFormat="1" ht="45">
      <c r="A123" s="7" t="s">
        <v>421</v>
      </c>
      <c r="B123" s="73" t="s">
        <v>57</v>
      </c>
      <c r="C123" s="74" t="s">
        <v>17</v>
      </c>
      <c r="D123" s="75">
        <v>211.31</v>
      </c>
      <c r="E123" s="8"/>
      <c r="F123" s="10"/>
      <c r="G123" s="9"/>
    </row>
    <row r="124" spans="1:7" s="1" customFormat="1" ht="45">
      <c r="A124" s="7" t="s">
        <v>422</v>
      </c>
      <c r="B124" s="73" t="s">
        <v>115</v>
      </c>
      <c r="C124" s="74" t="s">
        <v>17</v>
      </c>
      <c r="D124" s="75">
        <v>41.18</v>
      </c>
      <c r="E124" s="8"/>
      <c r="F124" s="10"/>
      <c r="G124" s="9"/>
    </row>
    <row r="125" spans="1:7" s="1" customFormat="1" ht="22.5">
      <c r="A125" s="7" t="s">
        <v>423</v>
      </c>
      <c r="B125" s="73" t="s">
        <v>25</v>
      </c>
      <c r="C125" s="74" t="s">
        <v>24</v>
      </c>
      <c r="D125" s="75">
        <v>141.77000000000001</v>
      </c>
      <c r="E125" s="8"/>
      <c r="F125" s="10"/>
      <c r="G125" s="9"/>
    </row>
    <row r="126" spans="1:7" s="1" customFormat="1" ht="45">
      <c r="A126" s="7" t="s">
        <v>424</v>
      </c>
      <c r="B126" s="73" t="s">
        <v>39</v>
      </c>
      <c r="C126" s="74" t="s">
        <v>24</v>
      </c>
      <c r="D126" s="75">
        <v>141.77000000000001</v>
      </c>
      <c r="E126" s="8"/>
      <c r="F126" s="10"/>
      <c r="G126" s="9"/>
    </row>
    <row r="127" spans="1:7" s="1" customFormat="1" ht="45">
      <c r="A127" s="7" t="s">
        <v>425</v>
      </c>
      <c r="B127" s="73" t="s">
        <v>93</v>
      </c>
      <c r="C127" s="74" t="s">
        <v>24</v>
      </c>
      <c r="D127" s="75">
        <v>94.17</v>
      </c>
      <c r="E127" s="8"/>
      <c r="F127" s="10"/>
      <c r="G127" s="9"/>
    </row>
    <row r="128" spans="1:7" s="1" customFormat="1" ht="33.75">
      <c r="A128" s="7" t="s">
        <v>426</v>
      </c>
      <c r="B128" s="73" t="s">
        <v>94</v>
      </c>
      <c r="C128" s="74" t="s">
        <v>24</v>
      </c>
      <c r="D128" s="75">
        <v>94.17</v>
      </c>
      <c r="E128" s="8"/>
      <c r="F128" s="10"/>
      <c r="G128" s="9"/>
    </row>
    <row r="129" spans="1:7" s="1" customFormat="1" ht="90">
      <c r="A129" s="7" t="s">
        <v>427</v>
      </c>
      <c r="B129" s="73" t="s">
        <v>110</v>
      </c>
      <c r="C129" s="74" t="s">
        <v>26</v>
      </c>
      <c r="D129" s="75">
        <v>2</v>
      </c>
      <c r="E129" s="8"/>
      <c r="F129" s="10"/>
      <c r="G129" s="9"/>
    </row>
    <row r="130" spans="1:7" s="1" customFormat="1" ht="78.75">
      <c r="A130" s="7" t="s">
        <v>428</v>
      </c>
      <c r="B130" s="73" t="s">
        <v>125</v>
      </c>
      <c r="C130" s="74" t="s">
        <v>26</v>
      </c>
      <c r="D130" s="75">
        <v>2</v>
      </c>
      <c r="E130" s="8"/>
      <c r="F130" s="10"/>
      <c r="G130" s="9"/>
    </row>
    <row r="131" spans="1:7" s="1" customFormat="1">
      <c r="A131" s="12" t="s">
        <v>161</v>
      </c>
      <c r="B131" s="13" t="s">
        <v>63</v>
      </c>
      <c r="C131" s="14"/>
      <c r="D131" s="15"/>
      <c r="E131" s="16"/>
      <c r="F131" s="17"/>
      <c r="G131" s="16">
        <f>ROUND(SUM(G132),2)</f>
        <v>0</v>
      </c>
    </row>
    <row r="132" spans="1:7" s="1" customFormat="1" ht="45">
      <c r="A132" s="7" t="s">
        <v>429</v>
      </c>
      <c r="B132" s="73" t="s">
        <v>64</v>
      </c>
      <c r="C132" s="74" t="s">
        <v>29</v>
      </c>
      <c r="D132" s="75">
        <v>964.03</v>
      </c>
      <c r="E132" s="8"/>
      <c r="F132" s="10"/>
      <c r="G132" s="9"/>
    </row>
    <row r="133" spans="1:7" s="1" customFormat="1">
      <c r="A133" s="12" t="s">
        <v>162</v>
      </c>
      <c r="B133" s="13" t="s">
        <v>126</v>
      </c>
      <c r="C133" s="14"/>
      <c r="D133" s="15"/>
      <c r="E133" s="16"/>
      <c r="F133" s="17"/>
      <c r="G133" s="16">
        <f>ROUND(SUM(G134),2)</f>
        <v>0</v>
      </c>
    </row>
    <row r="134" spans="1:7" s="1" customFormat="1" ht="90">
      <c r="A134" s="7" t="s">
        <v>430</v>
      </c>
      <c r="B134" s="73" t="s">
        <v>324</v>
      </c>
      <c r="C134" s="74" t="s">
        <v>29</v>
      </c>
      <c r="D134" s="75">
        <v>31.67</v>
      </c>
      <c r="E134" s="8"/>
      <c r="F134" s="10"/>
      <c r="G134" s="9"/>
    </row>
    <row r="135" spans="1:7" ht="13.5" customHeight="1">
      <c r="A135" s="2" t="s">
        <v>163</v>
      </c>
      <c r="B135" s="11" t="s">
        <v>47</v>
      </c>
      <c r="C135" s="3"/>
      <c r="D135" s="4"/>
      <c r="E135" s="4"/>
      <c r="F135" s="4"/>
      <c r="G135" s="5">
        <f>ROUND(SUM(G136,G142,G147,G158,G155,G161),2)</f>
        <v>0</v>
      </c>
    </row>
    <row r="136" spans="1:7" s="1" customFormat="1">
      <c r="A136" s="12" t="s">
        <v>164</v>
      </c>
      <c r="B136" s="13" t="s">
        <v>41</v>
      </c>
      <c r="C136" s="14"/>
      <c r="D136" s="15"/>
      <c r="E136" s="16"/>
      <c r="F136" s="17"/>
      <c r="G136" s="16">
        <f>ROUND(SUM(G137:G141),2)</f>
        <v>0</v>
      </c>
    </row>
    <row r="137" spans="1:7" s="1" customFormat="1" ht="33.75">
      <c r="A137" s="7" t="s">
        <v>431</v>
      </c>
      <c r="B137" s="73" t="s">
        <v>71</v>
      </c>
      <c r="C137" s="74" t="s">
        <v>17</v>
      </c>
      <c r="D137" s="75">
        <v>576.23</v>
      </c>
      <c r="E137" s="8"/>
      <c r="F137" s="10"/>
      <c r="G137" s="9"/>
    </row>
    <row r="138" spans="1:7" s="1" customFormat="1" ht="45">
      <c r="A138" s="7" t="s">
        <v>432</v>
      </c>
      <c r="B138" s="73" t="s">
        <v>73</v>
      </c>
      <c r="C138" s="74" t="s">
        <v>18</v>
      </c>
      <c r="D138" s="75">
        <v>115.25</v>
      </c>
      <c r="E138" s="8"/>
      <c r="F138" s="10"/>
      <c r="G138" s="9"/>
    </row>
    <row r="139" spans="1:7" s="1" customFormat="1" ht="56.25">
      <c r="A139" s="7" t="s">
        <v>433</v>
      </c>
      <c r="B139" s="73" t="s">
        <v>75</v>
      </c>
      <c r="C139" s="74" t="s">
        <v>18</v>
      </c>
      <c r="D139" s="75">
        <v>115.25</v>
      </c>
      <c r="E139" s="8"/>
      <c r="F139" s="10"/>
      <c r="G139" s="9"/>
    </row>
    <row r="140" spans="1:7" s="1" customFormat="1" ht="33.75">
      <c r="A140" s="7" t="s">
        <v>434</v>
      </c>
      <c r="B140" s="73" t="s">
        <v>69</v>
      </c>
      <c r="C140" s="74" t="s">
        <v>18</v>
      </c>
      <c r="D140" s="75">
        <v>115.25</v>
      </c>
      <c r="E140" s="8"/>
      <c r="F140" s="10"/>
      <c r="G140" s="9"/>
    </row>
    <row r="141" spans="1:7" s="1" customFormat="1" ht="33.75">
      <c r="A141" s="7" t="s">
        <v>435</v>
      </c>
      <c r="B141" s="73" t="s">
        <v>70</v>
      </c>
      <c r="C141" s="74" t="s">
        <v>19</v>
      </c>
      <c r="D141" s="75">
        <v>1498.25</v>
      </c>
      <c r="E141" s="8"/>
      <c r="F141" s="10"/>
      <c r="G141" s="9"/>
    </row>
    <row r="142" spans="1:7" s="1" customFormat="1">
      <c r="A142" s="12" t="s">
        <v>165</v>
      </c>
      <c r="B142" s="13" t="s">
        <v>76</v>
      </c>
      <c r="C142" s="14"/>
      <c r="D142" s="15"/>
      <c r="E142" s="16"/>
      <c r="F142" s="17"/>
      <c r="G142" s="16">
        <f>ROUND(SUM(G143:G146),2)</f>
        <v>0</v>
      </c>
    </row>
    <row r="143" spans="1:7" s="1" customFormat="1" ht="33.75">
      <c r="A143" s="7" t="s">
        <v>436</v>
      </c>
      <c r="B143" s="73" t="s">
        <v>37</v>
      </c>
      <c r="C143" s="74" t="s">
        <v>17</v>
      </c>
      <c r="D143" s="75">
        <v>576.23</v>
      </c>
      <c r="E143" s="8"/>
      <c r="F143" s="10"/>
      <c r="G143" s="9"/>
    </row>
    <row r="144" spans="1:7" s="1" customFormat="1" ht="45">
      <c r="A144" s="7" t="s">
        <v>437</v>
      </c>
      <c r="B144" s="73" t="s">
        <v>56</v>
      </c>
      <c r="C144" s="74" t="s">
        <v>17</v>
      </c>
      <c r="D144" s="75">
        <v>576.23</v>
      </c>
      <c r="E144" s="8"/>
      <c r="F144" s="10"/>
      <c r="G144" s="9"/>
    </row>
    <row r="145" spans="1:7" s="1" customFormat="1" ht="22.5">
      <c r="A145" s="7" t="s">
        <v>438</v>
      </c>
      <c r="B145" s="73" t="s">
        <v>72</v>
      </c>
      <c r="C145" s="74" t="s">
        <v>24</v>
      </c>
      <c r="D145" s="75">
        <v>362.6</v>
      </c>
      <c r="E145" s="8"/>
      <c r="F145" s="10"/>
      <c r="G145" s="9"/>
    </row>
    <row r="146" spans="1:7" s="1" customFormat="1" ht="45">
      <c r="A146" s="7" t="s">
        <v>439</v>
      </c>
      <c r="B146" s="73" t="s">
        <v>39</v>
      </c>
      <c r="C146" s="74" t="s">
        <v>24</v>
      </c>
      <c r="D146" s="75">
        <v>362.6</v>
      </c>
      <c r="E146" s="8"/>
      <c r="F146" s="10"/>
      <c r="G146" s="9"/>
    </row>
    <row r="147" spans="1:7" s="1" customFormat="1">
      <c r="A147" s="12" t="s">
        <v>166</v>
      </c>
      <c r="B147" s="13" t="s">
        <v>47</v>
      </c>
      <c r="C147" s="14"/>
      <c r="D147" s="15"/>
      <c r="E147" s="16"/>
      <c r="F147" s="17"/>
      <c r="G147" s="16">
        <f>ROUND(SUM(G148:G154),2)</f>
        <v>0</v>
      </c>
    </row>
    <row r="148" spans="1:7" s="1" customFormat="1" ht="67.5">
      <c r="A148" s="7" t="s">
        <v>440</v>
      </c>
      <c r="B148" s="73" t="s">
        <v>45</v>
      </c>
      <c r="C148" s="74" t="s">
        <v>17</v>
      </c>
      <c r="D148" s="75">
        <v>271.2</v>
      </c>
      <c r="E148" s="8"/>
      <c r="F148" s="10"/>
      <c r="G148" s="9"/>
    </row>
    <row r="149" spans="1:7" s="1" customFormat="1" ht="33.75">
      <c r="A149" s="7" t="s">
        <v>441</v>
      </c>
      <c r="B149" s="73" t="s">
        <v>77</v>
      </c>
      <c r="C149" s="74" t="s">
        <v>17</v>
      </c>
      <c r="D149" s="75">
        <v>162.38</v>
      </c>
      <c r="E149" s="8"/>
      <c r="F149" s="10"/>
      <c r="G149" s="9"/>
    </row>
    <row r="150" spans="1:7" s="1" customFormat="1" ht="45">
      <c r="A150" s="7" t="s">
        <v>442</v>
      </c>
      <c r="B150" s="73" t="s">
        <v>113</v>
      </c>
      <c r="C150" s="74" t="s">
        <v>26</v>
      </c>
      <c r="D150" s="75">
        <v>2</v>
      </c>
      <c r="E150" s="8"/>
      <c r="F150" s="10"/>
      <c r="G150" s="9"/>
    </row>
    <row r="151" spans="1:7" s="1" customFormat="1" ht="56.25">
      <c r="A151" s="7" t="s">
        <v>443</v>
      </c>
      <c r="B151" s="73" t="s">
        <v>325</v>
      </c>
      <c r="C151" s="74" t="s">
        <v>26</v>
      </c>
      <c r="D151" s="75">
        <v>2</v>
      </c>
      <c r="E151" s="8"/>
      <c r="F151" s="10"/>
      <c r="G151" s="9"/>
    </row>
    <row r="152" spans="1:7" s="1" customFormat="1" ht="56.25">
      <c r="A152" s="7" t="s">
        <v>444</v>
      </c>
      <c r="B152" s="73" t="s">
        <v>53</v>
      </c>
      <c r="C152" s="74" t="s">
        <v>26</v>
      </c>
      <c r="D152" s="75">
        <v>2</v>
      </c>
      <c r="E152" s="8"/>
      <c r="F152" s="10"/>
      <c r="G152" s="9"/>
    </row>
    <row r="153" spans="1:7" s="1" customFormat="1" ht="45">
      <c r="A153" s="7" t="s">
        <v>445</v>
      </c>
      <c r="B153" s="73" t="s">
        <v>43</v>
      </c>
      <c r="C153" s="74" t="s">
        <v>24</v>
      </c>
      <c r="D153" s="75">
        <v>326.86</v>
      </c>
      <c r="E153" s="8"/>
      <c r="F153" s="10"/>
      <c r="G153" s="9"/>
    </row>
    <row r="154" spans="1:7" s="1" customFormat="1" ht="78.75">
      <c r="A154" s="7" t="s">
        <v>446</v>
      </c>
      <c r="B154" s="73" t="s">
        <v>330</v>
      </c>
      <c r="C154" s="74" t="s">
        <v>24</v>
      </c>
      <c r="D154" s="75">
        <v>3</v>
      </c>
      <c r="E154" s="8"/>
      <c r="F154" s="10"/>
      <c r="G154" s="9"/>
    </row>
    <row r="155" spans="1:7" s="1" customFormat="1">
      <c r="A155" s="12" t="s">
        <v>167</v>
      </c>
      <c r="B155" s="13" t="s">
        <v>127</v>
      </c>
      <c r="C155" s="14"/>
      <c r="D155" s="15"/>
      <c r="E155" s="18"/>
      <c r="F155" s="17"/>
      <c r="G155" s="18">
        <f>ROUND(SUM(G156:G157),2)</f>
        <v>0</v>
      </c>
    </row>
    <row r="156" spans="1:7" s="1" customFormat="1" ht="67.5">
      <c r="A156" s="7" t="s">
        <v>447</v>
      </c>
      <c r="B156" s="73" t="s">
        <v>128</v>
      </c>
      <c r="C156" s="74" t="s">
        <v>26</v>
      </c>
      <c r="D156" s="75">
        <v>2</v>
      </c>
      <c r="E156" s="8"/>
      <c r="F156" s="10"/>
      <c r="G156" s="9"/>
    </row>
    <row r="157" spans="1:7" s="1" customFormat="1" ht="56.25">
      <c r="A157" s="7" t="s">
        <v>448</v>
      </c>
      <c r="B157" s="73" t="s">
        <v>129</v>
      </c>
      <c r="C157" s="74" t="s">
        <v>26</v>
      </c>
      <c r="D157" s="75">
        <v>1</v>
      </c>
      <c r="E157" s="8"/>
      <c r="F157" s="10"/>
      <c r="G157" s="9"/>
    </row>
    <row r="158" spans="1:7" s="1" customFormat="1">
      <c r="A158" s="12" t="s">
        <v>168</v>
      </c>
      <c r="B158" s="13" t="s">
        <v>74</v>
      </c>
      <c r="C158" s="14"/>
      <c r="D158" s="15"/>
      <c r="E158" s="18"/>
      <c r="F158" s="17"/>
      <c r="G158" s="18">
        <f>ROUND(SUM(G159:G160),2)</f>
        <v>0</v>
      </c>
    </row>
    <row r="159" spans="1:7" s="1" customFormat="1" ht="45">
      <c r="A159" s="7" t="s">
        <v>449</v>
      </c>
      <c r="B159" s="73" t="s">
        <v>40</v>
      </c>
      <c r="C159" s="74" t="s">
        <v>26</v>
      </c>
      <c r="D159" s="75">
        <v>8</v>
      </c>
      <c r="E159" s="8"/>
      <c r="F159" s="10"/>
      <c r="G159" s="9"/>
    </row>
    <row r="160" spans="1:7" s="1" customFormat="1" ht="101.25">
      <c r="A160" s="7" t="s">
        <v>450</v>
      </c>
      <c r="B160" s="73" t="s">
        <v>78</v>
      </c>
      <c r="C160" s="74" t="s">
        <v>26</v>
      </c>
      <c r="D160" s="75">
        <v>2</v>
      </c>
      <c r="E160" s="8"/>
      <c r="F160" s="10"/>
      <c r="G160" s="9"/>
    </row>
    <row r="161" spans="1:7" s="1" customFormat="1">
      <c r="A161" s="12" t="s">
        <v>169</v>
      </c>
      <c r="B161" s="13" t="s">
        <v>99</v>
      </c>
      <c r="C161" s="14"/>
      <c r="D161" s="15"/>
      <c r="E161" s="18"/>
      <c r="F161" s="17"/>
      <c r="G161" s="18">
        <f>ROUND(SUM(G162:G164),2)</f>
        <v>0</v>
      </c>
    </row>
    <row r="162" spans="1:7" s="1" customFormat="1" ht="33.75">
      <c r="A162" s="7" t="s">
        <v>451</v>
      </c>
      <c r="B162" s="73" t="s">
        <v>138</v>
      </c>
      <c r="C162" s="74" t="s">
        <v>26</v>
      </c>
      <c r="D162" s="75">
        <v>1</v>
      </c>
      <c r="E162" s="8"/>
      <c r="F162" s="10"/>
      <c r="G162" s="9"/>
    </row>
    <row r="163" spans="1:7" s="1" customFormat="1" ht="33.75">
      <c r="A163" s="7" t="s">
        <v>452</v>
      </c>
      <c r="B163" s="73" t="s">
        <v>326</v>
      </c>
      <c r="C163" s="74" t="s">
        <v>26</v>
      </c>
      <c r="D163" s="75">
        <v>232</v>
      </c>
      <c r="E163" s="8"/>
      <c r="F163" s="10"/>
      <c r="G163" s="9"/>
    </row>
    <row r="164" spans="1:7" s="1" customFormat="1" ht="22.5">
      <c r="A164" s="7" t="s">
        <v>453</v>
      </c>
      <c r="B164" s="73" t="s">
        <v>100</v>
      </c>
      <c r="C164" s="74" t="s">
        <v>18</v>
      </c>
      <c r="D164" s="75">
        <v>6.93</v>
      </c>
      <c r="E164" s="8"/>
      <c r="F164" s="10"/>
      <c r="G164" s="9"/>
    </row>
    <row r="165" spans="1:7" s="60" customFormat="1" ht="13.5" customHeight="1">
      <c r="A165" s="2" t="s">
        <v>171</v>
      </c>
      <c r="B165" s="11" t="s">
        <v>31</v>
      </c>
      <c r="C165" s="3"/>
      <c r="D165" s="4"/>
      <c r="E165" s="4"/>
      <c r="F165" s="4"/>
      <c r="G165" s="5">
        <f>ROUND(SUM(G166,G173,G181,G187),2)</f>
        <v>0</v>
      </c>
    </row>
    <row r="166" spans="1:7" s="59" customFormat="1">
      <c r="A166" s="12" t="s">
        <v>172</v>
      </c>
      <c r="B166" s="13" t="s">
        <v>41</v>
      </c>
      <c r="C166" s="14"/>
      <c r="D166" s="15"/>
      <c r="E166" s="16"/>
      <c r="F166" s="17"/>
      <c r="G166" s="16">
        <f>ROUND(SUM(G167:G172),2)</f>
        <v>0</v>
      </c>
    </row>
    <row r="167" spans="1:7" s="59" customFormat="1" ht="36.75" customHeight="1">
      <c r="A167" s="7" t="s">
        <v>454</v>
      </c>
      <c r="B167" s="73" t="s">
        <v>130</v>
      </c>
      <c r="C167" s="74" t="s">
        <v>17</v>
      </c>
      <c r="D167" s="75">
        <v>38.020000000000003</v>
      </c>
      <c r="E167" s="8"/>
      <c r="F167" s="20"/>
      <c r="G167" s="9"/>
    </row>
    <row r="168" spans="1:7" s="59" customFormat="1" ht="37.5" customHeight="1">
      <c r="A168" s="7" t="s">
        <v>455</v>
      </c>
      <c r="B168" s="73" t="s">
        <v>73</v>
      </c>
      <c r="C168" s="74" t="s">
        <v>18</v>
      </c>
      <c r="D168" s="75">
        <v>95.04</v>
      </c>
      <c r="E168" s="8"/>
      <c r="F168" s="20"/>
      <c r="G168" s="9"/>
    </row>
    <row r="169" spans="1:7" s="59" customFormat="1" ht="60.75" customHeight="1">
      <c r="A169" s="7" t="s">
        <v>456</v>
      </c>
      <c r="B169" s="73" t="s">
        <v>131</v>
      </c>
      <c r="C169" s="74" t="s">
        <v>18</v>
      </c>
      <c r="D169" s="75">
        <v>40.950000000000003</v>
      </c>
      <c r="E169" s="8"/>
      <c r="F169" s="20"/>
      <c r="G169" s="9"/>
    </row>
    <row r="170" spans="1:7" s="1" customFormat="1" ht="45">
      <c r="A170" s="7" t="s">
        <v>457</v>
      </c>
      <c r="B170" s="73" t="s">
        <v>139</v>
      </c>
      <c r="C170" s="74" t="s">
        <v>18</v>
      </c>
      <c r="D170" s="75">
        <v>38.020000000000003</v>
      </c>
      <c r="E170" s="8"/>
      <c r="F170" s="10"/>
      <c r="G170" s="9"/>
    </row>
    <row r="171" spans="1:7" s="59" customFormat="1" ht="39.75" customHeight="1">
      <c r="A171" s="7" t="s">
        <v>458</v>
      </c>
      <c r="B171" s="73" t="s">
        <v>132</v>
      </c>
      <c r="C171" s="74" t="s">
        <v>18</v>
      </c>
      <c r="D171" s="75">
        <v>95.04</v>
      </c>
      <c r="E171" s="8"/>
      <c r="F171" s="21"/>
      <c r="G171" s="9"/>
    </row>
    <row r="172" spans="1:7" s="59" customFormat="1" ht="39.75" customHeight="1">
      <c r="A172" s="7" t="s">
        <v>459</v>
      </c>
      <c r="B172" s="73" t="s">
        <v>133</v>
      </c>
      <c r="C172" s="74" t="s">
        <v>19</v>
      </c>
      <c r="D172" s="75">
        <v>1235.52</v>
      </c>
      <c r="E172" s="8"/>
      <c r="F172" s="10"/>
      <c r="G172" s="9"/>
    </row>
    <row r="173" spans="1:7" s="59" customFormat="1">
      <c r="A173" s="12" t="s">
        <v>173</v>
      </c>
      <c r="B173" s="13" t="s">
        <v>32</v>
      </c>
      <c r="C173" s="14"/>
      <c r="D173" s="15"/>
      <c r="E173" s="16"/>
      <c r="F173" s="17"/>
      <c r="G173" s="16">
        <f>ROUND(SUM(G174:G180),2)</f>
        <v>0</v>
      </c>
    </row>
    <row r="174" spans="1:7" s="59" customFormat="1" ht="33.75">
      <c r="A174" s="7" t="s">
        <v>460</v>
      </c>
      <c r="B174" s="73" t="s">
        <v>30</v>
      </c>
      <c r="C174" s="74" t="s">
        <v>17</v>
      </c>
      <c r="D174" s="75">
        <v>30.24</v>
      </c>
      <c r="E174" s="8"/>
      <c r="F174" s="20"/>
      <c r="G174" s="9"/>
    </row>
    <row r="175" spans="1:7" s="59" customFormat="1" ht="33.75">
      <c r="A175" s="7" t="s">
        <v>461</v>
      </c>
      <c r="B175" s="73" t="s">
        <v>134</v>
      </c>
      <c r="C175" s="74" t="s">
        <v>17</v>
      </c>
      <c r="D175" s="75">
        <v>53.14</v>
      </c>
      <c r="E175" s="8"/>
      <c r="F175" s="20"/>
      <c r="G175" s="9"/>
    </row>
    <row r="176" spans="1:7" s="59" customFormat="1" ht="33.75">
      <c r="A176" s="7" t="s">
        <v>462</v>
      </c>
      <c r="B176" s="73" t="s">
        <v>54</v>
      </c>
      <c r="C176" s="74" t="s">
        <v>29</v>
      </c>
      <c r="D176" s="75">
        <v>1517.34</v>
      </c>
      <c r="E176" s="8"/>
      <c r="F176" s="20"/>
      <c r="G176" s="9"/>
    </row>
    <row r="177" spans="1:7" s="59" customFormat="1" ht="33.75">
      <c r="A177" s="7" t="s">
        <v>463</v>
      </c>
      <c r="B177" s="73" t="s">
        <v>42</v>
      </c>
      <c r="C177" s="74" t="s">
        <v>18</v>
      </c>
      <c r="D177" s="75">
        <v>13.74</v>
      </c>
      <c r="E177" s="8"/>
      <c r="F177" s="20"/>
      <c r="G177" s="9"/>
    </row>
    <row r="178" spans="1:7" s="1" customFormat="1" ht="56.25">
      <c r="A178" s="7" t="s">
        <v>464</v>
      </c>
      <c r="B178" s="73" t="s">
        <v>327</v>
      </c>
      <c r="C178" s="74" t="s">
        <v>26</v>
      </c>
      <c r="D178" s="75">
        <v>80</v>
      </c>
      <c r="E178" s="8"/>
      <c r="F178" s="10"/>
      <c r="G178" s="9"/>
    </row>
    <row r="179" spans="1:7" s="1" customFormat="1" ht="33.75">
      <c r="A179" s="7" t="s">
        <v>465</v>
      </c>
      <c r="B179" s="73" t="s">
        <v>328</v>
      </c>
      <c r="C179" s="74" t="s">
        <v>26</v>
      </c>
      <c r="D179" s="75">
        <v>10</v>
      </c>
      <c r="E179" s="8"/>
      <c r="F179" s="10"/>
      <c r="G179" s="9"/>
    </row>
    <row r="180" spans="1:7" s="59" customFormat="1" ht="22.5">
      <c r="A180" s="7" t="s">
        <v>466</v>
      </c>
      <c r="B180" s="73" t="s">
        <v>33</v>
      </c>
      <c r="C180" s="74" t="s">
        <v>18</v>
      </c>
      <c r="D180" s="75">
        <v>0.05</v>
      </c>
      <c r="E180" s="8"/>
      <c r="F180" s="20"/>
      <c r="G180" s="9"/>
    </row>
    <row r="181" spans="1:7" s="59" customFormat="1">
      <c r="A181" s="12" t="s">
        <v>174</v>
      </c>
      <c r="B181" s="13" t="s">
        <v>34</v>
      </c>
      <c r="C181" s="14"/>
      <c r="D181" s="15"/>
      <c r="E181" s="16"/>
      <c r="F181" s="17"/>
      <c r="G181" s="16">
        <f>ROUND(SUM(G182:G186),2)</f>
        <v>0</v>
      </c>
    </row>
    <row r="182" spans="1:7" s="1" customFormat="1" ht="45">
      <c r="A182" s="7" t="s">
        <v>467</v>
      </c>
      <c r="B182" s="73" t="s">
        <v>112</v>
      </c>
      <c r="C182" s="74" t="s">
        <v>29</v>
      </c>
      <c r="D182" s="75">
        <v>3929.18</v>
      </c>
      <c r="E182" s="8"/>
      <c r="F182" s="10"/>
      <c r="G182" s="9"/>
    </row>
    <row r="183" spans="1:7" s="1" customFormat="1" ht="45">
      <c r="A183" s="7" t="s">
        <v>468</v>
      </c>
      <c r="B183" s="73" t="s">
        <v>135</v>
      </c>
      <c r="C183" s="74" t="s">
        <v>29</v>
      </c>
      <c r="D183" s="75">
        <v>4304.8</v>
      </c>
      <c r="E183" s="8"/>
      <c r="F183" s="10"/>
      <c r="G183" s="9"/>
    </row>
    <row r="184" spans="1:7" s="1" customFormat="1" ht="45">
      <c r="A184" s="7" t="s">
        <v>469</v>
      </c>
      <c r="B184" s="73" t="s">
        <v>136</v>
      </c>
      <c r="C184" s="74" t="s">
        <v>26</v>
      </c>
      <c r="D184" s="75">
        <v>80</v>
      </c>
      <c r="E184" s="8"/>
      <c r="F184" s="10"/>
      <c r="G184" s="9"/>
    </row>
    <row r="185" spans="1:7" s="59" customFormat="1" ht="33.75">
      <c r="A185" s="7" t="s">
        <v>470</v>
      </c>
      <c r="B185" s="73" t="s">
        <v>137</v>
      </c>
      <c r="C185" s="74" t="s">
        <v>29</v>
      </c>
      <c r="D185" s="75">
        <v>32.65</v>
      </c>
      <c r="E185" s="8"/>
      <c r="F185" s="20"/>
      <c r="G185" s="9"/>
    </row>
    <row r="186" spans="1:7" s="59" customFormat="1" ht="33.75">
      <c r="A186" s="7" t="s">
        <v>471</v>
      </c>
      <c r="B186" s="73" t="s">
        <v>44</v>
      </c>
      <c r="C186" s="74" t="s">
        <v>29</v>
      </c>
      <c r="D186" s="75">
        <v>8266.6299999999992</v>
      </c>
      <c r="E186" s="8"/>
      <c r="F186" s="20"/>
      <c r="G186" s="9"/>
    </row>
    <row r="187" spans="1:7" s="59" customFormat="1">
      <c r="A187" s="12" t="s">
        <v>175</v>
      </c>
      <c r="B187" s="13" t="s">
        <v>35</v>
      </c>
      <c r="C187" s="14"/>
      <c r="D187" s="15"/>
      <c r="E187" s="16"/>
      <c r="F187" s="17"/>
      <c r="G187" s="16">
        <f>+ROUND(SUM(G188),2)</f>
        <v>0</v>
      </c>
    </row>
    <row r="188" spans="1:7" s="1" customFormat="1" ht="135">
      <c r="A188" s="7" t="s">
        <v>472</v>
      </c>
      <c r="B188" s="73" t="s">
        <v>114</v>
      </c>
      <c r="C188" s="74" t="s">
        <v>17</v>
      </c>
      <c r="D188" s="75">
        <v>303.60000000000002</v>
      </c>
      <c r="E188" s="8"/>
      <c r="F188" s="10"/>
      <c r="G188" s="9"/>
    </row>
    <row r="189" spans="1:7">
      <c r="A189" s="2" t="s">
        <v>170</v>
      </c>
      <c r="B189" s="11" t="s">
        <v>27</v>
      </c>
      <c r="C189" s="3"/>
      <c r="D189" s="4"/>
      <c r="E189" s="4"/>
      <c r="F189" s="4"/>
      <c r="G189" s="5">
        <f>ROUND(SUM(G190),2)</f>
        <v>0</v>
      </c>
    </row>
    <row r="190" spans="1:7" s="1" customFormat="1" ht="22.5">
      <c r="A190" s="7" t="s">
        <v>473</v>
      </c>
      <c r="B190" s="73" t="s">
        <v>28</v>
      </c>
      <c r="C190" s="74" t="s">
        <v>17</v>
      </c>
      <c r="D190" s="75">
        <v>1056.6300000000001</v>
      </c>
      <c r="E190" s="8"/>
      <c r="F190" s="20"/>
      <c r="G190" s="9"/>
    </row>
    <row r="191" spans="1:7" s="1" customFormat="1">
      <c r="A191" s="118" t="s">
        <v>183</v>
      </c>
      <c r="B191" s="119" t="s">
        <v>184</v>
      </c>
      <c r="C191" s="120"/>
      <c r="D191" s="121"/>
      <c r="E191" s="121"/>
      <c r="F191" s="121"/>
      <c r="G191" s="122">
        <f>ROUND(SUM(G192,G215,G250,G273,G288,G301,G326,G351,G373,G379,G405,G411),2)</f>
        <v>0</v>
      </c>
    </row>
    <row r="192" spans="1:7">
      <c r="A192" s="2" t="s">
        <v>185</v>
      </c>
      <c r="B192" s="65" t="s">
        <v>186</v>
      </c>
      <c r="C192" s="3"/>
      <c r="D192" s="4"/>
      <c r="E192" s="4"/>
      <c r="F192" s="4"/>
      <c r="G192" s="5">
        <f>ROUND(SUM(G193:G214),2)</f>
        <v>0</v>
      </c>
    </row>
    <row r="193" spans="1:7" s="1" customFormat="1" ht="22.5">
      <c r="A193" s="7" t="s">
        <v>474</v>
      </c>
      <c r="B193" s="73" t="s">
        <v>72</v>
      </c>
      <c r="C193" s="74" t="s">
        <v>24</v>
      </c>
      <c r="D193" s="75">
        <v>36.200000000000003</v>
      </c>
      <c r="E193" s="8"/>
      <c r="F193" s="10"/>
      <c r="G193" s="9"/>
    </row>
    <row r="194" spans="1:7" s="1" customFormat="1" ht="33.75">
      <c r="A194" s="7" t="s">
        <v>475</v>
      </c>
      <c r="B194" s="73" t="s">
        <v>187</v>
      </c>
      <c r="C194" s="74" t="s">
        <v>18</v>
      </c>
      <c r="D194" s="75">
        <v>9.1</v>
      </c>
      <c r="E194" s="8"/>
      <c r="F194" s="10"/>
      <c r="G194" s="9"/>
    </row>
    <row r="195" spans="1:7" s="1" customFormat="1" ht="33.75">
      <c r="A195" s="7" t="s">
        <v>476</v>
      </c>
      <c r="B195" s="73" t="s">
        <v>188</v>
      </c>
      <c r="C195" s="74" t="s">
        <v>18</v>
      </c>
      <c r="D195" s="75">
        <v>1.86</v>
      </c>
      <c r="E195" s="8"/>
      <c r="F195" s="10"/>
      <c r="G195" s="9"/>
    </row>
    <row r="196" spans="1:7" s="1" customFormat="1" ht="33.75">
      <c r="A196" s="7" t="s">
        <v>477</v>
      </c>
      <c r="B196" s="73" t="s">
        <v>189</v>
      </c>
      <c r="C196" s="74" t="s">
        <v>18</v>
      </c>
      <c r="D196" s="75">
        <v>2.25</v>
      </c>
      <c r="E196" s="8"/>
      <c r="F196" s="10"/>
      <c r="G196" s="9"/>
    </row>
    <row r="197" spans="1:7" s="1" customFormat="1" ht="45">
      <c r="A197" s="7" t="s">
        <v>478</v>
      </c>
      <c r="B197" s="73" t="s">
        <v>83</v>
      </c>
      <c r="C197" s="74" t="s">
        <v>18</v>
      </c>
      <c r="D197" s="75">
        <v>166.6</v>
      </c>
      <c r="E197" s="8"/>
      <c r="F197" s="20"/>
      <c r="G197" s="9"/>
    </row>
    <row r="198" spans="1:7" s="1" customFormat="1" ht="45">
      <c r="A198" s="7" t="s">
        <v>479</v>
      </c>
      <c r="B198" s="73" t="s">
        <v>190</v>
      </c>
      <c r="C198" s="74" t="s">
        <v>18</v>
      </c>
      <c r="D198" s="75">
        <v>22.31</v>
      </c>
      <c r="E198" s="8"/>
      <c r="F198" s="20"/>
      <c r="G198" s="9"/>
    </row>
    <row r="199" spans="1:7" s="1" customFormat="1" ht="45">
      <c r="A199" s="7" t="s">
        <v>480</v>
      </c>
      <c r="B199" s="73" t="s">
        <v>84</v>
      </c>
      <c r="C199" s="74" t="s">
        <v>18</v>
      </c>
      <c r="D199" s="75">
        <v>4.1900000000000004</v>
      </c>
      <c r="E199" s="8"/>
      <c r="F199" s="20"/>
      <c r="G199" s="9"/>
    </row>
    <row r="200" spans="1:7" s="1" customFormat="1" ht="45">
      <c r="A200" s="7" t="s">
        <v>481</v>
      </c>
      <c r="B200" s="73" t="s">
        <v>191</v>
      </c>
      <c r="C200" s="74" t="s">
        <v>18</v>
      </c>
      <c r="D200" s="75">
        <v>1.1200000000000001</v>
      </c>
      <c r="E200" s="8"/>
      <c r="F200" s="10"/>
      <c r="G200" s="9"/>
    </row>
    <row r="201" spans="1:7" s="1" customFormat="1" ht="45">
      <c r="A201" s="7" t="s">
        <v>482</v>
      </c>
      <c r="B201" s="73" t="s">
        <v>192</v>
      </c>
      <c r="C201" s="74" t="s">
        <v>17</v>
      </c>
      <c r="D201" s="75">
        <v>27.79</v>
      </c>
      <c r="E201" s="8"/>
      <c r="F201" s="10"/>
      <c r="G201" s="9"/>
    </row>
    <row r="202" spans="1:7" s="1" customFormat="1" ht="45">
      <c r="A202" s="7" t="s">
        <v>483</v>
      </c>
      <c r="B202" s="73" t="s">
        <v>193</v>
      </c>
      <c r="C202" s="74" t="s">
        <v>17</v>
      </c>
      <c r="D202" s="75">
        <v>365.57</v>
      </c>
      <c r="E202" s="8"/>
      <c r="F202" s="10"/>
      <c r="G202" s="9"/>
    </row>
    <row r="203" spans="1:7" s="1" customFormat="1" ht="45">
      <c r="A203" s="7" t="s">
        <v>484</v>
      </c>
      <c r="B203" s="73" t="s">
        <v>194</v>
      </c>
      <c r="C203" s="74" t="s">
        <v>29</v>
      </c>
      <c r="D203" s="75">
        <v>4771.09</v>
      </c>
      <c r="E203" s="8"/>
      <c r="F203" s="10"/>
      <c r="G203" s="9"/>
    </row>
    <row r="204" spans="1:7" s="1" customFormat="1" ht="33.75">
      <c r="A204" s="7" t="s">
        <v>485</v>
      </c>
      <c r="B204" s="73" t="s">
        <v>195</v>
      </c>
      <c r="C204" s="74" t="s">
        <v>24</v>
      </c>
      <c r="D204" s="75">
        <v>21.65</v>
      </c>
      <c r="E204" s="8"/>
      <c r="F204" s="10"/>
      <c r="G204" s="9"/>
    </row>
    <row r="205" spans="1:7" s="1" customFormat="1" ht="45">
      <c r="A205" s="7" t="s">
        <v>486</v>
      </c>
      <c r="B205" s="73" t="s">
        <v>196</v>
      </c>
      <c r="C205" s="74" t="s">
        <v>17</v>
      </c>
      <c r="D205" s="75">
        <v>3.05</v>
      </c>
      <c r="E205" s="8"/>
      <c r="F205" s="10"/>
      <c r="G205" s="9"/>
    </row>
    <row r="206" spans="1:7" s="1" customFormat="1" ht="56.25">
      <c r="A206" s="7" t="s">
        <v>487</v>
      </c>
      <c r="B206" s="73" t="s">
        <v>197</v>
      </c>
      <c r="C206" s="74" t="s">
        <v>17</v>
      </c>
      <c r="D206" s="75">
        <v>6.82</v>
      </c>
      <c r="E206" s="8"/>
      <c r="F206" s="10"/>
      <c r="G206" s="9"/>
    </row>
    <row r="207" spans="1:7" s="1" customFormat="1" ht="45">
      <c r="A207" s="7" t="s">
        <v>488</v>
      </c>
      <c r="B207" s="73" t="s">
        <v>198</v>
      </c>
      <c r="C207" s="74" t="s">
        <v>17</v>
      </c>
      <c r="D207" s="75">
        <v>35.26</v>
      </c>
      <c r="E207" s="8"/>
      <c r="F207" s="10"/>
      <c r="G207" s="9"/>
    </row>
    <row r="208" spans="1:7" s="1" customFormat="1" ht="33.75">
      <c r="A208" s="7" t="s">
        <v>489</v>
      </c>
      <c r="B208" s="73" t="s">
        <v>199</v>
      </c>
      <c r="C208" s="74" t="s">
        <v>26</v>
      </c>
      <c r="D208" s="75">
        <v>2</v>
      </c>
      <c r="E208" s="8"/>
      <c r="F208" s="10"/>
      <c r="G208" s="9"/>
    </row>
    <row r="209" spans="1:7" s="1" customFormat="1" ht="67.5">
      <c r="A209" s="7" t="s">
        <v>490</v>
      </c>
      <c r="B209" s="73" t="s">
        <v>329</v>
      </c>
      <c r="C209" s="74" t="s">
        <v>26</v>
      </c>
      <c r="D209" s="75">
        <v>2</v>
      </c>
      <c r="E209" s="8"/>
      <c r="F209" s="10"/>
      <c r="G209" s="9"/>
    </row>
    <row r="210" spans="1:7" s="1" customFormat="1" ht="45">
      <c r="A210" s="7" t="s">
        <v>491</v>
      </c>
      <c r="B210" s="73" t="s">
        <v>200</v>
      </c>
      <c r="C210" s="74" t="s">
        <v>26</v>
      </c>
      <c r="D210" s="75">
        <v>2</v>
      </c>
      <c r="E210" s="8"/>
      <c r="F210" s="10"/>
      <c r="G210" s="9"/>
    </row>
    <row r="211" spans="1:7" s="1" customFormat="1" ht="45">
      <c r="A211" s="7" t="s">
        <v>492</v>
      </c>
      <c r="B211" s="73" t="s">
        <v>201</v>
      </c>
      <c r="C211" s="74" t="s">
        <v>26</v>
      </c>
      <c r="D211" s="75">
        <v>3</v>
      </c>
      <c r="E211" s="8"/>
      <c r="F211" s="10"/>
      <c r="G211" s="9"/>
    </row>
    <row r="212" spans="1:7" s="1" customFormat="1" ht="45">
      <c r="A212" s="7" t="s">
        <v>493</v>
      </c>
      <c r="B212" s="73" t="s">
        <v>202</v>
      </c>
      <c r="C212" s="74" t="s">
        <v>26</v>
      </c>
      <c r="D212" s="75">
        <v>2</v>
      </c>
      <c r="E212" s="8"/>
      <c r="F212" s="10"/>
      <c r="G212" s="9"/>
    </row>
    <row r="213" spans="1:7" s="1" customFormat="1" ht="33.75">
      <c r="A213" s="7" t="s">
        <v>494</v>
      </c>
      <c r="B213" s="73" t="s">
        <v>69</v>
      </c>
      <c r="C213" s="74" t="s">
        <v>18</v>
      </c>
      <c r="D213" s="75">
        <v>207.43</v>
      </c>
      <c r="E213" s="8"/>
      <c r="F213" s="10"/>
      <c r="G213" s="9"/>
    </row>
    <row r="214" spans="1:7" s="1" customFormat="1" ht="33.75">
      <c r="A214" s="7" t="s">
        <v>495</v>
      </c>
      <c r="B214" s="73" t="s">
        <v>70</v>
      </c>
      <c r="C214" s="74" t="s">
        <v>19</v>
      </c>
      <c r="D214" s="75">
        <v>2074.3000000000002</v>
      </c>
      <c r="E214" s="8"/>
      <c r="F214" s="10"/>
      <c r="G214" s="9"/>
    </row>
    <row r="215" spans="1:7" s="1" customFormat="1">
      <c r="A215" s="2" t="s">
        <v>203</v>
      </c>
      <c r="B215" s="11" t="s">
        <v>85</v>
      </c>
      <c r="C215" s="22"/>
      <c r="D215" s="22"/>
      <c r="E215" s="22"/>
      <c r="F215" s="22"/>
      <c r="G215" s="5">
        <f>ROUND(SUM(G216,G224,G234,G242,G248),2)</f>
        <v>0</v>
      </c>
    </row>
    <row r="216" spans="1:7" s="1" customFormat="1">
      <c r="A216" s="12" t="s">
        <v>204</v>
      </c>
      <c r="B216" s="13" t="s">
        <v>41</v>
      </c>
      <c r="C216" s="14"/>
      <c r="D216" s="15"/>
      <c r="E216" s="16"/>
      <c r="F216" s="17"/>
      <c r="G216" s="16">
        <f>ROUND(SUM(G217:G223),2)</f>
        <v>0</v>
      </c>
    </row>
    <row r="217" spans="1:7" s="1" customFormat="1" ht="33.75">
      <c r="A217" s="7" t="s">
        <v>496</v>
      </c>
      <c r="B217" s="73" t="s">
        <v>71</v>
      </c>
      <c r="C217" s="74" t="s">
        <v>17</v>
      </c>
      <c r="D217" s="75">
        <v>221.72</v>
      </c>
      <c r="E217" s="8"/>
      <c r="F217" s="10"/>
      <c r="G217" s="9"/>
    </row>
    <row r="218" spans="1:7" s="1" customFormat="1" ht="45">
      <c r="A218" s="7" t="s">
        <v>497</v>
      </c>
      <c r="B218" s="73" t="s">
        <v>79</v>
      </c>
      <c r="C218" s="74" t="s">
        <v>18</v>
      </c>
      <c r="D218" s="75">
        <v>9.98</v>
      </c>
      <c r="E218" s="8"/>
      <c r="F218" s="10"/>
      <c r="G218" s="9"/>
    </row>
    <row r="219" spans="1:7" s="1" customFormat="1" ht="45">
      <c r="A219" s="7" t="s">
        <v>498</v>
      </c>
      <c r="B219" s="73" t="s">
        <v>55</v>
      </c>
      <c r="C219" s="74" t="s">
        <v>17</v>
      </c>
      <c r="D219" s="75">
        <v>155.19999999999999</v>
      </c>
      <c r="E219" s="8"/>
      <c r="F219" s="10"/>
      <c r="G219" s="9"/>
    </row>
    <row r="220" spans="1:7" s="1" customFormat="1" ht="45">
      <c r="A220" s="7" t="s">
        <v>499</v>
      </c>
      <c r="B220" s="73" t="s">
        <v>86</v>
      </c>
      <c r="C220" s="74" t="s">
        <v>18</v>
      </c>
      <c r="D220" s="75">
        <v>3.99</v>
      </c>
      <c r="E220" s="8"/>
      <c r="F220" s="10"/>
      <c r="G220" s="9"/>
    </row>
    <row r="221" spans="1:7" s="1" customFormat="1" ht="56.25">
      <c r="A221" s="7" t="s">
        <v>500</v>
      </c>
      <c r="B221" s="73" t="s">
        <v>87</v>
      </c>
      <c r="C221" s="74" t="s">
        <v>18</v>
      </c>
      <c r="D221" s="75">
        <v>5.99</v>
      </c>
      <c r="E221" s="8"/>
      <c r="F221" s="10"/>
      <c r="G221" s="9"/>
    </row>
    <row r="222" spans="1:7" s="1" customFormat="1" ht="33.75">
      <c r="A222" s="7" t="s">
        <v>501</v>
      </c>
      <c r="B222" s="73" t="s">
        <v>69</v>
      </c>
      <c r="C222" s="74" t="s">
        <v>18</v>
      </c>
      <c r="D222" s="75">
        <v>5.99</v>
      </c>
      <c r="E222" s="8"/>
      <c r="F222" s="21"/>
      <c r="G222" s="9"/>
    </row>
    <row r="223" spans="1:7" s="1" customFormat="1" ht="33.75">
      <c r="A223" s="7" t="s">
        <v>502</v>
      </c>
      <c r="B223" s="73" t="s">
        <v>70</v>
      </c>
      <c r="C223" s="74" t="s">
        <v>19</v>
      </c>
      <c r="D223" s="75">
        <v>59.9</v>
      </c>
      <c r="E223" s="8"/>
      <c r="F223" s="10"/>
      <c r="G223" s="9"/>
    </row>
    <row r="224" spans="1:7" s="1" customFormat="1">
      <c r="A224" s="12" t="s">
        <v>205</v>
      </c>
      <c r="B224" s="13" t="s">
        <v>88</v>
      </c>
      <c r="C224" s="14"/>
      <c r="D224" s="15"/>
      <c r="E224" s="16"/>
      <c r="F224" s="17"/>
      <c r="G224" s="16">
        <f>ROUND(SUM(G225:G233),2)</f>
        <v>0</v>
      </c>
    </row>
    <row r="225" spans="1:7" s="1" customFormat="1" ht="45">
      <c r="A225" s="7" t="s">
        <v>503</v>
      </c>
      <c r="B225" s="73" t="s">
        <v>206</v>
      </c>
      <c r="C225" s="74" t="s">
        <v>24</v>
      </c>
      <c r="D225" s="75">
        <v>153.93</v>
      </c>
      <c r="E225" s="8"/>
      <c r="F225" s="10"/>
      <c r="G225" s="9"/>
    </row>
    <row r="226" spans="1:7" s="1" customFormat="1" ht="33.75">
      <c r="A226" s="7" t="s">
        <v>504</v>
      </c>
      <c r="B226" s="73" t="s">
        <v>207</v>
      </c>
      <c r="C226" s="74" t="s">
        <v>24</v>
      </c>
      <c r="D226" s="75">
        <v>38.479999999999997</v>
      </c>
      <c r="E226" s="8"/>
      <c r="F226" s="10"/>
      <c r="G226" s="9"/>
    </row>
    <row r="227" spans="1:7" s="1" customFormat="1" ht="45">
      <c r="A227" s="7" t="s">
        <v>505</v>
      </c>
      <c r="B227" s="73" t="s">
        <v>208</v>
      </c>
      <c r="C227" s="74" t="s">
        <v>24</v>
      </c>
      <c r="D227" s="75">
        <v>9.6199999999999992</v>
      </c>
      <c r="E227" s="8"/>
      <c r="F227" s="10"/>
      <c r="G227" s="9"/>
    </row>
    <row r="228" spans="1:7" s="1" customFormat="1" ht="45">
      <c r="A228" s="7" t="s">
        <v>506</v>
      </c>
      <c r="B228" s="73" t="s">
        <v>209</v>
      </c>
      <c r="C228" s="74" t="s">
        <v>17</v>
      </c>
      <c r="D228" s="75">
        <v>96.21</v>
      </c>
      <c r="E228" s="8"/>
      <c r="F228" s="10"/>
      <c r="G228" s="9"/>
    </row>
    <row r="229" spans="1:7" s="1" customFormat="1" ht="33.75">
      <c r="A229" s="7" t="s">
        <v>507</v>
      </c>
      <c r="B229" s="73" t="s">
        <v>210</v>
      </c>
      <c r="C229" s="74" t="s">
        <v>17</v>
      </c>
      <c r="D229" s="75">
        <v>125.51</v>
      </c>
      <c r="E229" s="8"/>
      <c r="F229" s="10"/>
      <c r="G229" s="9"/>
    </row>
    <row r="230" spans="1:7" s="1" customFormat="1" ht="33.75">
      <c r="A230" s="7" t="s">
        <v>508</v>
      </c>
      <c r="B230" s="73" t="s">
        <v>92</v>
      </c>
      <c r="C230" s="74" t="s">
        <v>17</v>
      </c>
      <c r="D230" s="75">
        <v>44.34</v>
      </c>
      <c r="E230" s="8"/>
      <c r="F230" s="10"/>
      <c r="G230" s="9"/>
    </row>
    <row r="231" spans="1:7" s="1" customFormat="1" ht="22.5">
      <c r="A231" s="7" t="s">
        <v>509</v>
      </c>
      <c r="B231" s="73" t="s">
        <v>72</v>
      </c>
      <c r="C231" s="74" t="s">
        <v>24</v>
      </c>
      <c r="D231" s="75">
        <v>141.68</v>
      </c>
      <c r="E231" s="8"/>
      <c r="F231" s="10"/>
      <c r="G231" s="9"/>
    </row>
    <row r="232" spans="1:7" s="1" customFormat="1" ht="90">
      <c r="A232" s="7" t="s">
        <v>510</v>
      </c>
      <c r="B232" s="73" t="s">
        <v>97</v>
      </c>
      <c r="C232" s="74" t="s">
        <v>26</v>
      </c>
      <c r="D232" s="75">
        <v>17</v>
      </c>
      <c r="E232" s="8"/>
      <c r="F232" s="10"/>
      <c r="G232" s="9"/>
    </row>
    <row r="233" spans="1:7" s="1" customFormat="1" ht="90">
      <c r="A233" s="7" t="s">
        <v>511</v>
      </c>
      <c r="B233" s="73" t="s">
        <v>98</v>
      </c>
      <c r="C233" s="74" t="s">
        <v>26</v>
      </c>
      <c r="D233" s="75">
        <v>77</v>
      </c>
      <c r="E233" s="8"/>
      <c r="F233" s="10"/>
      <c r="G233" s="9"/>
    </row>
    <row r="234" spans="1:7" s="1" customFormat="1">
      <c r="A234" s="12" t="s">
        <v>211</v>
      </c>
      <c r="B234" s="13" t="s">
        <v>99</v>
      </c>
      <c r="C234" s="14"/>
      <c r="D234" s="15"/>
      <c r="E234" s="16"/>
      <c r="F234" s="17"/>
      <c r="G234" s="16">
        <f>ROUND(SUM(G235:G241),2)</f>
        <v>0</v>
      </c>
    </row>
    <row r="235" spans="1:7" s="1" customFormat="1" ht="33.75">
      <c r="A235" s="7" t="s">
        <v>512</v>
      </c>
      <c r="B235" s="73" t="s">
        <v>212</v>
      </c>
      <c r="C235" s="74" t="s">
        <v>26</v>
      </c>
      <c r="D235" s="75">
        <v>4</v>
      </c>
      <c r="E235" s="8"/>
      <c r="F235" s="10"/>
      <c r="G235" s="9"/>
    </row>
    <row r="236" spans="1:7" s="1" customFormat="1" ht="33.75">
      <c r="A236" s="7" t="s">
        <v>513</v>
      </c>
      <c r="B236" s="73" t="s">
        <v>213</v>
      </c>
      <c r="C236" s="74" t="s">
        <v>26</v>
      </c>
      <c r="D236" s="75">
        <v>4</v>
      </c>
      <c r="E236" s="8"/>
      <c r="F236" s="10"/>
      <c r="G236" s="9"/>
    </row>
    <row r="237" spans="1:7" s="1" customFormat="1" ht="33.75">
      <c r="A237" s="7" t="s">
        <v>514</v>
      </c>
      <c r="B237" s="73" t="s">
        <v>214</v>
      </c>
      <c r="C237" s="74" t="s">
        <v>26</v>
      </c>
      <c r="D237" s="75">
        <v>1</v>
      </c>
      <c r="E237" s="8"/>
      <c r="F237" s="10"/>
      <c r="G237" s="9"/>
    </row>
    <row r="238" spans="1:7" s="1" customFormat="1" ht="33.75">
      <c r="A238" s="7" t="s">
        <v>515</v>
      </c>
      <c r="B238" s="73" t="s">
        <v>215</v>
      </c>
      <c r="C238" s="74" t="s">
        <v>26</v>
      </c>
      <c r="D238" s="75">
        <v>3</v>
      </c>
      <c r="E238" s="8"/>
      <c r="F238" s="10"/>
      <c r="G238" s="9"/>
    </row>
    <row r="239" spans="1:7" s="1" customFormat="1" ht="33.75">
      <c r="A239" s="7" t="s">
        <v>516</v>
      </c>
      <c r="B239" s="73" t="s">
        <v>216</v>
      </c>
      <c r="C239" s="74" t="s">
        <v>26</v>
      </c>
      <c r="D239" s="75">
        <v>3</v>
      </c>
      <c r="E239" s="8"/>
      <c r="F239" s="10"/>
      <c r="G239" s="9"/>
    </row>
    <row r="240" spans="1:7" s="1" customFormat="1" ht="33.75">
      <c r="A240" s="7" t="s">
        <v>517</v>
      </c>
      <c r="B240" s="73" t="s">
        <v>217</v>
      </c>
      <c r="C240" s="74" t="s">
        <v>17</v>
      </c>
      <c r="D240" s="75">
        <v>22.5</v>
      </c>
      <c r="E240" s="8"/>
      <c r="F240" s="10"/>
      <c r="G240" s="9"/>
    </row>
    <row r="241" spans="1:7" s="1" customFormat="1" ht="22.5">
      <c r="A241" s="7" t="s">
        <v>518</v>
      </c>
      <c r="B241" s="73" t="s">
        <v>100</v>
      </c>
      <c r="C241" s="74" t="s">
        <v>18</v>
      </c>
      <c r="D241" s="75">
        <v>4.5</v>
      </c>
      <c r="E241" s="8"/>
      <c r="F241" s="10"/>
      <c r="G241" s="9"/>
    </row>
    <row r="242" spans="1:7" s="1" customFormat="1">
      <c r="A242" s="12" t="s">
        <v>218</v>
      </c>
      <c r="B242" s="13" t="s">
        <v>101</v>
      </c>
      <c r="C242" s="14"/>
      <c r="D242" s="15"/>
      <c r="E242" s="16"/>
      <c r="F242" s="17"/>
      <c r="G242" s="16">
        <f>ROUND(SUM(G243:G247),2)</f>
        <v>0</v>
      </c>
    </row>
    <row r="243" spans="1:7" s="1" customFormat="1" ht="56.25">
      <c r="A243" s="7" t="s">
        <v>519</v>
      </c>
      <c r="B243" s="73" t="s">
        <v>177</v>
      </c>
      <c r="C243" s="74" t="s">
        <v>17</v>
      </c>
      <c r="D243" s="75">
        <v>3.14</v>
      </c>
      <c r="E243" s="8"/>
      <c r="F243" s="10"/>
      <c r="G243" s="9"/>
    </row>
    <row r="244" spans="1:7" s="1" customFormat="1" ht="56.25">
      <c r="A244" s="7" t="s">
        <v>520</v>
      </c>
      <c r="B244" s="73" t="s">
        <v>179</v>
      </c>
      <c r="C244" s="74" t="s">
        <v>17</v>
      </c>
      <c r="D244" s="75">
        <v>26.6</v>
      </c>
      <c r="E244" s="8"/>
      <c r="F244" s="10"/>
      <c r="G244" s="9"/>
    </row>
    <row r="245" spans="1:7" s="1" customFormat="1" ht="56.25">
      <c r="A245" s="7" t="s">
        <v>521</v>
      </c>
      <c r="B245" s="73" t="s">
        <v>178</v>
      </c>
      <c r="C245" s="74" t="s">
        <v>24</v>
      </c>
      <c r="D245" s="75">
        <v>18.54</v>
      </c>
      <c r="E245" s="8"/>
      <c r="F245" s="10"/>
      <c r="G245" s="9"/>
    </row>
    <row r="246" spans="1:7" s="1" customFormat="1" ht="56.25">
      <c r="A246" s="7" t="s">
        <v>522</v>
      </c>
      <c r="B246" s="73" t="s">
        <v>181</v>
      </c>
      <c r="C246" s="74" t="s">
        <v>26</v>
      </c>
      <c r="D246" s="75">
        <v>1</v>
      </c>
      <c r="E246" s="8"/>
      <c r="F246" s="10"/>
      <c r="G246" s="9"/>
    </row>
    <row r="247" spans="1:7" s="1" customFormat="1" ht="56.25">
      <c r="A247" s="7" t="s">
        <v>523</v>
      </c>
      <c r="B247" s="73" t="s">
        <v>219</v>
      </c>
      <c r="C247" s="74" t="s">
        <v>17</v>
      </c>
      <c r="D247" s="75">
        <v>16.87</v>
      </c>
      <c r="E247" s="8"/>
      <c r="F247" s="10"/>
      <c r="G247" s="9"/>
    </row>
    <row r="248" spans="1:7" s="1" customFormat="1">
      <c r="A248" s="12" t="s">
        <v>220</v>
      </c>
      <c r="B248" s="13" t="s">
        <v>102</v>
      </c>
      <c r="C248" s="14"/>
      <c r="D248" s="15"/>
      <c r="E248" s="16"/>
      <c r="F248" s="17"/>
      <c r="G248" s="16">
        <f>ROUND(SUM(G249:G249),2)</f>
        <v>0</v>
      </c>
    </row>
    <row r="249" spans="1:7" s="1" customFormat="1" ht="67.5">
      <c r="A249" s="7" t="s">
        <v>524</v>
      </c>
      <c r="B249" s="73" t="s">
        <v>103</v>
      </c>
      <c r="C249" s="74" t="s">
        <v>26</v>
      </c>
      <c r="D249" s="75">
        <v>2</v>
      </c>
      <c r="E249" s="8"/>
      <c r="F249" s="10"/>
      <c r="G249" s="9"/>
    </row>
    <row r="250" spans="1:7">
      <c r="A250" s="2" t="s">
        <v>221</v>
      </c>
      <c r="B250" s="11" t="s">
        <v>222</v>
      </c>
      <c r="C250" s="3"/>
      <c r="D250" s="4"/>
      <c r="E250" s="4"/>
      <c r="F250" s="4"/>
      <c r="G250" s="5">
        <f>ROUND(SUM(G251,G257,G268),2)</f>
        <v>0</v>
      </c>
    </row>
    <row r="251" spans="1:7" s="1" customFormat="1">
      <c r="A251" s="12" t="s">
        <v>223</v>
      </c>
      <c r="B251" s="13" t="s">
        <v>41</v>
      </c>
      <c r="C251" s="14"/>
      <c r="D251" s="15"/>
      <c r="E251" s="16"/>
      <c r="F251" s="17"/>
      <c r="G251" s="16">
        <f>ROUND(SUM(G252:G256),2)</f>
        <v>0</v>
      </c>
    </row>
    <row r="252" spans="1:7" s="1" customFormat="1" ht="33.75">
      <c r="A252" s="7" t="s">
        <v>525</v>
      </c>
      <c r="B252" s="73" t="s">
        <v>71</v>
      </c>
      <c r="C252" s="74" t="s">
        <v>17</v>
      </c>
      <c r="D252" s="75">
        <v>17.46</v>
      </c>
      <c r="E252" s="8"/>
      <c r="F252" s="10"/>
      <c r="G252" s="9"/>
    </row>
    <row r="253" spans="1:7" s="1" customFormat="1" ht="45">
      <c r="A253" s="7" t="s">
        <v>526</v>
      </c>
      <c r="B253" s="73" t="s">
        <v>73</v>
      </c>
      <c r="C253" s="74" t="s">
        <v>18</v>
      </c>
      <c r="D253" s="75">
        <v>4.78</v>
      </c>
      <c r="E253" s="8"/>
      <c r="F253" s="10"/>
      <c r="G253" s="9"/>
    </row>
    <row r="254" spans="1:7" s="1" customFormat="1" ht="56.25">
      <c r="A254" s="7" t="s">
        <v>527</v>
      </c>
      <c r="B254" s="73" t="s">
        <v>75</v>
      </c>
      <c r="C254" s="74" t="s">
        <v>18</v>
      </c>
      <c r="D254" s="75">
        <v>8.0299999999999994</v>
      </c>
      <c r="E254" s="8"/>
      <c r="F254" s="10"/>
      <c r="G254" s="9"/>
    </row>
    <row r="255" spans="1:7" s="1" customFormat="1" ht="33.75">
      <c r="A255" s="7" t="s">
        <v>528</v>
      </c>
      <c r="B255" s="73" t="s">
        <v>69</v>
      </c>
      <c r="C255" s="74" t="s">
        <v>18</v>
      </c>
      <c r="D255" s="75">
        <v>4.78</v>
      </c>
      <c r="E255" s="8"/>
      <c r="F255" s="10"/>
      <c r="G255" s="9"/>
    </row>
    <row r="256" spans="1:7" s="1" customFormat="1" ht="33.75">
      <c r="A256" s="7" t="s">
        <v>529</v>
      </c>
      <c r="B256" s="73" t="s">
        <v>70</v>
      </c>
      <c r="C256" s="74" t="s">
        <v>19</v>
      </c>
      <c r="D256" s="75">
        <v>47.8</v>
      </c>
      <c r="E256" s="8"/>
      <c r="F256" s="10"/>
      <c r="G256" s="9"/>
    </row>
    <row r="257" spans="1:7" s="1" customFormat="1">
      <c r="A257" s="12" t="s">
        <v>224</v>
      </c>
      <c r="B257" s="13" t="s">
        <v>225</v>
      </c>
      <c r="C257" s="14"/>
      <c r="D257" s="15"/>
      <c r="E257" s="16"/>
      <c r="F257" s="17"/>
      <c r="G257" s="16">
        <f>ROUND(SUM(G258:G267),2)</f>
        <v>0</v>
      </c>
    </row>
    <row r="258" spans="1:7" s="1" customFormat="1" ht="33.75">
      <c r="A258" s="7" t="s">
        <v>530</v>
      </c>
      <c r="B258" s="73" t="s">
        <v>30</v>
      </c>
      <c r="C258" s="74" t="s">
        <v>17</v>
      </c>
      <c r="D258" s="75">
        <v>3.28</v>
      </c>
      <c r="E258" s="8"/>
      <c r="F258" s="20"/>
      <c r="G258" s="9"/>
    </row>
    <row r="259" spans="1:7" s="1" customFormat="1" ht="33.75">
      <c r="A259" s="7" t="s">
        <v>531</v>
      </c>
      <c r="B259" s="73" t="s">
        <v>48</v>
      </c>
      <c r="C259" s="74" t="s">
        <v>17</v>
      </c>
      <c r="D259" s="75">
        <v>25.05</v>
      </c>
      <c r="E259" s="8"/>
      <c r="F259" s="10"/>
      <c r="G259" s="9"/>
    </row>
    <row r="260" spans="1:7" s="1" customFormat="1" ht="33.75">
      <c r="A260" s="7" t="s">
        <v>532</v>
      </c>
      <c r="B260" s="73" t="s">
        <v>54</v>
      </c>
      <c r="C260" s="74" t="s">
        <v>29</v>
      </c>
      <c r="D260" s="75">
        <v>274.32</v>
      </c>
      <c r="E260" s="8"/>
      <c r="F260" s="10"/>
      <c r="G260" s="9"/>
    </row>
    <row r="261" spans="1:7" s="1" customFormat="1" ht="33.75">
      <c r="A261" s="7" t="s">
        <v>533</v>
      </c>
      <c r="B261" s="73" t="s">
        <v>226</v>
      </c>
      <c r="C261" s="74" t="s">
        <v>24</v>
      </c>
      <c r="D261" s="75">
        <v>13.2</v>
      </c>
      <c r="E261" s="8"/>
      <c r="F261" s="10"/>
      <c r="G261" s="9"/>
    </row>
    <row r="262" spans="1:7" s="1" customFormat="1" ht="22.5">
      <c r="A262" s="7" t="s">
        <v>534</v>
      </c>
      <c r="B262" s="73" t="s">
        <v>49</v>
      </c>
      <c r="C262" s="74" t="s">
        <v>18</v>
      </c>
      <c r="D262" s="75">
        <v>1.87</v>
      </c>
      <c r="E262" s="8"/>
      <c r="F262" s="10"/>
      <c r="G262" s="9"/>
    </row>
    <row r="263" spans="1:7" s="1" customFormat="1" ht="56.25">
      <c r="A263" s="7" t="s">
        <v>535</v>
      </c>
      <c r="B263" s="73" t="s">
        <v>227</v>
      </c>
      <c r="C263" s="74" t="s">
        <v>17</v>
      </c>
      <c r="D263" s="75">
        <v>23.89</v>
      </c>
      <c r="E263" s="8"/>
      <c r="F263" s="10"/>
      <c r="G263" s="9"/>
    </row>
    <row r="264" spans="1:7" s="1" customFormat="1" ht="33.75">
      <c r="A264" s="7" t="s">
        <v>536</v>
      </c>
      <c r="B264" s="73" t="s">
        <v>228</v>
      </c>
      <c r="C264" s="74" t="s">
        <v>17</v>
      </c>
      <c r="D264" s="75">
        <v>32.69</v>
      </c>
      <c r="E264" s="8"/>
      <c r="F264" s="10"/>
      <c r="G264" s="9"/>
    </row>
    <row r="265" spans="1:7" s="1" customFormat="1" ht="33.75">
      <c r="A265" s="7" t="s">
        <v>537</v>
      </c>
      <c r="B265" s="73" t="s">
        <v>229</v>
      </c>
      <c r="C265" s="74" t="s">
        <v>24</v>
      </c>
      <c r="D265" s="75">
        <v>35.159999999999997</v>
      </c>
      <c r="E265" s="8"/>
      <c r="F265" s="10"/>
      <c r="G265" s="9"/>
    </row>
    <row r="266" spans="1:7" s="1" customFormat="1" ht="33.75">
      <c r="A266" s="7" t="s">
        <v>538</v>
      </c>
      <c r="B266" s="73" t="s">
        <v>62</v>
      </c>
      <c r="C266" s="74" t="s">
        <v>24</v>
      </c>
      <c r="D266" s="75">
        <v>3</v>
      </c>
      <c r="E266" s="8"/>
      <c r="F266" s="10"/>
      <c r="G266" s="9"/>
    </row>
    <row r="267" spans="1:7" s="1" customFormat="1" ht="33.75">
      <c r="A267" s="7" t="s">
        <v>539</v>
      </c>
      <c r="B267" s="73" t="s">
        <v>50</v>
      </c>
      <c r="C267" s="74" t="s">
        <v>17</v>
      </c>
      <c r="D267" s="75">
        <v>37.97</v>
      </c>
      <c r="E267" s="8"/>
      <c r="F267" s="10"/>
      <c r="G267" s="9"/>
    </row>
    <row r="268" spans="1:7" s="1" customFormat="1">
      <c r="A268" s="12" t="s">
        <v>230</v>
      </c>
      <c r="B268" s="13" t="s">
        <v>231</v>
      </c>
      <c r="C268" s="14"/>
      <c r="D268" s="15"/>
      <c r="E268" s="16"/>
      <c r="F268" s="17"/>
      <c r="G268" s="16">
        <f>ROUND(SUM(G269:G272),2)</f>
        <v>0</v>
      </c>
    </row>
    <row r="269" spans="1:7" s="1" customFormat="1" ht="45">
      <c r="A269" s="7" t="s">
        <v>540</v>
      </c>
      <c r="B269" s="73" t="s">
        <v>232</v>
      </c>
      <c r="C269" s="74" t="s">
        <v>17</v>
      </c>
      <c r="D269" s="75">
        <v>13.48</v>
      </c>
      <c r="E269" s="8"/>
      <c r="F269" s="10"/>
      <c r="G269" s="9"/>
    </row>
    <row r="270" spans="1:7" s="1" customFormat="1" ht="45">
      <c r="A270" s="7" t="s">
        <v>541</v>
      </c>
      <c r="B270" s="73" t="s">
        <v>233</v>
      </c>
      <c r="C270" s="74" t="s">
        <v>17</v>
      </c>
      <c r="D270" s="75">
        <v>3.98</v>
      </c>
      <c r="E270" s="8"/>
      <c r="F270" s="10"/>
      <c r="G270" s="9"/>
    </row>
    <row r="271" spans="1:7" s="1" customFormat="1" ht="22.5">
      <c r="A271" s="7" t="s">
        <v>542</v>
      </c>
      <c r="B271" s="73" t="s">
        <v>72</v>
      </c>
      <c r="C271" s="74" t="s">
        <v>24</v>
      </c>
      <c r="D271" s="75">
        <v>7.54</v>
      </c>
      <c r="E271" s="8"/>
      <c r="F271" s="10"/>
      <c r="G271" s="9"/>
    </row>
    <row r="272" spans="1:7" s="1" customFormat="1" ht="45">
      <c r="A272" s="7" t="s">
        <v>543</v>
      </c>
      <c r="B272" s="73" t="s">
        <v>234</v>
      </c>
      <c r="C272" s="74" t="s">
        <v>29</v>
      </c>
      <c r="D272" s="75">
        <v>246.81</v>
      </c>
      <c r="E272" s="8"/>
      <c r="F272" s="10"/>
      <c r="G272" s="9"/>
    </row>
    <row r="273" spans="1:7">
      <c r="A273" s="2" t="s">
        <v>235</v>
      </c>
      <c r="B273" s="11" t="s">
        <v>236</v>
      </c>
      <c r="C273" s="3"/>
      <c r="D273" s="4"/>
      <c r="E273" s="4"/>
      <c r="F273" s="4"/>
      <c r="G273" s="5">
        <f>ROUND(SUM(G274,G281),2)</f>
        <v>0</v>
      </c>
    </row>
    <row r="274" spans="1:7" s="1" customFormat="1">
      <c r="A274" s="12" t="s">
        <v>237</v>
      </c>
      <c r="B274" s="13" t="s">
        <v>41</v>
      </c>
      <c r="C274" s="14"/>
      <c r="D274" s="15"/>
      <c r="E274" s="16"/>
      <c r="F274" s="17"/>
      <c r="G274" s="16">
        <f>ROUND(SUM(G275:G280),2)</f>
        <v>0</v>
      </c>
    </row>
    <row r="275" spans="1:7" s="1" customFormat="1" ht="33.75">
      <c r="A275" s="7" t="s">
        <v>544</v>
      </c>
      <c r="B275" s="73" t="s">
        <v>71</v>
      </c>
      <c r="C275" s="74" t="s">
        <v>17</v>
      </c>
      <c r="D275" s="75">
        <v>580.32000000000005</v>
      </c>
      <c r="E275" s="8"/>
      <c r="F275" s="10"/>
      <c r="G275" s="9"/>
    </row>
    <row r="276" spans="1:7" s="1" customFormat="1" ht="45">
      <c r="A276" s="7" t="s">
        <v>545</v>
      </c>
      <c r="B276" s="73" t="s">
        <v>55</v>
      </c>
      <c r="C276" s="74" t="s">
        <v>17</v>
      </c>
      <c r="D276" s="75">
        <v>2.97</v>
      </c>
      <c r="E276" s="8"/>
      <c r="F276" s="10"/>
      <c r="G276" s="9"/>
    </row>
    <row r="277" spans="1:7" s="1" customFormat="1" ht="45">
      <c r="A277" s="7" t="s">
        <v>546</v>
      </c>
      <c r="B277" s="73" t="s">
        <v>73</v>
      </c>
      <c r="C277" s="74" t="s">
        <v>18</v>
      </c>
      <c r="D277" s="75">
        <v>95.75</v>
      </c>
      <c r="E277" s="8"/>
      <c r="F277" s="10"/>
      <c r="G277" s="9"/>
    </row>
    <row r="278" spans="1:7" s="1" customFormat="1" ht="56.25">
      <c r="A278" s="7" t="s">
        <v>547</v>
      </c>
      <c r="B278" s="73" t="s">
        <v>75</v>
      </c>
      <c r="C278" s="74" t="s">
        <v>18</v>
      </c>
      <c r="D278" s="75">
        <v>95.75</v>
      </c>
      <c r="E278" s="8"/>
      <c r="F278" s="10"/>
      <c r="G278" s="9"/>
    </row>
    <row r="279" spans="1:7" s="1" customFormat="1" ht="33.75">
      <c r="A279" s="7" t="s">
        <v>548</v>
      </c>
      <c r="B279" s="73" t="s">
        <v>69</v>
      </c>
      <c r="C279" s="74" t="s">
        <v>18</v>
      </c>
      <c r="D279" s="75">
        <v>95.75</v>
      </c>
      <c r="E279" s="8"/>
      <c r="F279" s="10"/>
      <c r="G279" s="9"/>
    </row>
    <row r="280" spans="1:7" s="1" customFormat="1" ht="33.75">
      <c r="A280" s="7" t="s">
        <v>549</v>
      </c>
      <c r="B280" s="73" t="s">
        <v>70</v>
      </c>
      <c r="C280" s="74" t="s">
        <v>19</v>
      </c>
      <c r="D280" s="75">
        <v>957.5</v>
      </c>
      <c r="E280" s="8"/>
      <c r="F280" s="10"/>
      <c r="G280" s="9"/>
    </row>
    <row r="281" spans="1:7" s="1" customFormat="1">
      <c r="A281" s="12" t="s">
        <v>238</v>
      </c>
      <c r="B281" s="13" t="s">
        <v>67</v>
      </c>
      <c r="C281" s="14"/>
      <c r="D281" s="15"/>
      <c r="E281" s="16"/>
      <c r="F281" s="17"/>
      <c r="G281" s="16">
        <f>ROUND(SUM(G282:G287),2)</f>
        <v>0</v>
      </c>
    </row>
    <row r="282" spans="1:7" s="1" customFormat="1" ht="33.75">
      <c r="A282" s="7" t="s">
        <v>550</v>
      </c>
      <c r="B282" s="73" t="s">
        <v>30</v>
      </c>
      <c r="C282" s="74" t="s">
        <v>17</v>
      </c>
      <c r="D282" s="75">
        <v>2.97</v>
      </c>
      <c r="E282" s="8"/>
      <c r="F282" s="20"/>
      <c r="G282" s="9"/>
    </row>
    <row r="283" spans="1:7" s="1" customFormat="1" ht="46.5" customHeight="1">
      <c r="A283" s="7" t="s">
        <v>551</v>
      </c>
      <c r="B283" s="73" t="s">
        <v>233</v>
      </c>
      <c r="C283" s="74" t="s">
        <v>17</v>
      </c>
      <c r="D283" s="75">
        <v>580.32000000000005</v>
      </c>
      <c r="E283" s="8"/>
      <c r="F283" s="20"/>
      <c r="G283" s="9"/>
    </row>
    <row r="284" spans="1:7" s="1" customFormat="1" ht="33.75">
      <c r="A284" s="7" t="s">
        <v>552</v>
      </c>
      <c r="B284" s="73" t="s">
        <v>92</v>
      </c>
      <c r="C284" s="74" t="s">
        <v>17</v>
      </c>
      <c r="D284" s="75">
        <v>168.34</v>
      </c>
      <c r="E284" s="8"/>
      <c r="F284" s="10"/>
      <c r="G284" s="9"/>
    </row>
    <row r="285" spans="1:7" s="1" customFormat="1" ht="22.5">
      <c r="A285" s="7" t="s">
        <v>553</v>
      </c>
      <c r="B285" s="73" t="s">
        <v>72</v>
      </c>
      <c r="C285" s="74" t="s">
        <v>24</v>
      </c>
      <c r="D285" s="75">
        <v>576.44000000000005</v>
      </c>
      <c r="E285" s="8"/>
      <c r="F285" s="10"/>
      <c r="G285" s="9"/>
    </row>
    <row r="286" spans="1:7" s="1" customFormat="1" ht="101.25">
      <c r="A286" s="7" t="s">
        <v>554</v>
      </c>
      <c r="B286" s="73" t="s">
        <v>239</v>
      </c>
      <c r="C286" s="74" t="s">
        <v>26</v>
      </c>
      <c r="D286" s="75">
        <v>5</v>
      </c>
      <c r="E286" s="8"/>
      <c r="F286" s="10"/>
      <c r="G286" s="9"/>
    </row>
    <row r="287" spans="1:7" s="1" customFormat="1" ht="78.75">
      <c r="A287" s="7" t="s">
        <v>555</v>
      </c>
      <c r="B287" s="73" t="s">
        <v>330</v>
      </c>
      <c r="C287" s="74" t="s">
        <v>24</v>
      </c>
      <c r="D287" s="75">
        <v>6</v>
      </c>
      <c r="E287" s="8"/>
      <c r="F287" s="10"/>
      <c r="G287" s="9"/>
    </row>
    <row r="288" spans="1:7">
      <c r="A288" s="2" t="s">
        <v>240</v>
      </c>
      <c r="B288" s="11" t="s">
        <v>241</v>
      </c>
      <c r="C288" s="3"/>
      <c r="D288" s="4"/>
      <c r="E288" s="22"/>
      <c r="F288" s="22"/>
      <c r="G288" s="5">
        <f>ROUND(SUM(G289,G295),2)</f>
        <v>0</v>
      </c>
    </row>
    <row r="289" spans="1:7" s="1" customFormat="1">
      <c r="A289" s="12" t="s">
        <v>242</v>
      </c>
      <c r="B289" s="13" t="s">
        <v>41</v>
      </c>
      <c r="C289" s="14"/>
      <c r="D289" s="15"/>
      <c r="E289" s="16"/>
      <c r="F289" s="17"/>
      <c r="G289" s="16">
        <f>ROUND(SUM(G290:G294),2)</f>
        <v>0</v>
      </c>
    </row>
    <row r="290" spans="1:7" s="1" customFormat="1" ht="33.75">
      <c r="A290" s="7" t="s">
        <v>556</v>
      </c>
      <c r="B290" s="73" t="s">
        <v>71</v>
      </c>
      <c r="C290" s="74" t="s">
        <v>17</v>
      </c>
      <c r="D290" s="75">
        <v>14.4</v>
      </c>
      <c r="E290" s="8"/>
      <c r="F290" s="20"/>
      <c r="G290" s="9"/>
    </row>
    <row r="291" spans="1:7" s="1" customFormat="1" ht="45">
      <c r="A291" s="7" t="s">
        <v>557</v>
      </c>
      <c r="B291" s="73" t="s">
        <v>79</v>
      </c>
      <c r="C291" s="74" t="s">
        <v>18</v>
      </c>
      <c r="D291" s="75">
        <v>3.87</v>
      </c>
      <c r="E291" s="8"/>
      <c r="F291" s="20"/>
      <c r="G291" s="9"/>
    </row>
    <row r="292" spans="1:7" s="1" customFormat="1" ht="56.25">
      <c r="A292" s="7" t="s">
        <v>558</v>
      </c>
      <c r="B292" s="73" t="s">
        <v>75</v>
      </c>
      <c r="C292" s="74" t="s">
        <v>18</v>
      </c>
      <c r="D292" s="75">
        <v>2.0299999999999998</v>
      </c>
      <c r="E292" s="8"/>
      <c r="F292" s="20"/>
      <c r="G292" s="9"/>
    </row>
    <row r="293" spans="1:7" s="1" customFormat="1" ht="33.75">
      <c r="A293" s="7" t="s">
        <v>559</v>
      </c>
      <c r="B293" s="73" t="s">
        <v>69</v>
      </c>
      <c r="C293" s="74" t="s">
        <v>18</v>
      </c>
      <c r="D293" s="75">
        <v>3.87</v>
      </c>
      <c r="E293" s="8"/>
      <c r="F293" s="21"/>
      <c r="G293" s="9"/>
    </row>
    <row r="294" spans="1:7" s="1" customFormat="1" ht="33.75">
      <c r="A294" s="7" t="s">
        <v>560</v>
      </c>
      <c r="B294" s="73" t="s">
        <v>70</v>
      </c>
      <c r="C294" s="74" t="s">
        <v>19</v>
      </c>
      <c r="D294" s="75">
        <v>38.700000000000003</v>
      </c>
      <c r="E294" s="8"/>
      <c r="F294" s="10"/>
      <c r="G294" s="9"/>
    </row>
    <row r="295" spans="1:7" s="1" customFormat="1">
      <c r="A295" s="12" t="s">
        <v>243</v>
      </c>
      <c r="B295" s="13" t="s">
        <v>225</v>
      </c>
      <c r="C295" s="14"/>
      <c r="D295" s="15"/>
      <c r="E295" s="16"/>
      <c r="F295" s="17"/>
      <c r="G295" s="16">
        <f>ROUND(SUM(G296:G300),2)</f>
        <v>0</v>
      </c>
    </row>
    <row r="296" spans="1:7" s="1" customFormat="1" ht="33.75">
      <c r="A296" s="7" t="s">
        <v>561</v>
      </c>
      <c r="B296" s="73" t="s">
        <v>30</v>
      </c>
      <c r="C296" s="74" t="s">
        <v>17</v>
      </c>
      <c r="D296" s="75">
        <v>7.04</v>
      </c>
      <c r="E296" s="8"/>
      <c r="F296" s="10"/>
      <c r="G296" s="9"/>
    </row>
    <row r="297" spans="1:7" s="1" customFormat="1" ht="33.75">
      <c r="A297" s="7" t="s">
        <v>562</v>
      </c>
      <c r="B297" s="73" t="s">
        <v>244</v>
      </c>
      <c r="C297" s="74" t="s">
        <v>17</v>
      </c>
      <c r="D297" s="75">
        <v>14.72</v>
      </c>
      <c r="E297" s="8"/>
      <c r="F297" s="20"/>
      <c r="G297" s="9"/>
    </row>
    <row r="298" spans="1:7" s="1" customFormat="1" ht="22.5">
      <c r="A298" s="7" t="s">
        <v>563</v>
      </c>
      <c r="B298" s="73" t="s">
        <v>111</v>
      </c>
      <c r="C298" s="74" t="s">
        <v>17</v>
      </c>
      <c r="D298" s="75">
        <v>24.2</v>
      </c>
      <c r="E298" s="8"/>
      <c r="F298" s="10"/>
      <c r="G298" s="9"/>
    </row>
    <row r="299" spans="1:7" s="1" customFormat="1" ht="33.75">
      <c r="A299" s="7" t="s">
        <v>564</v>
      </c>
      <c r="B299" s="73" t="s">
        <v>54</v>
      </c>
      <c r="C299" s="74" t="s">
        <v>29</v>
      </c>
      <c r="D299" s="75">
        <v>298.52</v>
      </c>
      <c r="E299" s="8"/>
      <c r="F299" s="10"/>
      <c r="G299" s="9"/>
    </row>
    <row r="300" spans="1:7" s="1" customFormat="1" ht="22.5">
      <c r="A300" s="7" t="s">
        <v>565</v>
      </c>
      <c r="B300" s="73" t="s">
        <v>245</v>
      </c>
      <c r="C300" s="74" t="s">
        <v>18</v>
      </c>
      <c r="D300" s="75">
        <v>2.99</v>
      </c>
      <c r="E300" s="8"/>
      <c r="F300" s="10"/>
      <c r="G300" s="9"/>
    </row>
    <row r="301" spans="1:7" s="1" customFormat="1">
      <c r="A301" s="2" t="s">
        <v>246</v>
      </c>
      <c r="B301" s="22" t="s">
        <v>247</v>
      </c>
      <c r="C301" s="22"/>
      <c r="D301" s="4"/>
      <c r="E301" s="4"/>
      <c r="F301" s="4"/>
      <c r="G301" s="5">
        <f>ROUND(SUM(G302,G307,G317),2)</f>
        <v>0</v>
      </c>
    </row>
    <row r="302" spans="1:7" s="1" customFormat="1">
      <c r="A302" s="12" t="s">
        <v>248</v>
      </c>
      <c r="B302" s="13" t="s">
        <v>41</v>
      </c>
      <c r="C302" s="14"/>
      <c r="D302" s="15"/>
      <c r="E302" s="16"/>
      <c r="F302" s="17"/>
      <c r="G302" s="16">
        <f>ROUND(SUM(G303:G306),2)</f>
        <v>0</v>
      </c>
    </row>
    <row r="303" spans="1:7" s="1" customFormat="1" ht="45">
      <c r="A303" s="7" t="s">
        <v>566</v>
      </c>
      <c r="B303" s="73" t="s">
        <v>79</v>
      </c>
      <c r="C303" s="74" t="s">
        <v>18</v>
      </c>
      <c r="D303" s="75">
        <v>10.02</v>
      </c>
      <c r="E303" s="8"/>
      <c r="F303" s="20"/>
      <c r="G303" s="9"/>
    </row>
    <row r="304" spans="1:7" s="1" customFormat="1" ht="56.25">
      <c r="A304" s="7" t="s">
        <v>567</v>
      </c>
      <c r="B304" s="73" t="s">
        <v>75</v>
      </c>
      <c r="C304" s="74" t="s">
        <v>18</v>
      </c>
      <c r="D304" s="75">
        <v>2.5099999999999998</v>
      </c>
      <c r="E304" s="8"/>
      <c r="F304" s="10"/>
      <c r="G304" s="9"/>
    </row>
    <row r="305" spans="1:7" s="1" customFormat="1" ht="33.75">
      <c r="A305" s="7" t="s">
        <v>568</v>
      </c>
      <c r="B305" s="73" t="s">
        <v>69</v>
      </c>
      <c r="C305" s="74" t="s">
        <v>18</v>
      </c>
      <c r="D305" s="75">
        <v>10.02</v>
      </c>
      <c r="E305" s="8"/>
      <c r="F305" s="10"/>
      <c r="G305" s="9"/>
    </row>
    <row r="306" spans="1:7" s="1" customFormat="1" ht="33.75">
      <c r="A306" s="7" t="s">
        <v>569</v>
      </c>
      <c r="B306" s="73" t="s">
        <v>70</v>
      </c>
      <c r="C306" s="74" t="s">
        <v>19</v>
      </c>
      <c r="D306" s="75">
        <v>100.2</v>
      </c>
      <c r="E306" s="8"/>
      <c r="F306" s="10"/>
      <c r="G306" s="9"/>
    </row>
    <row r="307" spans="1:7" s="1" customFormat="1">
      <c r="A307" s="12" t="s">
        <v>249</v>
      </c>
      <c r="B307" s="13" t="s">
        <v>225</v>
      </c>
      <c r="C307" s="14"/>
      <c r="D307" s="15"/>
      <c r="E307" s="16"/>
      <c r="F307" s="17"/>
      <c r="G307" s="16">
        <f>ROUND(SUM(G308:G316),2)</f>
        <v>0</v>
      </c>
    </row>
    <row r="308" spans="1:7" s="1" customFormat="1" ht="33.75">
      <c r="A308" s="7" t="s">
        <v>570</v>
      </c>
      <c r="B308" s="73" t="s">
        <v>30</v>
      </c>
      <c r="C308" s="74" t="s">
        <v>17</v>
      </c>
      <c r="D308" s="75">
        <v>6.73</v>
      </c>
      <c r="E308" s="8"/>
      <c r="F308" s="20"/>
      <c r="G308" s="9"/>
    </row>
    <row r="309" spans="1:7" s="1" customFormat="1" ht="33.75">
      <c r="A309" s="7" t="s">
        <v>571</v>
      </c>
      <c r="B309" s="73" t="s">
        <v>48</v>
      </c>
      <c r="C309" s="74" t="s">
        <v>17</v>
      </c>
      <c r="D309" s="75">
        <v>21.27</v>
      </c>
      <c r="E309" s="8"/>
      <c r="F309" s="10"/>
      <c r="G309" s="9"/>
    </row>
    <row r="310" spans="1:7" s="1" customFormat="1" ht="33.75">
      <c r="A310" s="7" t="s">
        <v>572</v>
      </c>
      <c r="B310" s="73" t="s">
        <v>54</v>
      </c>
      <c r="C310" s="74" t="s">
        <v>29</v>
      </c>
      <c r="D310" s="75">
        <v>213.15</v>
      </c>
      <c r="E310" s="8"/>
      <c r="F310" s="10"/>
      <c r="G310" s="9"/>
    </row>
    <row r="311" spans="1:7" s="1" customFormat="1" ht="22.5">
      <c r="A311" s="7" t="s">
        <v>573</v>
      </c>
      <c r="B311" s="73" t="s">
        <v>49</v>
      </c>
      <c r="C311" s="74" t="s">
        <v>18</v>
      </c>
      <c r="D311" s="75">
        <v>3.19</v>
      </c>
      <c r="E311" s="8"/>
      <c r="F311" s="10"/>
      <c r="G311" s="9"/>
    </row>
    <row r="312" spans="1:7" s="1" customFormat="1" ht="33.75">
      <c r="A312" s="7" t="s">
        <v>574</v>
      </c>
      <c r="B312" s="73" t="s">
        <v>250</v>
      </c>
      <c r="C312" s="74" t="s">
        <v>17</v>
      </c>
      <c r="D312" s="75">
        <v>12.33</v>
      </c>
      <c r="E312" s="8"/>
      <c r="F312" s="10"/>
      <c r="G312" s="9"/>
    </row>
    <row r="313" spans="1:7" s="1" customFormat="1" ht="33.75">
      <c r="A313" s="7" t="s">
        <v>575</v>
      </c>
      <c r="B313" s="73" t="s">
        <v>228</v>
      </c>
      <c r="C313" s="74" t="s">
        <v>17</v>
      </c>
      <c r="D313" s="75">
        <v>20.18</v>
      </c>
      <c r="E313" s="8"/>
      <c r="F313" s="10"/>
      <c r="G313" s="9"/>
    </row>
    <row r="314" spans="1:7" s="1" customFormat="1" ht="33.75">
      <c r="A314" s="7" t="s">
        <v>576</v>
      </c>
      <c r="B314" s="73" t="s">
        <v>251</v>
      </c>
      <c r="C314" s="74" t="s">
        <v>24</v>
      </c>
      <c r="D314" s="75">
        <v>22.42</v>
      </c>
      <c r="E314" s="8"/>
      <c r="F314" s="10"/>
      <c r="G314" s="9"/>
    </row>
    <row r="315" spans="1:7" s="1" customFormat="1" ht="33.75">
      <c r="A315" s="7" t="s">
        <v>577</v>
      </c>
      <c r="B315" s="73" t="s">
        <v>50</v>
      </c>
      <c r="C315" s="74" t="s">
        <v>17</v>
      </c>
      <c r="D315" s="75">
        <v>26.9</v>
      </c>
      <c r="E315" s="8"/>
      <c r="F315" s="10"/>
      <c r="G315" s="9"/>
    </row>
    <row r="316" spans="1:7" s="1" customFormat="1" ht="33.75">
      <c r="A316" s="7" t="s">
        <v>578</v>
      </c>
      <c r="B316" s="73" t="s">
        <v>252</v>
      </c>
      <c r="C316" s="74" t="s">
        <v>24</v>
      </c>
      <c r="D316" s="75">
        <v>241.48</v>
      </c>
      <c r="E316" s="8"/>
      <c r="F316" s="10"/>
      <c r="G316" s="9"/>
    </row>
    <row r="317" spans="1:7" s="1" customFormat="1">
      <c r="A317" s="12" t="s">
        <v>253</v>
      </c>
      <c r="B317" s="13" t="s">
        <v>254</v>
      </c>
      <c r="C317" s="14"/>
      <c r="D317" s="15"/>
      <c r="E317" s="16"/>
      <c r="F317" s="17"/>
      <c r="G317" s="16">
        <f>ROUND(SUM(G318:G325),2)</f>
        <v>0</v>
      </c>
    </row>
    <row r="318" spans="1:7" s="1" customFormat="1" ht="33.75">
      <c r="A318" s="7" t="s">
        <v>579</v>
      </c>
      <c r="B318" s="73" t="s">
        <v>255</v>
      </c>
      <c r="C318" s="74" t="s">
        <v>26</v>
      </c>
      <c r="D318" s="75">
        <v>490</v>
      </c>
      <c r="E318" s="8"/>
      <c r="F318" s="10"/>
      <c r="G318" s="9"/>
    </row>
    <row r="319" spans="1:7" s="1" customFormat="1" ht="33.75">
      <c r="A319" s="7" t="s">
        <v>580</v>
      </c>
      <c r="B319" s="73" t="s">
        <v>256</v>
      </c>
      <c r="C319" s="74" t="s">
        <v>26</v>
      </c>
      <c r="D319" s="75">
        <v>557</v>
      </c>
      <c r="E319" s="8"/>
      <c r="F319" s="10"/>
      <c r="G319" s="9"/>
    </row>
    <row r="320" spans="1:7" s="1" customFormat="1" ht="33.75">
      <c r="A320" s="7" t="s">
        <v>581</v>
      </c>
      <c r="B320" s="73" t="s">
        <v>257</v>
      </c>
      <c r="C320" s="74" t="s">
        <v>26</v>
      </c>
      <c r="D320" s="75">
        <v>133</v>
      </c>
      <c r="E320" s="8"/>
      <c r="F320" s="10"/>
      <c r="G320" s="9"/>
    </row>
    <row r="321" spans="1:7" s="1" customFormat="1" ht="33.75">
      <c r="A321" s="7" t="s">
        <v>582</v>
      </c>
      <c r="B321" s="73" t="s">
        <v>258</v>
      </c>
      <c r="C321" s="74" t="s">
        <v>26</v>
      </c>
      <c r="D321" s="75">
        <v>213</v>
      </c>
      <c r="E321" s="8"/>
      <c r="F321" s="10"/>
      <c r="G321" s="9"/>
    </row>
    <row r="322" spans="1:7" s="1" customFormat="1" ht="45">
      <c r="A322" s="7" t="s">
        <v>583</v>
      </c>
      <c r="B322" s="73" t="s">
        <v>259</v>
      </c>
      <c r="C322" s="74" t="s">
        <v>26</v>
      </c>
      <c r="D322" s="75">
        <v>1</v>
      </c>
      <c r="E322" s="8"/>
      <c r="F322" s="10"/>
      <c r="G322" s="9"/>
    </row>
    <row r="323" spans="1:7" s="1" customFormat="1" ht="45">
      <c r="A323" s="7" t="s">
        <v>584</v>
      </c>
      <c r="B323" s="73" t="s">
        <v>260</v>
      </c>
      <c r="C323" s="74" t="s">
        <v>26</v>
      </c>
      <c r="D323" s="75">
        <v>2</v>
      </c>
      <c r="E323" s="8"/>
      <c r="F323" s="10"/>
      <c r="G323" s="9"/>
    </row>
    <row r="324" spans="1:7" s="1" customFormat="1" ht="33.75">
      <c r="A324" s="7" t="s">
        <v>585</v>
      </c>
      <c r="B324" s="73" t="s">
        <v>261</v>
      </c>
      <c r="C324" s="74" t="s">
        <v>26</v>
      </c>
      <c r="D324" s="75">
        <v>3</v>
      </c>
      <c r="E324" s="8"/>
      <c r="F324" s="10"/>
      <c r="G324" s="9"/>
    </row>
    <row r="325" spans="1:7" s="1" customFormat="1" ht="22.5">
      <c r="A325" s="7" t="s">
        <v>586</v>
      </c>
      <c r="B325" s="73" t="s">
        <v>100</v>
      </c>
      <c r="C325" s="74" t="s">
        <v>18</v>
      </c>
      <c r="D325" s="75">
        <v>17.48</v>
      </c>
      <c r="E325" s="8"/>
      <c r="F325" s="10"/>
      <c r="G325" s="9"/>
    </row>
    <row r="326" spans="1:7" ht="13.5" customHeight="1">
      <c r="A326" s="2" t="s">
        <v>262</v>
      </c>
      <c r="B326" s="11" t="s">
        <v>31</v>
      </c>
      <c r="C326" s="2"/>
      <c r="D326" s="11"/>
      <c r="E326" s="4"/>
      <c r="F326" s="4"/>
      <c r="G326" s="5">
        <f>ROUND(SUM(G327,G334,G343,G349),2)</f>
        <v>0</v>
      </c>
    </row>
    <row r="327" spans="1:7" s="1" customFormat="1">
      <c r="A327" s="12" t="s">
        <v>263</v>
      </c>
      <c r="B327" s="13" t="s">
        <v>41</v>
      </c>
      <c r="C327" s="14"/>
      <c r="D327" s="15"/>
      <c r="E327" s="16"/>
      <c r="F327" s="17"/>
      <c r="G327" s="16">
        <f>ROUND(SUM(G328:G333),2)</f>
        <v>0</v>
      </c>
    </row>
    <row r="328" spans="1:7" s="1" customFormat="1" ht="33.75">
      <c r="A328" s="7" t="s">
        <v>587</v>
      </c>
      <c r="B328" s="73" t="s">
        <v>71</v>
      </c>
      <c r="C328" s="74" t="s">
        <v>17</v>
      </c>
      <c r="D328" s="75">
        <v>33.6</v>
      </c>
      <c r="E328" s="8"/>
      <c r="F328" s="20"/>
      <c r="G328" s="9"/>
    </row>
    <row r="329" spans="1:7" s="1" customFormat="1" ht="45">
      <c r="A329" s="7" t="s">
        <v>588</v>
      </c>
      <c r="B329" s="73" t="s">
        <v>73</v>
      </c>
      <c r="C329" s="74" t="s">
        <v>18</v>
      </c>
      <c r="D329" s="75">
        <v>115.44</v>
      </c>
      <c r="E329" s="8"/>
      <c r="F329" s="20"/>
      <c r="G329" s="9"/>
    </row>
    <row r="330" spans="1:7" s="1" customFormat="1" ht="56.25">
      <c r="A330" s="7" t="s">
        <v>589</v>
      </c>
      <c r="B330" s="73" t="s">
        <v>264</v>
      </c>
      <c r="C330" s="74" t="s">
        <v>18</v>
      </c>
      <c r="D330" s="75">
        <v>18.72</v>
      </c>
      <c r="E330" s="8"/>
      <c r="F330" s="10"/>
      <c r="G330" s="9"/>
    </row>
    <row r="331" spans="1:7" s="1" customFormat="1" ht="56.25">
      <c r="A331" s="7" t="s">
        <v>590</v>
      </c>
      <c r="B331" s="73" t="s">
        <v>75</v>
      </c>
      <c r="C331" s="74" t="s">
        <v>18</v>
      </c>
      <c r="D331" s="75">
        <v>79.78</v>
      </c>
      <c r="E331" s="8"/>
      <c r="F331" s="20"/>
      <c r="G331" s="9"/>
    </row>
    <row r="332" spans="1:7" s="1" customFormat="1" ht="33.75">
      <c r="A332" s="7" t="s">
        <v>591</v>
      </c>
      <c r="B332" s="73" t="s">
        <v>69</v>
      </c>
      <c r="C332" s="74" t="s">
        <v>18</v>
      </c>
      <c r="D332" s="75">
        <v>115.44</v>
      </c>
      <c r="E332" s="8"/>
      <c r="F332" s="21"/>
      <c r="G332" s="9"/>
    </row>
    <row r="333" spans="1:7" s="1" customFormat="1" ht="33.75">
      <c r="A333" s="7" t="s">
        <v>592</v>
      </c>
      <c r="B333" s="73" t="s">
        <v>70</v>
      </c>
      <c r="C333" s="74" t="s">
        <v>19</v>
      </c>
      <c r="D333" s="75">
        <v>1154.4000000000001</v>
      </c>
      <c r="E333" s="8"/>
      <c r="F333" s="10"/>
      <c r="G333" s="9"/>
    </row>
    <row r="334" spans="1:7" s="1" customFormat="1">
      <c r="A334" s="12" t="s">
        <v>265</v>
      </c>
      <c r="B334" s="13" t="s">
        <v>32</v>
      </c>
      <c r="C334" s="14"/>
      <c r="D334" s="15"/>
      <c r="E334" s="16"/>
      <c r="F334" s="17"/>
      <c r="G334" s="16">
        <f>ROUND(SUM(G335:G342),2)</f>
        <v>0</v>
      </c>
    </row>
    <row r="335" spans="1:7" s="1" customFormat="1" ht="33.75">
      <c r="A335" s="7" t="s">
        <v>593</v>
      </c>
      <c r="B335" s="73" t="s">
        <v>30</v>
      </c>
      <c r="C335" s="74" t="s">
        <v>17</v>
      </c>
      <c r="D335" s="75">
        <v>33.6</v>
      </c>
      <c r="E335" s="8"/>
      <c r="F335" s="20"/>
      <c r="G335" s="9"/>
    </row>
    <row r="336" spans="1:7" s="1" customFormat="1" ht="33.75">
      <c r="A336" s="7" t="s">
        <v>594</v>
      </c>
      <c r="B336" s="73" t="s">
        <v>244</v>
      </c>
      <c r="C336" s="74" t="s">
        <v>17</v>
      </c>
      <c r="D336" s="75">
        <v>26.93</v>
      </c>
      <c r="E336" s="8"/>
      <c r="F336" s="20"/>
      <c r="G336" s="9"/>
    </row>
    <row r="337" spans="1:7" s="1" customFormat="1" ht="33.75">
      <c r="A337" s="7" t="s">
        <v>595</v>
      </c>
      <c r="B337" s="73" t="s">
        <v>266</v>
      </c>
      <c r="C337" s="74" t="s">
        <v>17</v>
      </c>
      <c r="D337" s="75">
        <v>38.020000000000003</v>
      </c>
      <c r="E337" s="8"/>
      <c r="F337" s="20"/>
      <c r="G337" s="9"/>
    </row>
    <row r="338" spans="1:7" s="1" customFormat="1" ht="33.75">
      <c r="A338" s="7" t="s">
        <v>596</v>
      </c>
      <c r="B338" s="73" t="s">
        <v>54</v>
      </c>
      <c r="C338" s="74" t="s">
        <v>29</v>
      </c>
      <c r="D338" s="75">
        <v>2292.13</v>
      </c>
      <c r="E338" s="8"/>
      <c r="F338" s="20"/>
      <c r="G338" s="9"/>
    </row>
    <row r="339" spans="1:7" s="1" customFormat="1" ht="56.25">
      <c r="A339" s="7" t="s">
        <v>597</v>
      </c>
      <c r="B339" s="73" t="s">
        <v>267</v>
      </c>
      <c r="C339" s="74" t="s">
        <v>26</v>
      </c>
      <c r="D339" s="75">
        <v>96</v>
      </c>
      <c r="E339" s="8"/>
      <c r="F339" s="10"/>
      <c r="G339" s="9"/>
    </row>
    <row r="340" spans="1:7" s="1" customFormat="1" ht="33.75">
      <c r="A340" s="7" t="s">
        <v>598</v>
      </c>
      <c r="B340" s="73" t="s">
        <v>42</v>
      </c>
      <c r="C340" s="74" t="s">
        <v>18</v>
      </c>
      <c r="D340" s="75">
        <v>16.79</v>
      </c>
      <c r="E340" s="8"/>
      <c r="F340" s="20"/>
      <c r="G340" s="9"/>
    </row>
    <row r="341" spans="1:7" s="1" customFormat="1" ht="33.75">
      <c r="A341" s="7" t="s">
        <v>599</v>
      </c>
      <c r="B341" s="73" t="s">
        <v>268</v>
      </c>
      <c r="C341" s="74" t="s">
        <v>26</v>
      </c>
      <c r="D341" s="75">
        <v>12</v>
      </c>
      <c r="E341" s="8"/>
      <c r="F341" s="20"/>
      <c r="G341" s="9"/>
    </row>
    <row r="342" spans="1:7" s="1" customFormat="1" ht="22.5">
      <c r="A342" s="7" t="s">
        <v>600</v>
      </c>
      <c r="B342" s="73" t="s">
        <v>33</v>
      </c>
      <c r="C342" s="74" t="s">
        <v>18</v>
      </c>
      <c r="D342" s="75">
        <v>0.1</v>
      </c>
      <c r="E342" s="8"/>
      <c r="F342" s="20"/>
      <c r="G342" s="9"/>
    </row>
    <row r="343" spans="1:7" s="1" customFormat="1">
      <c r="A343" s="12" t="s">
        <v>269</v>
      </c>
      <c r="B343" s="13" t="s">
        <v>34</v>
      </c>
      <c r="C343" s="14"/>
      <c r="D343" s="15"/>
      <c r="E343" s="16"/>
      <c r="F343" s="17"/>
      <c r="G343" s="16">
        <f>ROUND(SUM(G344:G348),2)</f>
        <v>0</v>
      </c>
    </row>
    <row r="344" spans="1:7" s="1" customFormat="1" ht="45">
      <c r="A344" s="7" t="s">
        <v>601</v>
      </c>
      <c r="B344" s="73" t="s">
        <v>112</v>
      </c>
      <c r="C344" s="74" t="s">
        <v>29</v>
      </c>
      <c r="D344" s="75">
        <v>3865.25</v>
      </c>
      <c r="E344" s="8"/>
      <c r="F344" s="10"/>
      <c r="G344" s="9"/>
    </row>
    <row r="345" spans="1:7" s="1" customFormat="1" ht="45">
      <c r="A345" s="7" t="s">
        <v>602</v>
      </c>
      <c r="B345" s="73" t="s">
        <v>135</v>
      </c>
      <c r="C345" s="74" t="s">
        <v>29</v>
      </c>
      <c r="D345" s="75">
        <v>6215.12</v>
      </c>
      <c r="E345" s="8"/>
      <c r="F345" s="10"/>
      <c r="G345" s="9"/>
    </row>
    <row r="346" spans="1:7" s="1" customFormat="1" ht="45">
      <c r="A346" s="7" t="s">
        <v>603</v>
      </c>
      <c r="B346" s="73" t="s">
        <v>136</v>
      </c>
      <c r="C346" s="74" t="s">
        <v>26</v>
      </c>
      <c r="D346" s="75">
        <v>96</v>
      </c>
      <c r="E346" s="8"/>
      <c r="F346" s="10"/>
      <c r="G346" s="9"/>
    </row>
    <row r="347" spans="1:7" s="1" customFormat="1" ht="33.75">
      <c r="A347" s="7" t="s">
        <v>604</v>
      </c>
      <c r="B347" s="73" t="s">
        <v>137</v>
      </c>
      <c r="C347" s="74" t="s">
        <v>29</v>
      </c>
      <c r="D347" s="75">
        <v>33.25</v>
      </c>
      <c r="E347" s="8"/>
      <c r="F347" s="20"/>
      <c r="G347" s="9"/>
    </row>
    <row r="348" spans="1:7" s="1" customFormat="1" ht="33.75">
      <c r="A348" s="7" t="s">
        <v>605</v>
      </c>
      <c r="B348" s="73" t="s">
        <v>44</v>
      </c>
      <c r="C348" s="74" t="s">
        <v>29</v>
      </c>
      <c r="D348" s="75">
        <v>10113.620000000001</v>
      </c>
      <c r="E348" s="8"/>
      <c r="F348" s="20"/>
      <c r="G348" s="9"/>
    </row>
    <row r="349" spans="1:7" s="1" customFormat="1">
      <c r="A349" s="12" t="s">
        <v>270</v>
      </c>
      <c r="B349" s="13" t="s">
        <v>35</v>
      </c>
      <c r="C349" s="14"/>
      <c r="D349" s="15"/>
      <c r="E349" s="16"/>
      <c r="F349" s="17"/>
      <c r="G349" s="16">
        <f>ROUND(SUM(G350),2)</f>
        <v>0</v>
      </c>
    </row>
    <row r="350" spans="1:7" s="1" customFormat="1" ht="135">
      <c r="A350" s="7" t="s">
        <v>606</v>
      </c>
      <c r="B350" s="73" t="s">
        <v>114</v>
      </c>
      <c r="C350" s="74" t="s">
        <v>17</v>
      </c>
      <c r="D350" s="75">
        <v>461.97</v>
      </c>
      <c r="E350" s="8"/>
      <c r="F350" s="10"/>
      <c r="G350" s="9"/>
    </row>
    <row r="351" spans="1:7">
      <c r="A351" s="2" t="s">
        <v>271</v>
      </c>
      <c r="B351" s="11" t="s">
        <v>47</v>
      </c>
      <c r="C351" s="3"/>
      <c r="D351" s="4"/>
      <c r="E351" s="4"/>
      <c r="F351" s="4"/>
      <c r="G351" s="5">
        <f>ROUND(SUM(G352,G359,G364,G370),2)</f>
        <v>0</v>
      </c>
    </row>
    <row r="352" spans="1:7" s="1" customFormat="1">
      <c r="A352" s="12" t="s">
        <v>272</v>
      </c>
      <c r="B352" s="13" t="s">
        <v>41</v>
      </c>
      <c r="C352" s="14"/>
      <c r="D352" s="15"/>
      <c r="E352" s="16"/>
      <c r="F352" s="17"/>
      <c r="G352" s="16">
        <f>ROUND(SUM(G353:G358),2)</f>
        <v>0</v>
      </c>
    </row>
    <row r="353" spans="1:7" s="1" customFormat="1" ht="33.75">
      <c r="A353" s="7" t="s">
        <v>607</v>
      </c>
      <c r="B353" s="73" t="s">
        <v>71</v>
      </c>
      <c r="C353" s="74" t="s">
        <v>17</v>
      </c>
      <c r="D353" s="75">
        <v>514.08000000000004</v>
      </c>
      <c r="E353" s="8"/>
      <c r="F353" s="20"/>
      <c r="G353" s="9"/>
    </row>
    <row r="354" spans="1:7" s="1" customFormat="1" ht="45">
      <c r="A354" s="7" t="s">
        <v>608</v>
      </c>
      <c r="B354" s="73" t="s">
        <v>79</v>
      </c>
      <c r="C354" s="74" t="s">
        <v>18</v>
      </c>
      <c r="D354" s="75">
        <v>1.27</v>
      </c>
      <c r="E354" s="8"/>
      <c r="F354" s="10"/>
      <c r="G354" s="9"/>
    </row>
    <row r="355" spans="1:7" s="1" customFormat="1" ht="45">
      <c r="A355" s="7" t="s">
        <v>609</v>
      </c>
      <c r="B355" s="73" t="s">
        <v>73</v>
      </c>
      <c r="C355" s="74" t="s">
        <v>18</v>
      </c>
      <c r="D355" s="75">
        <v>107.71</v>
      </c>
      <c r="E355" s="8"/>
      <c r="F355" s="20"/>
      <c r="G355" s="9"/>
    </row>
    <row r="356" spans="1:7" s="1" customFormat="1" ht="56.25">
      <c r="A356" s="7" t="s">
        <v>610</v>
      </c>
      <c r="B356" s="73" t="s">
        <v>75</v>
      </c>
      <c r="C356" s="74" t="s">
        <v>18</v>
      </c>
      <c r="D356" s="75">
        <v>107.71</v>
      </c>
      <c r="E356" s="8"/>
      <c r="F356" s="10"/>
      <c r="G356" s="9"/>
    </row>
    <row r="357" spans="1:7" s="1" customFormat="1" ht="33.75">
      <c r="A357" s="7" t="s">
        <v>611</v>
      </c>
      <c r="B357" s="73" t="s">
        <v>69</v>
      </c>
      <c r="C357" s="74" t="s">
        <v>18</v>
      </c>
      <c r="D357" s="75">
        <v>107.71</v>
      </c>
      <c r="E357" s="8"/>
      <c r="F357" s="21"/>
      <c r="G357" s="9"/>
    </row>
    <row r="358" spans="1:7" s="1" customFormat="1" ht="33.75">
      <c r="A358" s="7" t="s">
        <v>612</v>
      </c>
      <c r="B358" s="73" t="s">
        <v>70</v>
      </c>
      <c r="C358" s="74" t="s">
        <v>19</v>
      </c>
      <c r="D358" s="75">
        <v>1077.0999999999999</v>
      </c>
      <c r="E358" s="8"/>
      <c r="F358" s="10"/>
      <c r="G358" s="9"/>
    </row>
    <row r="359" spans="1:7" s="1" customFormat="1">
      <c r="A359" s="12" t="s">
        <v>273</v>
      </c>
      <c r="B359" s="13" t="s">
        <v>76</v>
      </c>
      <c r="C359" s="14"/>
      <c r="D359" s="15"/>
      <c r="E359" s="16"/>
      <c r="F359" s="17"/>
      <c r="G359" s="16">
        <f>ROUND(SUM(G360:G363),2)</f>
        <v>0</v>
      </c>
    </row>
    <row r="360" spans="1:7" s="1" customFormat="1" ht="33.75">
      <c r="A360" s="7" t="s">
        <v>613</v>
      </c>
      <c r="B360" s="73" t="s">
        <v>92</v>
      </c>
      <c r="C360" s="74" t="s">
        <v>17</v>
      </c>
      <c r="D360" s="75">
        <v>514.08000000000004</v>
      </c>
      <c r="E360" s="8"/>
      <c r="F360" s="10"/>
      <c r="G360" s="9"/>
    </row>
    <row r="361" spans="1:7" s="1" customFormat="1" ht="45">
      <c r="A361" s="7" t="s">
        <v>614</v>
      </c>
      <c r="B361" s="73" t="s">
        <v>274</v>
      </c>
      <c r="C361" s="74" t="s">
        <v>17</v>
      </c>
      <c r="D361" s="75">
        <v>514.08000000000004</v>
      </c>
      <c r="E361" s="8"/>
      <c r="F361" s="10"/>
      <c r="G361" s="9"/>
    </row>
    <row r="362" spans="1:7" s="1" customFormat="1" ht="22.5">
      <c r="A362" s="7" t="s">
        <v>615</v>
      </c>
      <c r="B362" s="73" t="s">
        <v>72</v>
      </c>
      <c r="C362" s="74" t="s">
        <v>24</v>
      </c>
      <c r="D362" s="75">
        <v>602.14</v>
      </c>
      <c r="E362" s="8"/>
      <c r="F362" s="10"/>
      <c r="G362" s="9"/>
    </row>
    <row r="363" spans="1:7" s="1" customFormat="1" ht="45">
      <c r="A363" s="7" t="s">
        <v>616</v>
      </c>
      <c r="B363" s="73" t="s">
        <v>275</v>
      </c>
      <c r="C363" s="74" t="s">
        <v>24</v>
      </c>
      <c r="D363" s="75">
        <v>602.14</v>
      </c>
      <c r="E363" s="8"/>
      <c r="F363" s="10"/>
      <c r="G363" s="9"/>
    </row>
    <row r="364" spans="1:7" s="1" customFormat="1">
      <c r="A364" s="12" t="s">
        <v>276</v>
      </c>
      <c r="B364" s="13" t="s">
        <v>47</v>
      </c>
      <c r="C364" s="14"/>
      <c r="D364" s="15"/>
      <c r="E364" s="16"/>
      <c r="F364" s="17"/>
      <c r="G364" s="16">
        <f>ROUND(SUM(G365:G369),2)</f>
        <v>0</v>
      </c>
    </row>
    <row r="365" spans="1:7" s="1" customFormat="1" ht="67.5">
      <c r="A365" s="7" t="s">
        <v>617</v>
      </c>
      <c r="B365" s="73" t="s">
        <v>45</v>
      </c>
      <c r="C365" s="74" t="s">
        <v>17</v>
      </c>
      <c r="D365" s="75">
        <v>177.33</v>
      </c>
      <c r="E365" s="8"/>
      <c r="F365" s="10"/>
      <c r="G365" s="9"/>
    </row>
    <row r="366" spans="1:7" s="1" customFormat="1" ht="33.75">
      <c r="A366" s="7" t="s">
        <v>618</v>
      </c>
      <c r="B366" s="73" t="s">
        <v>77</v>
      </c>
      <c r="C366" s="74" t="s">
        <v>17</v>
      </c>
      <c r="D366" s="75">
        <v>257.69</v>
      </c>
      <c r="E366" s="8"/>
      <c r="F366" s="10"/>
      <c r="G366" s="9"/>
    </row>
    <row r="367" spans="1:7" s="1" customFormat="1" ht="45">
      <c r="A367" s="7" t="s">
        <v>619</v>
      </c>
      <c r="B367" s="73" t="s">
        <v>277</v>
      </c>
      <c r="C367" s="74" t="s">
        <v>26</v>
      </c>
      <c r="D367" s="75">
        <v>1</v>
      </c>
      <c r="E367" s="8"/>
      <c r="F367" s="10"/>
      <c r="G367" s="9"/>
    </row>
    <row r="368" spans="1:7" s="1" customFormat="1" ht="56.25">
      <c r="A368" s="7" t="s">
        <v>620</v>
      </c>
      <c r="B368" s="73" t="s">
        <v>53</v>
      </c>
      <c r="C368" s="74" t="s">
        <v>26</v>
      </c>
      <c r="D368" s="75">
        <v>2</v>
      </c>
      <c r="E368" s="8"/>
      <c r="F368" s="10"/>
      <c r="G368" s="9"/>
    </row>
    <row r="369" spans="1:7" s="1" customFormat="1" ht="45">
      <c r="A369" s="7" t="s">
        <v>621</v>
      </c>
      <c r="B369" s="73" t="s">
        <v>43</v>
      </c>
      <c r="C369" s="74" t="s">
        <v>24</v>
      </c>
      <c r="D369" s="75">
        <v>363.49</v>
      </c>
      <c r="E369" s="8"/>
      <c r="F369" s="10"/>
      <c r="G369" s="9"/>
    </row>
    <row r="370" spans="1:7" s="1" customFormat="1">
      <c r="A370" s="12" t="s">
        <v>278</v>
      </c>
      <c r="B370" s="13" t="s">
        <v>279</v>
      </c>
      <c r="C370" s="14"/>
      <c r="D370" s="15"/>
      <c r="E370" s="16"/>
      <c r="F370" s="17"/>
      <c r="G370" s="16">
        <f>ROUND(SUM(G371:G372),2)</f>
        <v>0</v>
      </c>
    </row>
    <row r="371" spans="1:7" s="1" customFormat="1" ht="45">
      <c r="A371" s="7" t="s">
        <v>622</v>
      </c>
      <c r="B371" s="73" t="s">
        <v>40</v>
      </c>
      <c r="C371" s="74" t="s">
        <v>26</v>
      </c>
      <c r="D371" s="75">
        <v>8</v>
      </c>
      <c r="E371" s="8"/>
      <c r="F371" s="10"/>
      <c r="G371" s="9"/>
    </row>
    <row r="372" spans="1:7" s="1" customFormat="1" ht="101.25">
      <c r="A372" s="7" t="s">
        <v>623</v>
      </c>
      <c r="B372" s="73" t="s">
        <v>280</v>
      </c>
      <c r="C372" s="74" t="s">
        <v>26</v>
      </c>
      <c r="D372" s="75">
        <v>2</v>
      </c>
      <c r="E372" s="8"/>
      <c r="F372" s="10"/>
      <c r="G372" s="9"/>
    </row>
    <row r="373" spans="1:7">
      <c r="A373" s="2" t="s">
        <v>281</v>
      </c>
      <c r="B373" s="11" t="s">
        <v>282</v>
      </c>
      <c r="C373" s="3"/>
      <c r="D373" s="4"/>
      <c r="E373" s="4"/>
      <c r="F373" s="4"/>
      <c r="G373" s="5">
        <f>ROUND(SUM(G374,G377),2)</f>
        <v>0</v>
      </c>
    </row>
    <row r="374" spans="1:7" s="1" customFormat="1">
      <c r="A374" s="12" t="s">
        <v>283</v>
      </c>
      <c r="B374" s="13" t="s">
        <v>284</v>
      </c>
      <c r="C374" s="14"/>
      <c r="D374" s="15"/>
      <c r="E374" s="16"/>
      <c r="F374" s="17"/>
      <c r="G374" s="16">
        <f>ROUND(SUM(G375:G376),2)</f>
        <v>0</v>
      </c>
    </row>
    <row r="375" spans="1:7" s="1" customFormat="1" ht="45">
      <c r="A375" s="7" t="s">
        <v>624</v>
      </c>
      <c r="B375" s="73" t="s">
        <v>285</v>
      </c>
      <c r="C375" s="74" t="s">
        <v>17</v>
      </c>
      <c r="D375" s="75">
        <v>80.87</v>
      </c>
      <c r="E375" s="8"/>
      <c r="F375" s="10"/>
      <c r="G375" s="9"/>
    </row>
    <row r="376" spans="1:7" s="1" customFormat="1" ht="45">
      <c r="A376" s="7" t="s">
        <v>625</v>
      </c>
      <c r="B376" s="73" t="s">
        <v>286</v>
      </c>
      <c r="C376" s="74" t="s">
        <v>26</v>
      </c>
      <c r="D376" s="75">
        <v>1</v>
      </c>
      <c r="E376" s="8"/>
      <c r="F376" s="10"/>
      <c r="G376" s="9"/>
    </row>
    <row r="377" spans="1:7" s="1" customFormat="1">
      <c r="A377" s="12" t="s">
        <v>287</v>
      </c>
      <c r="B377" s="13" t="s">
        <v>279</v>
      </c>
      <c r="C377" s="14"/>
      <c r="D377" s="15"/>
      <c r="E377" s="16"/>
      <c r="F377" s="17"/>
      <c r="G377" s="16">
        <f>ROUND(SUM(G378:G378),2)</f>
        <v>0</v>
      </c>
    </row>
    <row r="378" spans="1:7" s="1" customFormat="1" ht="56.25">
      <c r="A378" s="7" t="s">
        <v>626</v>
      </c>
      <c r="B378" s="73" t="s">
        <v>288</v>
      </c>
      <c r="C378" s="74" t="s">
        <v>26</v>
      </c>
      <c r="D378" s="75">
        <v>2</v>
      </c>
      <c r="E378" s="8"/>
      <c r="F378" s="10"/>
      <c r="G378" s="9"/>
    </row>
    <row r="379" spans="1:7" s="1" customFormat="1">
      <c r="A379" s="2" t="s">
        <v>289</v>
      </c>
      <c r="B379" s="11" t="s">
        <v>290</v>
      </c>
      <c r="C379" s="3"/>
      <c r="D379" s="4"/>
      <c r="E379" s="4"/>
      <c r="F379" s="4"/>
      <c r="G379" s="5">
        <f>ROUND(SUM(G380,G389,G400),2)</f>
        <v>0</v>
      </c>
    </row>
    <row r="380" spans="1:7" s="1" customFormat="1">
      <c r="A380" s="12" t="s">
        <v>291</v>
      </c>
      <c r="B380" s="13" t="s">
        <v>292</v>
      </c>
      <c r="C380" s="14"/>
      <c r="D380" s="15"/>
      <c r="E380" s="16"/>
      <c r="F380" s="17"/>
      <c r="G380" s="16">
        <f>ROUND(SUM(G381:G388),2)</f>
        <v>0</v>
      </c>
    </row>
    <row r="381" spans="1:7" s="1" customFormat="1" ht="33.75">
      <c r="A381" s="7" t="s">
        <v>627</v>
      </c>
      <c r="B381" s="73" t="s">
        <v>71</v>
      </c>
      <c r="C381" s="74" t="s">
        <v>17</v>
      </c>
      <c r="D381" s="75">
        <v>56.79</v>
      </c>
      <c r="E381" s="8"/>
      <c r="F381" s="20"/>
      <c r="G381" s="9"/>
    </row>
    <row r="382" spans="1:7" s="1" customFormat="1" ht="45">
      <c r="A382" s="7" t="s">
        <v>628</v>
      </c>
      <c r="B382" s="73" t="s">
        <v>73</v>
      </c>
      <c r="C382" s="74" t="s">
        <v>18</v>
      </c>
      <c r="D382" s="75">
        <v>9.3699999999999992</v>
      </c>
      <c r="E382" s="8"/>
      <c r="F382" s="20"/>
      <c r="G382" s="9"/>
    </row>
    <row r="383" spans="1:7" s="1" customFormat="1" ht="56.25">
      <c r="A383" s="7" t="s">
        <v>629</v>
      </c>
      <c r="B383" s="73" t="s">
        <v>75</v>
      </c>
      <c r="C383" s="74" t="s">
        <v>18</v>
      </c>
      <c r="D383" s="75">
        <v>9.3699999999999992</v>
      </c>
      <c r="E383" s="8"/>
      <c r="F383" s="10"/>
      <c r="G383" s="9"/>
    </row>
    <row r="384" spans="1:7" s="1" customFormat="1" ht="45">
      <c r="A384" s="7" t="s">
        <v>630</v>
      </c>
      <c r="B384" s="73" t="s">
        <v>293</v>
      </c>
      <c r="C384" s="74" t="s">
        <v>17</v>
      </c>
      <c r="D384" s="75">
        <v>56.79</v>
      </c>
      <c r="E384" s="8"/>
      <c r="F384" s="10"/>
      <c r="G384" s="9"/>
    </row>
    <row r="385" spans="1:7" s="1" customFormat="1" ht="22.5">
      <c r="A385" s="7" t="s">
        <v>631</v>
      </c>
      <c r="B385" s="73" t="s">
        <v>72</v>
      </c>
      <c r="C385" s="74" t="s">
        <v>24</v>
      </c>
      <c r="D385" s="75">
        <v>26.33</v>
      </c>
      <c r="E385" s="8"/>
      <c r="F385" s="20"/>
      <c r="G385" s="9"/>
    </row>
    <row r="386" spans="1:7" s="1" customFormat="1" ht="45">
      <c r="A386" s="7" t="s">
        <v>632</v>
      </c>
      <c r="B386" s="73" t="s">
        <v>275</v>
      </c>
      <c r="C386" s="74" t="s">
        <v>24</v>
      </c>
      <c r="D386" s="75">
        <v>26.33</v>
      </c>
      <c r="E386" s="8"/>
      <c r="F386" s="10"/>
      <c r="G386" s="9"/>
    </row>
    <row r="387" spans="1:7" s="1" customFormat="1" ht="33.75">
      <c r="A387" s="7" t="s">
        <v>633</v>
      </c>
      <c r="B387" s="73" t="s">
        <v>69</v>
      </c>
      <c r="C387" s="74" t="s">
        <v>18</v>
      </c>
      <c r="D387" s="75">
        <v>9.3699999999999992</v>
      </c>
      <c r="E387" s="8"/>
      <c r="F387" s="10"/>
      <c r="G387" s="9"/>
    </row>
    <row r="388" spans="1:7" s="1" customFormat="1" ht="33.75">
      <c r="A388" s="7" t="s">
        <v>634</v>
      </c>
      <c r="B388" s="73" t="s">
        <v>70</v>
      </c>
      <c r="C388" s="74" t="s">
        <v>19</v>
      </c>
      <c r="D388" s="75">
        <v>93.7</v>
      </c>
      <c r="E388" s="8"/>
      <c r="F388" s="10"/>
      <c r="G388" s="9"/>
    </row>
    <row r="389" spans="1:7" s="1" customFormat="1">
      <c r="A389" s="12" t="s">
        <v>294</v>
      </c>
      <c r="B389" s="13" t="s">
        <v>225</v>
      </c>
      <c r="C389" s="14"/>
      <c r="D389" s="15"/>
      <c r="E389" s="16"/>
      <c r="F389" s="17"/>
      <c r="G389" s="16">
        <f>ROUND(SUM(G390:G399),2)</f>
        <v>0</v>
      </c>
    </row>
    <row r="390" spans="1:7" s="1" customFormat="1" ht="22.5">
      <c r="A390" s="7" t="s">
        <v>635</v>
      </c>
      <c r="B390" s="73" t="s">
        <v>72</v>
      </c>
      <c r="C390" s="74" t="s">
        <v>24</v>
      </c>
      <c r="D390" s="75">
        <v>9.8000000000000007</v>
      </c>
      <c r="E390" s="8"/>
      <c r="F390" s="20"/>
      <c r="G390" s="9"/>
    </row>
    <row r="391" spans="1:7" s="1" customFormat="1" ht="33.75">
      <c r="A391" s="7" t="s">
        <v>636</v>
      </c>
      <c r="B391" s="73" t="s">
        <v>48</v>
      </c>
      <c r="C391" s="74" t="s">
        <v>17</v>
      </c>
      <c r="D391" s="75">
        <v>2.4300000000000002</v>
      </c>
      <c r="E391" s="8"/>
      <c r="F391" s="20"/>
      <c r="G391" s="9"/>
    </row>
    <row r="392" spans="1:7" s="1" customFormat="1" ht="33.75">
      <c r="A392" s="7" t="s">
        <v>637</v>
      </c>
      <c r="B392" s="73" t="s">
        <v>54</v>
      </c>
      <c r="C392" s="74" t="s">
        <v>29</v>
      </c>
      <c r="D392" s="75">
        <v>29.17</v>
      </c>
      <c r="E392" s="8"/>
      <c r="F392" s="10"/>
      <c r="G392" s="9"/>
    </row>
    <row r="393" spans="1:7" s="1" customFormat="1" ht="22.5">
      <c r="A393" s="7" t="s">
        <v>638</v>
      </c>
      <c r="B393" s="73" t="s">
        <v>245</v>
      </c>
      <c r="C393" s="74" t="s">
        <v>18</v>
      </c>
      <c r="D393" s="75">
        <v>0.12</v>
      </c>
      <c r="E393" s="8"/>
      <c r="F393" s="10"/>
      <c r="G393" s="9"/>
    </row>
    <row r="394" spans="1:7" s="1" customFormat="1" ht="22.5">
      <c r="A394" s="7" t="s">
        <v>639</v>
      </c>
      <c r="B394" s="73" t="s">
        <v>80</v>
      </c>
      <c r="C394" s="74" t="s">
        <v>18</v>
      </c>
      <c r="D394" s="75">
        <v>0.42</v>
      </c>
      <c r="E394" s="8"/>
      <c r="F394" s="10"/>
      <c r="G394" s="9"/>
    </row>
    <row r="395" spans="1:7" s="1" customFormat="1" ht="45">
      <c r="A395" s="7" t="s">
        <v>640</v>
      </c>
      <c r="B395" s="73" t="s">
        <v>295</v>
      </c>
      <c r="C395" s="74" t="s">
        <v>17</v>
      </c>
      <c r="D395" s="75">
        <v>27.79</v>
      </c>
      <c r="E395" s="8"/>
      <c r="F395" s="10"/>
      <c r="G395" s="9"/>
    </row>
    <row r="396" spans="1:7" s="1" customFormat="1" ht="33.75">
      <c r="A396" s="7" t="s">
        <v>641</v>
      </c>
      <c r="B396" s="73" t="s">
        <v>296</v>
      </c>
      <c r="C396" s="74" t="s">
        <v>24</v>
      </c>
      <c r="D396" s="75">
        <v>5.39</v>
      </c>
      <c r="E396" s="8"/>
      <c r="F396" s="10"/>
      <c r="G396" s="9"/>
    </row>
    <row r="397" spans="1:7" s="1" customFormat="1" ht="33.75">
      <c r="A397" s="7" t="s">
        <v>642</v>
      </c>
      <c r="B397" s="73" t="s">
        <v>297</v>
      </c>
      <c r="C397" s="74" t="s">
        <v>17</v>
      </c>
      <c r="D397" s="75">
        <v>2.21</v>
      </c>
      <c r="E397" s="8"/>
      <c r="F397" s="10"/>
      <c r="G397" s="9"/>
    </row>
    <row r="398" spans="1:7" s="1" customFormat="1" ht="33.75">
      <c r="A398" s="7" t="s">
        <v>643</v>
      </c>
      <c r="B398" s="73" t="s">
        <v>50</v>
      </c>
      <c r="C398" s="74" t="s">
        <v>17</v>
      </c>
      <c r="D398" s="75">
        <v>25.58</v>
      </c>
      <c r="E398" s="8"/>
      <c r="F398" s="10"/>
      <c r="G398" s="9"/>
    </row>
    <row r="399" spans="1:7" s="1" customFormat="1" ht="33.75">
      <c r="A399" s="7" t="s">
        <v>644</v>
      </c>
      <c r="B399" s="73" t="s">
        <v>298</v>
      </c>
      <c r="C399" s="74" t="s">
        <v>17</v>
      </c>
      <c r="D399" s="75">
        <v>35.26</v>
      </c>
      <c r="E399" s="8"/>
      <c r="F399" s="10"/>
      <c r="G399" s="9"/>
    </row>
    <row r="400" spans="1:7" s="1" customFormat="1">
      <c r="A400" s="12" t="s">
        <v>299</v>
      </c>
      <c r="B400" s="13" t="s">
        <v>300</v>
      </c>
      <c r="C400" s="14"/>
      <c r="D400" s="15"/>
      <c r="E400" s="16"/>
      <c r="F400" s="17"/>
      <c r="G400" s="16">
        <f>ROUND(SUM(G401:G404),2)</f>
        <v>0</v>
      </c>
    </row>
    <row r="401" spans="1:7" s="1" customFormat="1" ht="33.75">
      <c r="A401" s="7" t="s">
        <v>645</v>
      </c>
      <c r="B401" s="73" t="s">
        <v>301</v>
      </c>
      <c r="C401" s="74" t="s">
        <v>26</v>
      </c>
      <c r="D401" s="75">
        <v>1</v>
      </c>
      <c r="E401" s="8"/>
      <c r="F401" s="10"/>
      <c r="G401" s="9"/>
    </row>
    <row r="402" spans="1:7" s="1" customFormat="1" ht="33.75">
      <c r="A402" s="7" t="s">
        <v>646</v>
      </c>
      <c r="B402" s="73" t="s">
        <v>302</v>
      </c>
      <c r="C402" s="74" t="s">
        <v>26</v>
      </c>
      <c r="D402" s="75">
        <v>1</v>
      </c>
      <c r="E402" s="8"/>
      <c r="F402" s="10"/>
      <c r="G402" s="9"/>
    </row>
    <row r="403" spans="1:7" s="1" customFormat="1" ht="112.5">
      <c r="A403" s="7" t="s">
        <v>647</v>
      </c>
      <c r="B403" s="73" t="s">
        <v>303</v>
      </c>
      <c r="C403" s="74" t="s">
        <v>29</v>
      </c>
      <c r="D403" s="75">
        <v>642.84</v>
      </c>
      <c r="E403" s="8"/>
      <c r="F403" s="10"/>
      <c r="G403" s="9"/>
    </row>
    <row r="404" spans="1:7" s="1" customFormat="1" ht="45">
      <c r="A404" s="7" t="s">
        <v>648</v>
      </c>
      <c r="B404" s="73" t="s">
        <v>304</v>
      </c>
      <c r="C404" s="74" t="s">
        <v>29</v>
      </c>
      <c r="D404" s="75">
        <v>642.84</v>
      </c>
      <c r="E404" s="8"/>
      <c r="F404" s="10"/>
      <c r="G404" s="9"/>
    </row>
    <row r="405" spans="1:7">
      <c r="A405" s="2" t="s">
        <v>305</v>
      </c>
      <c r="B405" s="11" t="s">
        <v>306</v>
      </c>
      <c r="C405" s="3"/>
      <c r="D405" s="4"/>
      <c r="E405" s="4"/>
      <c r="F405" s="4"/>
      <c r="G405" s="5">
        <f>ROUND(SUM(G406,G409),2)</f>
        <v>0</v>
      </c>
    </row>
    <row r="406" spans="1:7" s="1" customFormat="1">
      <c r="A406" s="12" t="s">
        <v>307</v>
      </c>
      <c r="B406" s="13" t="s">
        <v>38</v>
      </c>
      <c r="C406" s="14"/>
      <c r="D406" s="15"/>
      <c r="E406" s="16"/>
      <c r="F406" s="17"/>
      <c r="G406" s="16">
        <f>ROUND(SUM(G407:G408),2)</f>
        <v>0</v>
      </c>
    </row>
    <row r="407" spans="1:7" s="1" customFormat="1" ht="45">
      <c r="A407" s="7" t="s">
        <v>649</v>
      </c>
      <c r="B407" s="73" t="s">
        <v>107</v>
      </c>
      <c r="C407" s="74" t="s">
        <v>26</v>
      </c>
      <c r="D407" s="75">
        <v>1</v>
      </c>
      <c r="E407" s="8"/>
      <c r="F407" s="10"/>
      <c r="G407" s="9"/>
    </row>
    <row r="408" spans="1:7" s="1" customFormat="1" ht="101.25">
      <c r="A408" s="7" t="s">
        <v>650</v>
      </c>
      <c r="B408" s="73" t="s">
        <v>308</v>
      </c>
      <c r="C408" s="74" t="s">
        <v>26</v>
      </c>
      <c r="D408" s="75">
        <v>1</v>
      </c>
      <c r="E408" s="8"/>
      <c r="F408" s="10"/>
      <c r="G408" s="9"/>
    </row>
    <row r="409" spans="1:7" s="1" customFormat="1">
      <c r="A409" s="12" t="s">
        <v>309</v>
      </c>
      <c r="B409" s="13" t="s">
        <v>310</v>
      </c>
      <c r="C409" s="14"/>
      <c r="D409" s="15"/>
      <c r="E409" s="16"/>
      <c r="F409" s="17"/>
      <c r="G409" s="16">
        <f>ROUND(SUM(G410:G410),2)</f>
        <v>0</v>
      </c>
    </row>
    <row r="410" spans="1:7" s="1" customFormat="1" ht="168.75">
      <c r="A410" s="7" t="s">
        <v>651</v>
      </c>
      <c r="B410" s="73" t="s">
        <v>311</v>
      </c>
      <c r="C410" s="74" t="s">
        <v>26</v>
      </c>
      <c r="D410" s="75">
        <v>1</v>
      </c>
      <c r="E410" s="8"/>
      <c r="F410" s="10"/>
      <c r="G410" s="9"/>
    </row>
    <row r="411" spans="1:7">
      <c r="A411" s="2" t="s">
        <v>312</v>
      </c>
      <c r="B411" s="11" t="s">
        <v>27</v>
      </c>
      <c r="C411" s="3"/>
      <c r="D411" s="4"/>
      <c r="E411" s="4"/>
      <c r="F411" s="4"/>
      <c r="G411" s="5">
        <f>ROUND(SUM(G412),2)</f>
        <v>0</v>
      </c>
    </row>
    <row r="412" spans="1:7" s="1" customFormat="1" ht="22.5">
      <c r="A412" s="7" t="s">
        <v>652</v>
      </c>
      <c r="B412" s="73" t="s">
        <v>28</v>
      </c>
      <c r="C412" s="74" t="s">
        <v>17</v>
      </c>
      <c r="D412" s="75">
        <v>1413.89</v>
      </c>
      <c r="E412" s="8"/>
      <c r="F412" s="20"/>
      <c r="G412" s="9"/>
    </row>
    <row r="413" spans="1:7" s="23" customFormat="1">
      <c r="A413" s="31">
        <f>A10</f>
        <v>0</v>
      </c>
      <c r="B413" s="52">
        <f>B10</f>
        <v>0</v>
      </c>
      <c r="C413" s="28"/>
      <c r="D413" s="29"/>
      <c r="E413" s="25"/>
      <c r="F413" s="25"/>
      <c r="G413" s="53">
        <f>G10</f>
        <v>0</v>
      </c>
    </row>
    <row r="414" spans="1:7">
      <c r="A414" s="2"/>
      <c r="B414" s="11" t="s">
        <v>653</v>
      </c>
      <c r="C414" s="3"/>
      <c r="D414" s="4"/>
      <c r="E414" s="4"/>
      <c r="F414" s="4"/>
      <c r="G414" s="5"/>
    </row>
    <row r="415" spans="1:7" s="23" customFormat="1" ht="56.25">
      <c r="A415" s="31"/>
      <c r="B415" s="117" t="str">
        <f>+B5</f>
        <v>Estructuras con lonaria, rehabilitación de cancha de usos múltiples, patio cívico, accesibilidad universal, banquetas, cruces peatonales y obras complementarias en la Telesecundaria Ignacio L. Vallarta, clave 14DTV0330Q, calle Juárez, Nextipac, y Primaria Emiliano Zapata (T/M), clave 14DPR2539U, Primaria Juan Manuel Ruvalcaba de la Mora (T/V), clave 14DPR3297U, calle Octava Sur, Nuevo México, Municipio de Zapopan, Jalisco.</v>
      </c>
      <c r="C415" s="28"/>
      <c r="D415" s="29"/>
      <c r="E415" s="25"/>
      <c r="F415" s="25"/>
      <c r="G415" s="53"/>
    </row>
    <row r="416" spans="1:7" s="23" customFormat="1">
      <c r="A416" s="31"/>
      <c r="B416" s="52"/>
      <c r="C416" s="28"/>
      <c r="D416" s="29"/>
      <c r="E416" s="25"/>
      <c r="F416" s="25"/>
      <c r="G416" s="53"/>
    </row>
    <row r="417" spans="1:7" s="23" customFormat="1">
      <c r="A417" s="118" t="str">
        <f>A16</f>
        <v>A</v>
      </c>
      <c r="B417" s="119" t="str">
        <f>B16</f>
        <v>TELESECUNDARIA IGNACIO L. VALLARTA</v>
      </c>
      <c r="C417" s="120"/>
      <c r="D417" s="121"/>
      <c r="E417" s="121"/>
      <c r="F417" s="121"/>
      <c r="G417" s="122">
        <f>ROUND(SUM(G418,G419,G425,G432,G438,G445,G450),2)</f>
        <v>0</v>
      </c>
    </row>
    <row r="418" spans="1:7" s="23" customFormat="1">
      <c r="A418" s="61" t="str">
        <f>+A17</f>
        <v>A1</v>
      </c>
      <c r="B418" s="63" t="str">
        <f>+B17</f>
        <v>PREELIMINARES</v>
      </c>
      <c r="C418" s="28"/>
      <c r="D418" s="29"/>
      <c r="E418" s="25"/>
      <c r="F418" s="25"/>
      <c r="G418" s="116">
        <f>+G17</f>
        <v>0</v>
      </c>
    </row>
    <row r="419" spans="1:7" s="23" customFormat="1">
      <c r="A419" s="61" t="str">
        <f>+A29</f>
        <v>A2</v>
      </c>
      <c r="B419" s="63" t="str">
        <f>+B29</f>
        <v>CRUCEROS SEGUROS Y BANQUETAS</v>
      </c>
      <c r="C419" s="28"/>
      <c r="D419" s="29"/>
      <c r="E419" s="25"/>
      <c r="F419" s="25"/>
      <c r="G419" s="116">
        <f>+G29</f>
        <v>0</v>
      </c>
    </row>
    <row r="420" spans="1:7" s="23" customFormat="1">
      <c r="A420" s="62" t="str">
        <f>A30</f>
        <v>A2.1</v>
      </c>
      <c r="B420" s="64" t="str">
        <f>B30</f>
        <v>EXCAVACIONES Y RELLENOS</v>
      </c>
      <c r="C420" s="28"/>
      <c r="D420" s="29"/>
      <c r="E420" s="25"/>
      <c r="F420" s="25"/>
      <c r="G420" s="30">
        <f>G30</f>
        <v>0</v>
      </c>
    </row>
    <row r="421" spans="1:7" s="23" customFormat="1">
      <c r="A421" s="62" t="str">
        <f>A38</f>
        <v>A2.2</v>
      </c>
      <c r="B421" s="64" t="str">
        <f>B38</f>
        <v>CRUCEROS SEGUROS</v>
      </c>
      <c r="C421" s="28"/>
      <c r="D421" s="29"/>
      <c r="E421" s="25"/>
      <c r="F421" s="25"/>
      <c r="G421" s="30">
        <f>G38</f>
        <v>0</v>
      </c>
    </row>
    <row r="422" spans="1:7" s="23" customFormat="1">
      <c r="A422" s="62" t="str">
        <f>+A53</f>
        <v>A2.3</v>
      </c>
      <c r="B422" s="64" t="str">
        <f>+B53</f>
        <v>BOTALLANTAS</v>
      </c>
      <c r="C422" s="28"/>
      <c r="D422" s="29"/>
      <c r="E422" s="25"/>
      <c r="F422" s="25"/>
      <c r="G422" s="30">
        <f>+G53</f>
        <v>0</v>
      </c>
    </row>
    <row r="423" spans="1:7" s="23" customFormat="1">
      <c r="A423" s="62" t="str">
        <f>A59</f>
        <v>A2.4</v>
      </c>
      <c r="B423" s="64" t="str">
        <f>B59</f>
        <v>SEÑALAMIENTO HORIZONTAL</v>
      </c>
      <c r="C423" s="28"/>
      <c r="D423" s="29"/>
      <c r="E423" s="25"/>
      <c r="F423" s="25"/>
      <c r="G423" s="30">
        <f>G59</f>
        <v>0</v>
      </c>
    </row>
    <row r="424" spans="1:7" s="23" customFormat="1">
      <c r="A424" s="62" t="str">
        <f>A66</f>
        <v>A2.5</v>
      </c>
      <c r="B424" s="64" t="str">
        <f>B66</f>
        <v>SEÑALAMIENTO VERTICAL</v>
      </c>
      <c r="C424" s="28"/>
      <c r="D424" s="29"/>
      <c r="E424" s="25"/>
      <c r="F424" s="25"/>
      <c r="G424" s="30">
        <f>G66</f>
        <v>0</v>
      </c>
    </row>
    <row r="425" spans="1:7" s="23" customFormat="1">
      <c r="A425" s="61" t="str">
        <f>A69</f>
        <v>A3</v>
      </c>
      <c r="B425" s="63" t="str">
        <f>B69</f>
        <v>REHABILITACIÓN DE INGRESO DE ALUMNADO</v>
      </c>
      <c r="C425" s="28"/>
      <c r="D425" s="29"/>
      <c r="E425" s="25"/>
      <c r="F425" s="25"/>
      <c r="G425" s="116">
        <f>G69</f>
        <v>0</v>
      </c>
    </row>
    <row r="426" spans="1:7" s="23" customFormat="1">
      <c r="A426" s="26" t="str">
        <f>A70</f>
        <v>A3.1</v>
      </c>
      <c r="B426" s="27" t="str">
        <f>B70</f>
        <v>EXCAVACIONES Y RELLENOS</v>
      </c>
      <c r="C426" s="28"/>
      <c r="D426" s="29"/>
      <c r="E426" s="25"/>
      <c r="F426" s="25"/>
      <c r="G426" s="30">
        <f>G70</f>
        <v>0</v>
      </c>
    </row>
    <row r="427" spans="1:7" s="23" customFormat="1">
      <c r="A427" s="26" t="str">
        <f>A76</f>
        <v>A3.2</v>
      </c>
      <c r="B427" s="27" t="str">
        <f>B76</f>
        <v>CIMENTACIÓN</v>
      </c>
      <c r="C427" s="28"/>
      <c r="D427" s="29"/>
      <c r="E427" s="25"/>
      <c r="F427" s="25"/>
      <c r="G427" s="30">
        <f>G76</f>
        <v>0</v>
      </c>
    </row>
    <row r="428" spans="1:7" s="23" customFormat="1" ht="13.5" customHeight="1">
      <c r="A428" s="26" t="str">
        <f>A81</f>
        <v>A3.3</v>
      </c>
      <c r="B428" s="27" t="str">
        <f>B81</f>
        <v>MURO DE INGRESO</v>
      </c>
      <c r="C428" s="28"/>
      <c r="D428" s="29"/>
      <c r="E428" s="25"/>
      <c r="F428" s="25"/>
      <c r="G428" s="30">
        <f>G81</f>
        <v>0</v>
      </c>
    </row>
    <row r="429" spans="1:7" s="23" customFormat="1" ht="13.5" customHeight="1">
      <c r="A429" s="26" t="str">
        <f>A91</f>
        <v>A3.4</v>
      </c>
      <c r="B429" s="27" t="str">
        <f>B91</f>
        <v>PORTÓN DE INGRESO</v>
      </c>
      <c r="C429" s="28"/>
      <c r="D429" s="29"/>
      <c r="E429" s="25"/>
      <c r="F429" s="25"/>
      <c r="G429" s="30">
        <f>G91</f>
        <v>0</v>
      </c>
    </row>
    <row r="430" spans="1:7" s="23" customFormat="1" ht="13.5" customHeight="1">
      <c r="A430" s="26" t="str">
        <f>A100</f>
        <v>A3.5</v>
      </c>
      <c r="B430" s="27" t="str">
        <f>B100</f>
        <v>PLACA CONMEMORATIVA</v>
      </c>
      <c r="C430" s="28"/>
      <c r="D430" s="29"/>
      <c r="E430" s="25"/>
      <c r="F430" s="25"/>
      <c r="G430" s="30">
        <f>G100</f>
        <v>0</v>
      </c>
    </row>
    <row r="431" spans="1:7" s="23" customFormat="1" ht="13.5" customHeight="1">
      <c r="A431" s="26" t="str">
        <f>A103</f>
        <v>A3.6</v>
      </c>
      <c r="B431" s="27" t="str">
        <f>B103</f>
        <v>BARRERAS DE SEGURIDAD</v>
      </c>
      <c r="C431" s="28"/>
      <c r="D431" s="29"/>
      <c r="E431" s="25"/>
      <c r="F431" s="25"/>
      <c r="G431" s="30">
        <f>G103</f>
        <v>0</v>
      </c>
    </row>
    <row r="432" spans="1:7" s="23" customFormat="1">
      <c r="A432" s="24" t="str">
        <f>A105</f>
        <v>A4</v>
      </c>
      <c r="B432" s="54" t="str">
        <f>B105</f>
        <v>RAMPAS DE ACCESO UNIVERSAL Y ANDADORES</v>
      </c>
      <c r="C432" s="28"/>
      <c r="D432" s="29"/>
      <c r="E432" s="25"/>
      <c r="F432" s="25"/>
      <c r="G432" s="116">
        <f>G105</f>
        <v>0</v>
      </c>
    </row>
    <row r="433" spans="1:7" s="23" customFormat="1">
      <c r="A433" s="26" t="str">
        <f>A106</f>
        <v>A4.1</v>
      </c>
      <c r="B433" s="27" t="str">
        <f>B106</f>
        <v>EXCAVACIONES Y RELLENOS</v>
      </c>
      <c r="C433" s="28"/>
      <c r="D433" s="29"/>
      <c r="E433" s="25"/>
      <c r="F433" s="25"/>
      <c r="G433" s="30">
        <f>G106</f>
        <v>0</v>
      </c>
    </row>
    <row r="434" spans="1:7" s="23" customFormat="1">
      <c r="A434" s="26" t="str">
        <f>A112</f>
        <v>A4.2</v>
      </c>
      <c r="B434" s="27" t="str">
        <f>B112</f>
        <v>MUROS DE CONTENCIÓN PARA RAMPAS DE ACCESO UNIVERSAL</v>
      </c>
      <c r="C434" s="28"/>
      <c r="D434" s="29"/>
      <c r="E434" s="25"/>
      <c r="F434" s="25"/>
      <c r="G434" s="30">
        <f>G112</f>
        <v>0</v>
      </c>
    </row>
    <row r="435" spans="1:7" s="23" customFormat="1">
      <c r="A435" s="26" t="str">
        <f>A122</f>
        <v>A4.3</v>
      </c>
      <c r="B435" s="27" t="str">
        <f>B122</f>
        <v>PISOS DE CONCRETO</v>
      </c>
      <c r="C435" s="28"/>
      <c r="D435" s="29"/>
      <c r="E435" s="25"/>
      <c r="F435" s="25"/>
      <c r="G435" s="30">
        <f>G122</f>
        <v>0</v>
      </c>
    </row>
    <row r="436" spans="1:7" s="23" customFormat="1">
      <c r="A436" s="26" t="str">
        <f>A131</f>
        <v>A4.4</v>
      </c>
      <c r="B436" s="27" t="str">
        <f>B131</f>
        <v>BARANDALES</v>
      </c>
      <c r="C436" s="28"/>
      <c r="D436" s="29"/>
      <c r="E436" s="25"/>
      <c r="F436" s="25"/>
      <c r="G436" s="30">
        <f>G131</f>
        <v>0</v>
      </c>
    </row>
    <row r="437" spans="1:7" s="23" customFormat="1">
      <c r="A437" s="26" t="str">
        <f>+A133</f>
        <v>A4.5</v>
      </c>
      <c r="B437" s="27" t="str">
        <f>+B133</f>
        <v>PUERTA</v>
      </c>
      <c r="C437" s="28"/>
      <c r="D437" s="29"/>
      <c r="E437" s="25"/>
      <c r="F437" s="25"/>
      <c r="G437" s="30">
        <f>+G133</f>
        <v>0</v>
      </c>
    </row>
    <row r="438" spans="1:7" s="23" customFormat="1" ht="13.5" customHeight="1">
      <c r="A438" s="24" t="str">
        <f>A135</f>
        <v>A5</v>
      </c>
      <c r="B438" s="54" t="str">
        <f>B135</f>
        <v>CANCHA DE USOS MÚLTIPLES</v>
      </c>
      <c r="C438" s="28"/>
      <c r="D438" s="29"/>
      <c r="E438" s="25"/>
      <c r="F438" s="25"/>
      <c r="G438" s="116">
        <f>G135</f>
        <v>0</v>
      </c>
    </row>
    <row r="439" spans="1:7" s="23" customFormat="1">
      <c r="A439" s="26" t="str">
        <f>+A136</f>
        <v>A5.1</v>
      </c>
      <c r="B439" s="27" t="str">
        <f>B136</f>
        <v>EXCAVACIONES Y RELLENOS</v>
      </c>
      <c r="C439" s="28"/>
      <c r="D439" s="29"/>
      <c r="E439" s="25"/>
      <c r="F439" s="25"/>
      <c r="G439" s="30">
        <f>G136</f>
        <v>0</v>
      </c>
    </row>
    <row r="440" spans="1:7" s="23" customFormat="1">
      <c r="A440" s="26" t="str">
        <f>+A142</f>
        <v>A5.2</v>
      </c>
      <c r="B440" s="27" t="str">
        <f>B142</f>
        <v>LOSA DE CONCRETO Y ALBAÑILERÍAS</v>
      </c>
      <c r="C440" s="28"/>
      <c r="D440" s="29"/>
      <c r="E440" s="25"/>
      <c r="F440" s="25"/>
      <c r="G440" s="30">
        <f>G142</f>
        <v>0</v>
      </c>
    </row>
    <row r="441" spans="1:7" s="23" customFormat="1">
      <c r="A441" s="26" t="str">
        <f>+A147</f>
        <v>A5.3</v>
      </c>
      <c r="B441" s="27" t="str">
        <f>B147</f>
        <v>CANCHA DE USOS MÚLTIPLES</v>
      </c>
      <c r="C441" s="28"/>
      <c r="D441" s="29"/>
      <c r="E441" s="25"/>
      <c r="F441" s="25"/>
      <c r="G441" s="30">
        <f>G147</f>
        <v>0</v>
      </c>
    </row>
    <row r="442" spans="1:7" s="23" customFormat="1">
      <c r="A442" s="26" t="str">
        <f>+A155</f>
        <v>A5.4</v>
      </c>
      <c r="B442" s="27" t="str">
        <f>+B155</f>
        <v>RED DE VOLEIBOL</v>
      </c>
      <c r="C442" s="28"/>
      <c r="D442" s="29"/>
      <c r="E442" s="25"/>
      <c r="F442" s="25"/>
      <c r="G442" s="30">
        <f>+G155</f>
        <v>0</v>
      </c>
    </row>
    <row r="443" spans="1:7" s="23" customFormat="1">
      <c r="A443" s="26" t="str">
        <f>+A158</f>
        <v>A5.5</v>
      </c>
      <c r="B443" s="27" t="str">
        <f>+B158</f>
        <v>MOBILIARIO</v>
      </c>
      <c r="C443" s="28"/>
      <c r="D443" s="29"/>
      <c r="E443" s="25"/>
      <c r="F443" s="25"/>
      <c r="G443" s="30">
        <f>+G158</f>
        <v>0</v>
      </c>
    </row>
    <row r="444" spans="1:7" s="23" customFormat="1">
      <c r="A444" s="26" t="str">
        <f>+A161</f>
        <v>A5.6</v>
      </c>
      <c r="B444" s="27" t="str">
        <f>+B161</f>
        <v>ÁREAS VERDES</v>
      </c>
      <c r="C444" s="28"/>
      <c r="D444" s="29"/>
      <c r="E444" s="25"/>
      <c r="F444" s="25"/>
      <c r="G444" s="30">
        <f>+G161</f>
        <v>0</v>
      </c>
    </row>
    <row r="445" spans="1:7" s="23" customFormat="1">
      <c r="A445" s="61" t="str">
        <f>+A165</f>
        <v>A6</v>
      </c>
      <c r="B445" s="63" t="str">
        <f>+B165</f>
        <v>ESTRUCTURA CON LONARIA</v>
      </c>
      <c r="C445" s="28"/>
      <c r="D445" s="29"/>
      <c r="E445" s="25"/>
      <c r="F445" s="25"/>
      <c r="G445" s="116">
        <f>+G165</f>
        <v>0</v>
      </c>
    </row>
    <row r="446" spans="1:7" s="23" customFormat="1">
      <c r="A446" s="26" t="str">
        <f>+A166</f>
        <v>A6.1</v>
      </c>
      <c r="B446" s="27" t="str">
        <f>+B166</f>
        <v>EXCAVACIONES Y RELLENOS</v>
      </c>
      <c r="C446" s="28"/>
      <c r="D446" s="29"/>
      <c r="E446" s="25"/>
      <c r="F446" s="25"/>
      <c r="G446" s="30">
        <f>+G166</f>
        <v>0</v>
      </c>
    </row>
    <row r="447" spans="1:7" s="23" customFormat="1">
      <c r="A447" s="26" t="str">
        <f>+A173</f>
        <v>A6.2</v>
      </c>
      <c r="B447" s="27" t="str">
        <f>+B173</f>
        <v>CIMENTACIÓN</v>
      </c>
      <c r="C447" s="28"/>
      <c r="D447" s="29"/>
      <c r="E447" s="25"/>
      <c r="F447" s="25"/>
      <c r="G447" s="30">
        <f>+G173</f>
        <v>0</v>
      </c>
    </row>
    <row r="448" spans="1:7" s="23" customFormat="1">
      <c r="A448" s="26" t="str">
        <f>+A181</f>
        <v>A6.3</v>
      </c>
      <c r="B448" s="27" t="str">
        <f>+B181</f>
        <v>ESTRUCTURA</v>
      </c>
      <c r="C448" s="28"/>
      <c r="D448" s="29"/>
      <c r="E448" s="25"/>
      <c r="F448" s="25"/>
      <c r="G448" s="30">
        <f>+G181</f>
        <v>0</v>
      </c>
    </row>
    <row r="449" spans="1:7" s="23" customFormat="1">
      <c r="A449" s="26" t="str">
        <f>+A187</f>
        <v>A6.4</v>
      </c>
      <c r="B449" s="27" t="str">
        <f>+B187</f>
        <v>LONARIA</v>
      </c>
      <c r="C449" s="28"/>
      <c r="D449" s="29"/>
      <c r="E449" s="25"/>
      <c r="F449" s="25"/>
      <c r="G449" s="30">
        <f>+G187</f>
        <v>0</v>
      </c>
    </row>
    <row r="450" spans="1:7" s="23" customFormat="1">
      <c r="A450" s="61" t="str">
        <f>+A189</f>
        <v>A7</v>
      </c>
      <c r="B450" s="63" t="str">
        <f>+B189</f>
        <v>LIMPIEZA</v>
      </c>
      <c r="C450" s="28"/>
      <c r="D450" s="29"/>
      <c r="E450" s="25"/>
      <c r="F450" s="25"/>
      <c r="G450" s="116">
        <f>+G189</f>
        <v>0</v>
      </c>
    </row>
    <row r="451" spans="1:7" s="23" customFormat="1">
      <c r="A451" s="118" t="str">
        <f>+A191</f>
        <v>B</v>
      </c>
      <c r="B451" s="119" t="str">
        <f>+B191</f>
        <v>ESCUELA PRIMARIA EMILIANO ZAPATA</v>
      </c>
      <c r="C451" s="120"/>
      <c r="D451" s="121"/>
      <c r="E451" s="121"/>
      <c r="F451" s="121"/>
      <c r="G451" s="122">
        <f>+ROUND(SUM(G452,G453,G459,G463,G466,G469,G473,G478,G483,G486,G490,G493),2)</f>
        <v>0</v>
      </c>
    </row>
    <row r="452" spans="1:7" s="23" customFormat="1">
      <c r="A452" s="61" t="str">
        <f>+A192</f>
        <v>B1</v>
      </c>
      <c r="B452" s="63" t="str">
        <f>+B192</f>
        <v>PRELIMINARES</v>
      </c>
      <c r="C452" s="66"/>
      <c r="D452" s="66"/>
      <c r="E452" s="66"/>
      <c r="F452" s="25"/>
      <c r="G452" s="116">
        <f>+G192</f>
        <v>0</v>
      </c>
    </row>
    <row r="453" spans="1:7" s="23" customFormat="1">
      <c r="A453" s="61" t="str">
        <f>+A215</f>
        <v>B2</v>
      </c>
      <c r="B453" s="63" t="str">
        <f>+B215</f>
        <v>CRUCEROS SEGUROS Y BANQUETAS</v>
      </c>
      <c r="C453" s="66"/>
      <c r="D453" s="66"/>
      <c r="E453" s="66"/>
      <c r="F453" s="25"/>
      <c r="G453" s="116">
        <f>+G215</f>
        <v>0</v>
      </c>
    </row>
    <row r="454" spans="1:7" s="23" customFormat="1">
      <c r="A454" s="62" t="str">
        <f>+A216</f>
        <v>B2.1</v>
      </c>
      <c r="B454" s="64" t="str">
        <f>+B216</f>
        <v>EXCAVACIONES Y RELLENOS</v>
      </c>
      <c r="C454" s="28"/>
      <c r="D454" s="29"/>
      <c r="E454" s="25"/>
      <c r="F454" s="25"/>
      <c r="G454" s="30">
        <f>+G216</f>
        <v>0</v>
      </c>
    </row>
    <row r="455" spans="1:7" s="23" customFormat="1">
      <c r="A455" s="62" t="str">
        <f>+A224</f>
        <v>B2.2</v>
      </c>
      <c r="B455" s="64" t="str">
        <f>+B224</f>
        <v>CRUCEROS SEGUROS</v>
      </c>
      <c r="C455" s="28"/>
      <c r="D455" s="29"/>
      <c r="E455" s="25"/>
      <c r="F455" s="25"/>
      <c r="G455" s="30">
        <f>+G224</f>
        <v>0</v>
      </c>
    </row>
    <row r="456" spans="1:7" s="23" customFormat="1">
      <c r="A456" s="62" t="str">
        <f>+A234</f>
        <v>B2.3</v>
      </c>
      <c r="B456" s="64" t="str">
        <f>+B234</f>
        <v>ÁREAS VERDES</v>
      </c>
      <c r="C456" s="28"/>
      <c r="D456" s="29"/>
      <c r="E456" s="25"/>
      <c r="F456" s="25"/>
      <c r="G456" s="30">
        <f>+G234</f>
        <v>0</v>
      </c>
    </row>
    <row r="457" spans="1:7" s="23" customFormat="1">
      <c r="A457" s="62" t="str">
        <f>+A242</f>
        <v>B2.4</v>
      </c>
      <c r="B457" s="64" t="str">
        <f>+B242</f>
        <v>SEÑALAMIENTO HORIZONTAL</v>
      </c>
      <c r="C457" s="28"/>
      <c r="D457" s="29"/>
      <c r="E457" s="25"/>
      <c r="F457" s="25"/>
      <c r="G457" s="30">
        <f>+G242</f>
        <v>0</v>
      </c>
    </row>
    <row r="458" spans="1:7" s="23" customFormat="1">
      <c r="A458" s="62" t="str">
        <f>+A248</f>
        <v>B2.5</v>
      </c>
      <c r="B458" s="64" t="str">
        <f>+B248</f>
        <v>SEÑALAMIENTO VERTICAL</v>
      </c>
      <c r="C458" s="28"/>
      <c r="D458" s="29"/>
      <c r="E458" s="25"/>
      <c r="F458" s="25"/>
      <c r="G458" s="30">
        <f>+G248</f>
        <v>0</v>
      </c>
    </row>
    <row r="459" spans="1:7" s="23" customFormat="1">
      <c r="A459" s="61" t="str">
        <f>+A250</f>
        <v>B3</v>
      </c>
      <c r="B459" s="63" t="str">
        <f>+B250</f>
        <v>RAMPAS DE ACCESO UNIVERSAL</v>
      </c>
      <c r="C459" s="66"/>
      <c r="D459" s="66"/>
      <c r="E459" s="66"/>
      <c r="F459" s="25"/>
      <c r="G459" s="116">
        <f>+G250</f>
        <v>0</v>
      </c>
    </row>
    <row r="460" spans="1:7" s="23" customFormat="1">
      <c r="A460" s="67" t="str">
        <f>+A251</f>
        <v>B3.1</v>
      </c>
      <c r="B460" s="68" t="str">
        <f>+B251</f>
        <v>EXCAVACIONES Y RELLENOS</v>
      </c>
      <c r="C460" s="28"/>
      <c r="D460" s="29"/>
      <c r="E460" s="25"/>
      <c r="F460" s="25"/>
      <c r="G460" s="30">
        <f>+G251</f>
        <v>0</v>
      </c>
    </row>
    <row r="461" spans="1:7" s="23" customFormat="1">
      <c r="A461" s="62" t="str">
        <f>+A257</f>
        <v>B3.2</v>
      </c>
      <c r="B461" s="64" t="str">
        <f>+B257</f>
        <v>ALBAÑILERÍAS</v>
      </c>
      <c r="C461" s="28"/>
      <c r="D461" s="29"/>
      <c r="E461" s="25"/>
      <c r="F461" s="25"/>
      <c r="G461" s="30">
        <f>+G257</f>
        <v>0</v>
      </c>
    </row>
    <row r="462" spans="1:7" s="23" customFormat="1">
      <c r="A462" s="62" t="str">
        <f>+A268</f>
        <v>B3.3</v>
      </c>
      <c r="B462" s="64" t="str">
        <f>+B268</f>
        <v>PISOS DE CONCRETO Y BARANDAL</v>
      </c>
      <c r="C462" s="28"/>
      <c r="D462" s="29"/>
      <c r="E462" s="25"/>
      <c r="F462" s="25"/>
      <c r="G462" s="30">
        <f>+G268</f>
        <v>0</v>
      </c>
    </row>
    <row r="463" spans="1:7" s="23" customFormat="1">
      <c r="A463" s="61" t="str">
        <f>+A273</f>
        <v>B4</v>
      </c>
      <c r="B463" s="63" t="str">
        <f>+B273</f>
        <v>PASILLOS Y ANDADORES</v>
      </c>
      <c r="C463" s="66"/>
      <c r="D463" s="66"/>
      <c r="E463" s="66"/>
      <c r="F463" s="25"/>
      <c r="G463" s="116">
        <f>+G273</f>
        <v>0</v>
      </c>
    </row>
    <row r="464" spans="1:7" s="23" customFormat="1">
      <c r="A464" s="62" t="str">
        <f>+A274</f>
        <v>B4.1</v>
      </c>
      <c r="B464" s="64" t="str">
        <f>+B274</f>
        <v>EXCAVACIONES Y RELLENOS</v>
      </c>
      <c r="C464" s="28"/>
      <c r="D464" s="29"/>
      <c r="E464" s="25"/>
      <c r="F464" s="25"/>
      <c r="G464" s="30">
        <f>+G274</f>
        <v>0</v>
      </c>
    </row>
    <row r="465" spans="1:7" s="23" customFormat="1">
      <c r="A465" s="62" t="str">
        <f>+A281</f>
        <v>B4.2</v>
      </c>
      <c r="B465" s="64" t="str">
        <f>+B281</f>
        <v>PISOS DE CONCRETO</v>
      </c>
      <c r="C465" s="28"/>
      <c r="D465" s="29"/>
      <c r="E465" s="25"/>
      <c r="F465" s="25"/>
      <c r="G465" s="30">
        <f>+G281</f>
        <v>0</v>
      </c>
    </row>
    <row r="466" spans="1:7" s="23" customFormat="1">
      <c r="A466" s="61" t="str">
        <f>+A288</f>
        <v>B5</v>
      </c>
      <c r="B466" s="63" t="str">
        <f>+B288</f>
        <v>ÁREA DE DESAYUNADORES</v>
      </c>
      <c r="C466" s="66"/>
      <c r="D466" s="66"/>
      <c r="E466" s="66"/>
      <c r="F466" s="25"/>
      <c r="G466" s="116">
        <f>+G288</f>
        <v>0</v>
      </c>
    </row>
    <row r="467" spans="1:7" s="23" customFormat="1">
      <c r="A467" s="62" t="str">
        <f>+A289</f>
        <v>B5.1</v>
      </c>
      <c r="B467" s="64" t="str">
        <f>+B289</f>
        <v>EXCAVACIONES Y RELLENOS</v>
      </c>
      <c r="C467" s="28"/>
      <c r="D467" s="29"/>
      <c r="E467" s="25"/>
      <c r="F467" s="25"/>
      <c r="G467" s="30">
        <f>+G289</f>
        <v>0</v>
      </c>
    </row>
    <row r="468" spans="1:7" s="23" customFormat="1">
      <c r="A468" s="62" t="str">
        <f>+A295</f>
        <v>B5.2</v>
      </c>
      <c r="B468" s="64" t="str">
        <f>+B295</f>
        <v>ALBAÑILERÍAS</v>
      </c>
      <c r="C468" s="28"/>
      <c r="D468" s="29"/>
      <c r="E468" s="25"/>
      <c r="F468" s="25"/>
      <c r="G468" s="30">
        <f>+G295</f>
        <v>0</v>
      </c>
    </row>
    <row r="469" spans="1:7" s="23" customFormat="1">
      <c r="A469" s="61" t="str">
        <f>+A301</f>
        <v>B6</v>
      </c>
      <c r="B469" s="63" t="str">
        <f>+B301</f>
        <v>JARDINERAS Y VEGETACIÓN</v>
      </c>
      <c r="C469" s="66"/>
      <c r="D469" s="66"/>
      <c r="E469" s="66"/>
      <c r="F469" s="25"/>
      <c r="G469" s="116">
        <f>+G301</f>
        <v>0</v>
      </c>
    </row>
    <row r="470" spans="1:7" s="23" customFormat="1">
      <c r="A470" s="62" t="str">
        <f>+A302</f>
        <v>B6.1</v>
      </c>
      <c r="B470" s="64" t="str">
        <f>+B302</f>
        <v>EXCAVACIONES Y RELLENOS</v>
      </c>
      <c r="C470" s="28"/>
      <c r="D470" s="29"/>
      <c r="E470" s="25"/>
      <c r="F470" s="25"/>
      <c r="G470" s="30">
        <f>+G302</f>
        <v>0</v>
      </c>
    </row>
    <row r="471" spans="1:7" s="23" customFormat="1">
      <c r="A471" s="62" t="str">
        <f>+A307</f>
        <v>B6.2</v>
      </c>
      <c r="B471" s="64" t="str">
        <f>+B307</f>
        <v>ALBAÑILERÍAS</v>
      </c>
      <c r="C471" s="28"/>
      <c r="D471" s="29"/>
      <c r="E471" s="25"/>
      <c r="F471" s="25"/>
      <c r="G471" s="30">
        <f>+G307</f>
        <v>0</v>
      </c>
    </row>
    <row r="472" spans="1:7" s="23" customFormat="1">
      <c r="A472" s="62" t="str">
        <f>+A317</f>
        <v>B6.3</v>
      </c>
      <c r="B472" s="64" t="str">
        <f>+B317</f>
        <v>VEGETACIÓN</v>
      </c>
      <c r="C472" s="28"/>
      <c r="D472" s="29"/>
      <c r="E472" s="25"/>
      <c r="F472" s="25"/>
      <c r="G472" s="30">
        <f>+G317</f>
        <v>0</v>
      </c>
    </row>
    <row r="473" spans="1:7" s="23" customFormat="1">
      <c r="A473" s="61" t="str">
        <f>+A326</f>
        <v>B7</v>
      </c>
      <c r="B473" s="63" t="str">
        <f>+B326</f>
        <v>ESTRUCTURA CON LONARIA</v>
      </c>
      <c r="C473" s="66"/>
      <c r="D473" s="66"/>
      <c r="E473" s="66"/>
      <c r="F473" s="25"/>
      <c r="G473" s="116">
        <f>+G326</f>
        <v>0</v>
      </c>
    </row>
    <row r="474" spans="1:7" s="23" customFormat="1">
      <c r="A474" s="62" t="str">
        <f>+A327</f>
        <v>B7.1</v>
      </c>
      <c r="B474" s="64" t="str">
        <f>+B327</f>
        <v>EXCAVACIONES Y RELLENOS</v>
      </c>
      <c r="C474" s="28"/>
      <c r="D474" s="29"/>
      <c r="E474" s="25"/>
      <c r="F474" s="25"/>
      <c r="G474" s="30">
        <f>+G327</f>
        <v>0</v>
      </c>
    </row>
    <row r="475" spans="1:7" s="23" customFormat="1">
      <c r="A475" s="62" t="str">
        <f>+A334</f>
        <v>B7.2</v>
      </c>
      <c r="B475" s="64" t="str">
        <f>+B334</f>
        <v>CIMENTACIÓN</v>
      </c>
      <c r="C475" s="28"/>
      <c r="D475" s="29"/>
      <c r="E475" s="25"/>
      <c r="F475" s="25"/>
      <c r="G475" s="30">
        <f>+G334</f>
        <v>0</v>
      </c>
    </row>
    <row r="476" spans="1:7" s="23" customFormat="1">
      <c r="A476" s="62" t="str">
        <f>+A343</f>
        <v>B7.3</v>
      </c>
      <c r="B476" s="64" t="str">
        <f>+B343</f>
        <v>ESTRUCTURA</v>
      </c>
      <c r="C476" s="28"/>
      <c r="D476" s="29"/>
      <c r="E476" s="25"/>
      <c r="F476" s="25"/>
      <c r="G476" s="30">
        <f>+G343</f>
        <v>0</v>
      </c>
    </row>
    <row r="477" spans="1:7" s="23" customFormat="1">
      <c r="A477" s="62" t="str">
        <f>+A349</f>
        <v>B7.4</v>
      </c>
      <c r="B477" s="64" t="str">
        <f>+B349</f>
        <v>LONARIA</v>
      </c>
      <c r="C477" s="28"/>
      <c r="D477" s="29"/>
      <c r="E477" s="25"/>
      <c r="F477" s="25"/>
      <c r="G477" s="30">
        <f>+G349</f>
        <v>0</v>
      </c>
    </row>
    <row r="478" spans="1:7" s="23" customFormat="1">
      <c r="A478" s="61" t="str">
        <f>+A351</f>
        <v>B8</v>
      </c>
      <c r="B478" s="63" t="str">
        <f>+B351</f>
        <v>CANCHA DE USOS MÚLTIPLES</v>
      </c>
      <c r="C478" s="66"/>
      <c r="D478" s="66"/>
      <c r="E478" s="66"/>
      <c r="F478" s="25"/>
      <c r="G478" s="116">
        <f>+G351</f>
        <v>0</v>
      </c>
    </row>
    <row r="479" spans="1:7" s="23" customFormat="1">
      <c r="A479" s="62" t="str">
        <f>+A352</f>
        <v>B8.1</v>
      </c>
      <c r="B479" s="64" t="str">
        <f>+B352</f>
        <v>EXCAVACIONES Y RELLENOS</v>
      </c>
      <c r="C479" s="28"/>
      <c r="D479" s="29"/>
      <c r="E479" s="25"/>
      <c r="F479" s="25"/>
      <c r="G479" s="30">
        <f>+G352</f>
        <v>0</v>
      </c>
    </row>
    <row r="480" spans="1:7" s="23" customFormat="1">
      <c r="A480" s="62" t="str">
        <f>+A359</f>
        <v>B8.2</v>
      </c>
      <c r="B480" s="64" t="str">
        <f>+B359</f>
        <v>LOSA DE CONCRETO Y ALBAÑILERÍAS</v>
      </c>
      <c r="C480" s="28"/>
      <c r="D480" s="29"/>
      <c r="E480" s="25"/>
      <c r="F480" s="25"/>
      <c r="G480" s="30">
        <f>+G359</f>
        <v>0</v>
      </c>
    </row>
    <row r="481" spans="1:7" s="23" customFormat="1">
      <c r="A481" s="62" t="str">
        <f>+A364</f>
        <v>B8.3</v>
      </c>
      <c r="B481" s="64" t="str">
        <f>+B364</f>
        <v>CANCHA DE USOS MÚLTIPLES</v>
      </c>
      <c r="C481" s="28"/>
      <c r="D481" s="29"/>
      <c r="E481" s="25"/>
      <c r="F481" s="25"/>
      <c r="G481" s="30">
        <f>+G364</f>
        <v>0</v>
      </c>
    </row>
    <row r="482" spans="1:7" s="23" customFormat="1">
      <c r="A482" s="62" t="str">
        <f>+A370</f>
        <v>B8.4</v>
      </c>
      <c r="B482" s="64" t="str">
        <f>+B370</f>
        <v>PORTERÍAS</v>
      </c>
      <c r="C482" s="28"/>
      <c r="D482" s="29"/>
      <c r="E482" s="25"/>
      <c r="F482" s="25"/>
      <c r="G482" s="30">
        <f>+G370</f>
        <v>0</v>
      </c>
    </row>
    <row r="483" spans="1:7" s="23" customFormat="1">
      <c r="A483" s="61" t="str">
        <f>+A373</f>
        <v>B9</v>
      </c>
      <c r="B483" s="63" t="str">
        <f>+B373</f>
        <v>REHABILITACIÓN DE CANCHA DE FUTBOL</v>
      </c>
      <c r="C483" s="66"/>
      <c r="D483" s="66"/>
      <c r="E483" s="66"/>
      <c r="F483" s="25"/>
      <c r="G483" s="116">
        <f>+G373</f>
        <v>0</v>
      </c>
    </row>
    <row r="484" spans="1:7" s="23" customFormat="1">
      <c r="A484" s="62" t="str">
        <f>+A374</f>
        <v>B9.1</v>
      </c>
      <c r="B484" s="64" t="str">
        <f>+B374</f>
        <v>CANCHA DE FUTBOL</v>
      </c>
      <c r="C484" s="28"/>
      <c r="D484" s="29"/>
      <c r="E484" s="25"/>
      <c r="F484" s="25"/>
      <c r="G484" s="30">
        <f>+G374</f>
        <v>0</v>
      </c>
    </row>
    <row r="485" spans="1:7" s="23" customFormat="1">
      <c r="A485" s="62" t="str">
        <f>+A377</f>
        <v>B9.2</v>
      </c>
      <c r="B485" s="64" t="str">
        <f>+B377</f>
        <v>PORTERÍAS</v>
      </c>
      <c r="C485" s="28"/>
      <c r="D485" s="29"/>
      <c r="E485" s="25"/>
      <c r="F485" s="25"/>
      <c r="G485" s="30">
        <f>+G377</f>
        <v>0</v>
      </c>
    </row>
    <row r="486" spans="1:7" s="23" customFormat="1">
      <c r="A486" s="61" t="str">
        <f>+A379</f>
        <v>B10</v>
      </c>
      <c r="B486" s="63" t="str">
        <f>+B379</f>
        <v>REHABILITACIÓN DE INGRESO</v>
      </c>
      <c r="C486" s="66"/>
      <c r="D486" s="66"/>
      <c r="E486" s="66"/>
      <c r="F486" s="25"/>
      <c r="G486" s="116">
        <f>+G379</f>
        <v>0</v>
      </c>
    </row>
    <row r="487" spans="1:7" s="23" customFormat="1">
      <c r="A487" s="62" t="str">
        <f>+A380</f>
        <v>B10.1</v>
      </c>
      <c r="B487" s="64" t="str">
        <f>+B380</f>
        <v>PISO DE CONCRETO DE INGRESO</v>
      </c>
      <c r="C487" s="28"/>
      <c r="D487" s="29"/>
      <c r="E487" s="25"/>
      <c r="F487" s="25"/>
      <c r="G487" s="30">
        <f>+G380</f>
        <v>0</v>
      </c>
    </row>
    <row r="488" spans="1:7" s="23" customFormat="1">
      <c r="A488" s="62" t="str">
        <f>+A389</f>
        <v>B10.2</v>
      </c>
      <c r="B488" s="64" t="str">
        <f>+B389</f>
        <v>ALBAÑILERÍAS</v>
      </c>
      <c r="C488" s="28"/>
      <c r="D488" s="29"/>
      <c r="E488" s="25"/>
      <c r="F488" s="25"/>
      <c r="G488" s="30">
        <f>+G389</f>
        <v>0</v>
      </c>
    </row>
    <row r="489" spans="1:7" s="23" customFormat="1">
      <c r="A489" s="62" t="str">
        <f>+A400</f>
        <v>B10.3</v>
      </c>
      <c r="B489" s="64" t="str">
        <f>+B400</f>
        <v>PORTÓN DE HERRERÍA</v>
      </c>
      <c r="C489" s="28"/>
      <c r="D489" s="29"/>
      <c r="E489" s="25"/>
      <c r="F489" s="25"/>
      <c r="G489" s="30">
        <f>+G400</f>
        <v>0</v>
      </c>
    </row>
    <row r="490" spans="1:7" s="23" customFormat="1">
      <c r="A490" s="61" t="str">
        <f>+A405</f>
        <v>B11</v>
      </c>
      <c r="B490" s="63" t="str">
        <f>+B405</f>
        <v>PLACA CONMEMORATIVA Y BARRERA DE SEGURIDAD DE INGRESO</v>
      </c>
      <c r="C490" s="66"/>
      <c r="D490" s="66"/>
      <c r="E490" s="66"/>
      <c r="F490" s="25"/>
      <c r="G490" s="116">
        <f>+G405</f>
        <v>0</v>
      </c>
    </row>
    <row r="491" spans="1:7" s="23" customFormat="1">
      <c r="A491" s="62" t="str">
        <f>+A406</f>
        <v>B11.1</v>
      </c>
      <c r="B491" s="64" t="str">
        <f>+B406</f>
        <v>PLACA CONMEMORATIVA</v>
      </c>
      <c r="C491" s="28"/>
      <c r="D491" s="29"/>
      <c r="E491" s="25"/>
      <c r="F491" s="25"/>
      <c r="G491" s="30">
        <f>+G406</f>
        <v>0</v>
      </c>
    </row>
    <row r="492" spans="1:7" s="23" customFormat="1">
      <c r="A492" s="62" t="str">
        <f>+A409</f>
        <v>B11.2</v>
      </c>
      <c r="B492" s="64" t="str">
        <f>+B409</f>
        <v>BARRERA DE SEGURIDAD DE INGRESO</v>
      </c>
      <c r="C492" s="28"/>
      <c r="D492" s="29"/>
      <c r="E492" s="25"/>
      <c r="F492" s="25"/>
      <c r="G492" s="30">
        <f>+G409</f>
        <v>0</v>
      </c>
    </row>
    <row r="493" spans="1:7" s="23" customFormat="1">
      <c r="A493" s="61" t="str">
        <f>+A411</f>
        <v>B12</v>
      </c>
      <c r="B493" s="63" t="str">
        <f>+B411</f>
        <v>LIMPIEZA</v>
      </c>
      <c r="C493" s="66"/>
      <c r="D493" s="66"/>
      <c r="E493" s="66"/>
      <c r="F493" s="25"/>
      <c r="G493" s="116">
        <f>+G411</f>
        <v>0</v>
      </c>
    </row>
    <row r="494" spans="1:7" s="23" customFormat="1">
      <c r="A494" s="26"/>
      <c r="B494" s="27"/>
      <c r="C494" s="28"/>
      <c r="D494" s="29"/>
      <c r="E494" s="25"/>
      <c r="F494" s="25"/>
      <c r="G494" s="30"/>
    </row>
    <row r="495" spans="1:7" s="23" customFormat="1">
      <c r="A495" s="26"/>
      <c r="B495" s="27"/>
      <c r="C495" s="28"/>
      <c r="D495" s="29"/>
      <c r="E495" s="25"/>
      <c r="F495" s="25"/>
      <c r="G495" s="30"/>
    </row>
    <row r="496" spans="1:7" s="23" customFormat="1">
      <c r="A496" s="26"/>
      <c r="B496" s="27"/>
      <c r="C496" s="28"/>
      <c r="D496" s="29"/>
      <c r="E496" s="25"/>
      <c r="F496" s="25"/>
      <c r="G496" s="30"/>
    </row>
    <row r="497" spans="1:7" s="23" customFormat="1" ht="15" customHeight="1">
      <c r="A497" s="92" t="s">
        <v>23</v>
      </c>
      <c r="B497" s="92"/>
      <c r="C497" s="92"/>
      <c r="D497" s="92"/>
      <c r="E497" s="92"/>
      <c r="F497" s="123" t="s">
        <v>14</v>
      </c>
      <c r="G497" s="55">
        <f>+G417+G451</f>
        <v>0</v>
      </c>
    </row>
    <row r="498" spans="1:7" s="23" customFormat="1" ht="15" customHeight="1">
      <c r="A498" s="76"/>
      <c r="B498" s="76"/>
      <c r="C498" s="76"/>
      <c r="D498" s="76"/>
      <c r="E498" s="76"/>
      <c r="F498" s="123" t="s">
        <v>15</v>
      </c>
      <c r="G498" s="56">
        <f>ROUND(PRODUCT(G497,0.16),2)</f>
        <v>0</v>
      </c>
    </row>
    <row r="499" spans="1:7" s="23" customFormat="1" ht="15.75">
      <c r="A499" s="76"/>
      <c r="B499" s="76"/>
      <c r="C499" s="76"/>
      <c r="D499" s="76"/>
      <c r="E499" s="76"/>
      <c r="F499" s="123" t="s">
        <v>16</v>
      </c>
      <c r="G499" s="57">
        <f>ROUND(SUM(G497,G498),2)</f>
        <v>0</v>
      </c>
    </row>
  </sheetData>
  <protectedRanges>
    <protectedRange sqref="B9:C9 B5" name="DATOS_3"/>
    <protectedRange sqref="C1" name="DATOS_1_2"/>
    <protectedRange sqref="F4:F7" name="DATOS_3_1"/>
  </protectedRanges>
  <mergeCells count="11">
    <mergeCell ref="C1:F1"/>
    <mergeCell ref="C2:F3"/>
    <mergeCell ref="B5:B7"/>
    <mergeCell ref="C8:F8"/>
    <mergeCell ref="B9:B10"/>
    <mergeCell ref="G9:G10"/>
    <mergeCell ref="A12:G12"/>
    <mergeCell ref="C9:F9"/>
    <mergeCell ref="C10:F10"/>
    <mergeCell ref="A497:E497"/>
    <mergeCell ref="A498:E499"/>
  </mergeCells>
  <phoneticPr fontId="5"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4" manualBreakCount="4">
    <brk id="111" max="6" man="1"/>
    <brk id="280" max="6" man="1"/>
    <brk id="413" max="6" man="1"/>
    <brk id="45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DOPI-MUN-RM-IE-LP-083-2023</vt:lpstr>
      <vt:lpstr>'DOPI-MUN-RM-IE-LP-083-2023'!Área_de_impresión</vt:lpstr>
      <vt:lpstr>'DOPI-MUN-RM-IE-LP-083-2023'!Títulos_a_imprimir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2023-06-06T23:29:42Z</cp:lastPrinted>
  <dcterms:created xsi:type="dcterms:W3CDTF">2019-08-15T17:13:54Z</dcterms:created>
  <dcterms:modified xsi:type="dcterms:W3CDTF">2023-06-09T16:53:35Z</dcterms:modified>
</cp:coreProperties>
</file>