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defaultThemeVersion="124226"/>
  <mc:AlternateContent xmlns:mc="http://schemas.openxmlformats.org/markup-compatibility/2006">
    <mc:Choice Requires="x15">
      <x15ac:absPath xmlns:x15ac="http://schemas.microsoft.com/office/spreadsheetml/2010/11/ac" url="\\10.20.47.239\Presupuesto Base\CATALOGOS 2023\UEP-UPCOP\79 - 03.Jul-2023 Preescolar José Rolón + parque Afuera + parque de la Mujer\"/>
    </mc:Choice>
  </mc:AlternateContent>
  <xr:revisionPtr revIDLastSave="0" documentId="13_ncr:1_{99DEEDB5-B608-429A-882D-7DD7CC501159}" xr6:coauthVersionLast="36" xr6:coauthVersionMax="36" xr10:uidLastSave="{00000000-0000-0000-0000-000000000000}"/>
  <bookViews>
    <workbookView xWindow="0" yWindow="0" windowWidth="14625" windowHeight="8865" xr2:uid="{00000000-000D-0000-FFFF-FFFF00000000}"/>
  </bookViews>
  <sheets>
    <sheet name="DOPI-MUN-RM-IE-LP-084-2023" sheetId="3" r:id="rId1"/>
  </sheets>
  <externalReferences>
    <externalReference r:id="rId2"/>
    <externalReference r:id="rId3"/>
  </externalReferences>
  <definedNames>
    <definedName name="_xlnm._FilterDatabase" localSheetId="0" hidden="1">'DOPI-MUN-RM-IE-LP-084-2023'!$A$14:$G$503</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'DOPI-MUN-RM-IE-LP-084-2023'!$A$1:$G$608</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'DOPI-MUN-RM-IE-LP-084-2023'!$1:$14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508" i="3" l="1"/>
  <c r="B592" i="3" l="1"/>
  <c r="A592" i="3"/>
  <c r="G475" i="3" l="1"/>
  <c r="G440" i="3"/>
  <c r="G439" i="3" s="1"/>
  <c r="G592" i="3" s="1"/>
  <c r="B509" i="3" l="1"/>
  <c r="A509" i="3"/>
  <c r="B597" i="3" l="1"/>
  <c r="B596" i="3"/>
  <c r="B595" i="3"/>
  <c r="A597" i="3"/>
  <c r="A596" i="3"/>
  <c r="A595" i="3"/>
  <c r="B594" i="3"/>
  <c r="A594" i="3"/>
  <c r="G501" i="3" l="1"/>
  <c r="G597" i="3" s="1"/>
  <c r="G490" i="3"/>
  <c r="B589" i="3"/>
  <c r="A589" i="3"/>
  <c r="B576" i="3"/>
  <c r="G489" i="3" l="1"/>
  <c r="G596" i="3"/>
  <c r="G412" i="3"/>
  <c r="G589" i="3" s="1"/>
  <c r="G488" i="3" l="1"/>
  <c r="G594" i="3" s="1"/>
  <c r="G595" i="3"/>
  <c r="A593" i="3"/>
  <c r="B593" i="3"/>
  <c r="A591" i="3"/>
  <c r="B591" i="3"/>
  <c r="B590" i="3"/>
  <c r="A590" i="3"/>
  <c r="B588" i="3"/>
  <c r="A588" i="3"/>
  <c r="B587" i="3"/>
  <c r="B586" i="3"/>
  <c r="A587" i="3"/>
  <c r="A586" i="3"/>
  <c r="B585" i="3"/>
  <c r="A585" i="3"/>
  <c r="B584" i="3"/>
  <c r="A584" i="3"/>
  <c r="B583" i="3"/>
  <c r="A583" i="3"/>
  <c r="B582" i="3"/>
  <c r="A582" i="3"/>
  <c r="B581" i="3"/>
  <c r="A581" i="3"/>
  <c r="B580" i="3"/>
  <c r="A580" i="3"/>
  <c r="B579" i="3"/>
  <c r="A579" i="3"/>
  <c r="B578" i="3"/>
  <c r="A578" i="3"/>
  <c r="B577" i="3"/>
  <c r="A577" i="3"/>
  <c r="A576" i="3"/>
  <c r="B575" i="3"/>
  <c r="A575" i="3"/>
  <c r="B574" i="3"/>
  <c r="A574" i="3"/>
  <c r="B573" i="3"/>
  <c r="A573" i="3"/>
  <c r="B572" i="3"/>
  <c r="A572" i="3"/>
  <c r="B571" i="3"/>
  <c r="A571" i="3"/>
  <c r="B570" i="3"/>
  <c r="A570" i="3"/>
  <c r="B569" i="3"/>
  <c r="A569" i="3"/>
  <c r="B568" i="3"/>
  <c r="A568" i="3"/>
  <c r="B567" i="3"/>
  <c r="A567" i="3"/>
  <c r="B566" i="3"/>
  <c r="A566" i="3"/>
  <c r="B565" i="3"/>
  <c r="A565" i="3"/>
  <c r="B564" i="3"/>
  <c r="A564" i="3"/>
  <c r="B563" i="3"/>
  <c r="A563" i="3"/>
  <c r="B562" i="3"/>
  <c r="A562" i="3"/>
  <c r="B561" i="3"/>
  <c r="A561" i="3"/>
  <c r="A560" i="3"/>
  <c r="B560" i="3"/>
  <c r="A559" i="3"/>
  <c r="B559" i="3"/>
  <c r="G486" i="3"/>
  <c r="G593" i="3" s="1"/>
  <c r="B529" i="3"/>
  <c r="B528" i="3"/>
  <c r="A529" i="3"/>
  <c r="A528" i="3"/>
  <c r="B527" i="3"/>
  <c r="B526" i="3"/>
  <c r="A527" i="3"/>
  <c r="A526" i="3"/>
  <c r="B554" i="3"/>
  <c r="B553" i="3"/>
  <c r="A554" i="3"/>
  <c r="A553" i="3"/>
  <c r="B552" i="3"/>
  <c r="B551" i="3"/>
  <c r="A552" i="3"/>
  <c r="A551" i="3"/>
  <c r="B544" i="3"/>
  <c r="A544" i="3"/>
  <c r="B543" i="3"/>
  <c r="A543" i="3"/>
  <c r="B542" i="3"/>
  <c r="B541" i="3"/>
  <c r="A542" i="3"/>
  <c r="A541" i="3"/>
  <c r="B540" i="3"/>
  <c r="A540" i="3"/>
  <c r="B539" i="3"/>
  <c r="A539" i="3"/>
  <c r="B538" i="3"/>
  <c r="A538" i="3"/>
  <c r="B537" i="3"/>
  <c r="A537" i="3"/>
  <c r="A535" i="3"/>
  <c r="B536" i="3"/>
  <c r="A536" i="3"/>
  <c r="B535" i="3"/>
  <c r="B523" i="3"/>
  <c r="A523" i="3"/>
  <c r="B521" i="3"/>
  <c r="A521" i="3"/>
  <c r="G104" i="3" l="1"/>
  <c r="G528" i="3" s="1"/>
  <c r="G333" i="3"/>
  <c r="G574" i="3" s="1"/>
  <c r="G282" i="3"/>
  <c r="G563" i="3" s="1"/>
  <c r="G328" i="3"/>
  <c r="G573" i="3" s="1"/>
  <c r="G98" i="3"/>
  <c r="G527" i="3" s="1"/>
  <c r="G373" i="3"/>
  <c r="G582" i="3" s="1"/>
  <c r="G426" i="3"/>
  <c r="G591" i="3" s="1"/>
  <c r="G342" i="3"/>
  <c r="G576" i="3" s="1"/>
  <c r="G310" i="3"/>
  <c r="G570" i="3" s="1"/>
  <c r="G305" i="3"/>
  <c r="G569" i="3" s="1"/>
  <c r="G250" i="3"/>
  <c r="G299" i="3"/>
  <c r="G568" i="3" s="1"/>
  <c r="G391" i="3"/>
  <c r="G409" i="3"/>
  <c r="G588" i="3" s="1"/>
  <c r="G414" i="3"/>
  <c r="G353" i="3"/>
  <c r="G578" i="3" s="1"/>
  <c r="G265" i="3"/>
  <c r="G286" i="3"/>
  <c r="G321" i="3"/>
  <c r="G362" i="3"/>
  <c r="G380" i="3"/>
  <c r="G583" i="3" s="1"/>
  <c r="G397" i="3"/>
  <c r="G586" i="3" s="1"/>
  <c r="G401" i="3"/>
  <c r="G292" i="3"/>
  <c r="G566" i="3" s="1"/>
  <c r="G348" i="3"/>
  <c r="G577" i="3" s="1"/>
  <c r="G368" i="3"/>
  <c r="G581" i="3" s="1"/>
  <c r="G585" i="3" l="1"/>
  <c r="G390" i="3"/>
  <c r="G584" i="3" s="1"/>
  <c r="G587" i="3"/>
  <c r="G590" i="3"/>
  <c r="G560" i="3"/>
  <c r="G361" i="3"/>
  <c r="G579" i="3" s="1"/>
  <c r="G580" i="3"/>
  <c r="G320" i="3"/>
  <c r="G572" i="3"/>
  <c r="G298" i="3"/>
  <c r="G567" i="3" s="1"/>
  <c r="G285" i="3"/>
  <c r="G564" i="3" s="1"/>
  <c r="G565" i="3"/>
  <c r="G264" i="3"/>
  <c r="G561" i="3" s="1"/>
  <c r="G562" i="3"/>
  <c r="G341" i="3"/>
  <c r="G575" i="3" s="1"/>
  <c r="G571" i="3" l="1"/>
  <c r="G249" i="3"/>
  <c r="G559" i="3" s="1"/>
  <c r="G213" i="3" l="1"/>
  <c r="G233" i="3" l="1"/>
  <c r="G554" i="3" s="1"/>
  <c r="G89" i="3"/>
  <c r="G523" i="3" s="1"/>
  <c r="G109" i="3"/>
  <c r="G97" i="3" s="1"/>
  <c r="G222" i="3"/>
  <c r="G228" i="3"/>
  <c r="G553" i="3" s="1"/>
  <c r="G221" i="3" l="1"/>
  <c r="G551" i="3" s="1"/>
  <c r="G529" i="3"/>
  <c r="G552" i="3"/>
  <c r="G162" i="3" l="1"/>
  <c r="G175" i="3"/>
  <c r="G542" i="3" s="1"/>
  <c r="G192" i="3"/>
  <c r="G544" i="3" s="1"/>
  <c r="G181" i="3"/>
  <c r="G539" i="3"/>
  <c r="G174" i="3" l="1"/>
  <c r="G541" i="3" s="1"/>
  <c r="G543" i="3"/>
  <c r="G171" i="3" l="1"/>
  <c r="G144" i="3" l="1"/>
  <c r="G150" i="3"/>
  <c r="G538" i="3" s="1"/>
  <c r="G138" i="3"/>
  <c r="G536" i="3" s="1"/>
  <c r="G137" i="3" l="1"/>
  <c r="G535" i="3" s="1"/>
  <c r="G537" i="3"/>
  <c r="G540" i="3"/>
  <c r="G76" i="3" l="1"/>
  <c r="G521" i="3" s="1"/>
  <c r="G95" i="3" l="1"/>
  <c r="G245" i="3"/>
  <c r="G247" i="3"/>
  <c r="G241" i="3" l="1"/>
  <c r="G240" i="3" s="1"/>
  <c r="G92" i="3"/>
  <c r="G60" i="3"/>
  <c r="G217" i="3"/>
  <c r="G72" i="3"/>
  <c r="G207" i="3"/>
  <c r="G17" i="3"/>
  <c r="B558" i="3"/>
  <c r="A558" i="3"/>
  <c r="B557" i="3"/>
  <c r="B556" i="3"/>
  <c r="A557" i="3"/>
  <c r="A556" i="3"/>
  <c r="B555" i="3"/>
  <c r="A555" i="3"/>
  <c r="B550" i="3"/>
  <c r="B549" i="3"/>
  <c r="A550" i="3"/>
  <c r="A549" i="3"/>
  <c r="A548" i="3"/>
  <c r="A547" i="3"/>
  <c r="A546" i="3"/>
  <c r="A517" i="3"/>
  <c r="A512" i="3"/>
  <c r="A513" i="3"/>
  <c r="A514" i="3"/>
  <c r="A515" i="3"/>
  <c r="A516" i="3"/>
  <c r="B513" i="3"/>
  <c r="B512" i="3"/>
  <c r="G550" i="3" l="1"/>
  <c r="G556" i="3" l="1"/>
  <c r="B548" i="3" l="1"/>
  <c r="B547" i="3"/>
  <c r="B546" i="3"/>
  <c r="B545" i="3"/>
  <c r="A545" i="3"/>
  <c r="B534" i="3"/>
  <c r="A534" i="3"/>
  <c r="A533" i="3"/>
  <c r="B533" i="3"/>
  <c r="A532" i="3"/>
  <c r="B532" i="3"/>
  <c r="B531" i="3"/>
  <c r="A531" i="3"/>
  <c r="A530" i="3"/>
  <c r="B530" i="3"/>
  <c r="B525" i="3"/>
  <c r="A525" i="3"/>
  <c r="B524" i="3"/>
  <c r="A524" i="3"/>
  <c r="B522" i="3"/>
  <c r="A522" i="3"/>
  <c r="B520" i="3"/>
  <c r="A520" i="3"/>
  <c r="A519" i="3"/>
  <c r="B519" i="3"/>
  <c r="A518" i="3"/>
  <c r="B518" i="3"/>
  <c r="B517" i="3"/>
  <c r="B516" i="3"/>
  <c r="B515" i="3"/>
  <c r="B514" i="3"/>
  <c r="B511" i="3"/>
  <c r="A511" i="3"/>
  <c r="G80" i="3" l="1"/>
  <c r="G56" i="3" l="1"/>
  <c r="G516" i="3" s="1"/>
  <c r="G41" i="3"/>
  <c r="G33" i="3"/>
  <c r="G32" i="3" l="1"/>
  <c r="G513" i="3" s="1"/>
  <c r="G514" i="3"/>
  <c r="G515" i="3"/>
  <c r="G512" i="3" l="1"/>
  <c r="G549" i="3" l="1"/>
  <c r="G202" i="3" l="1"/>
  <c r="G196" i="3"/>
  <c r="G67" i="3"/>
  <c r="G59" i="3" s="1"/>
  <c r="G518" i="3"/>
  <c r="G548" i="3"/>
  <c r="G195" i="3" l="1"/>
  <c r="G545" i="3" s="1"/>
  <c r="G546" i="3"/>
  <c r="G547" i="3"/>
  <c r="G519" i="3"/>
  <c r="G135" i="3" l="1"/>
  <c r="G128" i="3" l="1"/>
  <c r="G533" i="3" s="1"/>
  <c r="G118" i="3"/>
  <c r="G112" i="3"/>
  <c r="G534" i="3"/>
  <c r="G111" i="3" l="1"/>
  <c r="G16" i="3" s="1"/>
  <c r="G526" i="3"/>
  <c r="G530" i="3"/>
  <c r="G532" i="3"/>
  <c r="G531" i="3"/>
  <c r="G522" i="3" l="1"/>
  <c r="G520" i="3"/>
  <c r="G524" i="3" l="1"/>
  <c r="G525" i="3"/>
  <c r="G517" i="3" l="1"/>
  <c r="G510" i="3" l="1"/>
  <c r="B510" i="3"/>
  <c r="A510" i="3"/>
  <c r="G558" i="3"/>
  <c r="G557" i="3" l="1"/>
  <c r="G555" i="3"/>
  <c r="G511" i="3" l="1"/>
  <c r="G606" i="3" s="1"/>
  <c r="G607" i="3" l="1"/>
  <c r="G608" i="3" s="1"/>
</calcChain>
</file>

<file path=xl/sharedStrings.xml><?xml version="1.0" encoding="utf-8"?>
<sst xmlns="http://schemas.openxmlformats.org/spreadsheetml/2006/main" count="1403" uniqueCount="786">
  <si>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</si>
  <si>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</si>
  <si>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</si>
  <si>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</si>
  <si>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</si>
  <si>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</si>
  <si>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</si>
  <si>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</si>
  <si>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</si>
  <si>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</si>
  <si>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</si>
  <si>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</si>
  <si>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</si>
  <si>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</si>
  <si>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SUBTOTAL M. N.</t>
  </si>
  <si>
    <t>IVA M. N.</t>
  </si>
  <si>
    <t>TOTAL M. N.</t>
  </si>
  <si>
    <t>M2</t>
  </si>
  <si>
    <t>M3</t>
  </si>
  <si>
    <t>M3-KM</t>
  </si>
  <si>
    <t>FECHA DE INICIO:</t>
  </si>
  <si>
    <t>FECHA DE TERMINACIÓN:</t>
  </si>
  <si>
    <t>FECHA DE PRESENTACIÓN:</t>
  </si>
  <si>
    <t>IMPORTE TOTAL CON LETRA</t>
  </si>
  <si>
    <t>M</t>
  </si>
  <si>
    <t>CORTE CON DISCO DE DIAMANTE HASTA 1/3 DE ESPESOR DE LA LOSA Y HASTA 3 MM DE ANCHO, INCLUYE: EQUIPO, PREPARACIONES Y MANO DE OBRA.</t>
  </si>
  <si>
    <t>PZA</t>
  </si>
  <si>
    <t>LIMPIEZA</t>
  </si>
  <si>
    <t>LIMPIEZA GRUESA DE OBRA, INCLUYE: ACARREO A BANCO DE OBRA, MANO DE OBRA, EQUIPO Y HERRAMIENTA.</t>
  </si>
  <si>
    <t>KG</t>
  </si>
  <si>
    <t>PLANTILLA DE 5 CM DE ESPESOR DE CONCRETO HECHO EN OBRA DE F´C=100 KG/CM2, INCLUYE: PREPARACIÓN DE LA SUPERFICIE, NIVELACIÓN, MAESTREADO, COLADO, MANO DE OBRA, EQUIPO Y HERRAMIENTA.</t>
  </si>
  <si>
    <t>ESTRUCTURA CON LONARIA</t>
  </si>
  <si>
    <t>CIMENTACIÓN</t>
  </si>
  <si>
    <t>ESTRUCTURA</t>
  </si>
  <si>
    <t>LONARIA</t>
  </si>
  <si>
    <t>BARRERAS DE SEGURIDAD</t>
  </si>
  <si>
    <t>SUMINISTRO Y COLOCACIÓN DE MALLA ELECTROSOLDADA 6X6-10/10 COMO REFUERZO EN LOSAS DE CONCRETO, INCLUYE: HABILITADO, DESPERDICIOS, TRASLAPES, MATERIAL DE FIJACIÓN, ACARREO DEL MATERIAL AL SITIO DE SU COLOCACIÓN, MANO DE OBRA Y HERRAMIENTA.</t>
  </si>
  <si>
    <t>PLACA CONMEMORATIVA</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</si>
  <si>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</si>
  <si>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EXCAVACIONES Y RELLENOS</t>
  </si>
  <si>
    <t>SUMINISTRO Y APLICACIÓN DE LÍNEAS DELIMITADORAS, CON PINTURA BASE ACEITE DE SECADO RÁPIDO, MATE MARCA COMEX O SIMILAR, DE 5 CM DE ANCHO, ACABADO MATE SECADO RÁPIDO, INCLUYE: HERRAMIENTA, LIMPIEZA Y PREPARACIÓN DE LA SUPERFICIE, MATERIALES, EQUIPO Y MANO DE OBRA.</t>
  </si>
  <si>
    <t>SUMINISTRO Y APLICACIÓN DE PINTURA DE ESMALTE 100 MATE COMEX O SIMILAR, COLOR BLANCO, EN ESTRUCTURAS METÁLICAS, INCLUYE: APLICACIÓN DE RECUBRIMIENTO A 4 MILÉSIMAS DE ESPESOR, MATERIALES, MANO DE OBRA, EQUIPO Y HERRAMIENTA.</t>
  </si>
  <si>
    <t>ACABADO OXIDADO EN PISO DE CONCRETO, A BASE DE APLICACIÓN DE OXIDANTE PARA CONCRETO EN DILUCIÓN 1:1 DE ÓXIDO COLORANTE TIPO SICONE O SIMILAR Y AGUA, TERMINADO CON CAPA DE SELLADOR DE BARNIZ NF A DOS MANOS, SEGÚN MUESTRA AUTORIZADA POR SUPERVISIÓN Y PROYECTO, INCLUYE: HERRAMIENTA, LIMPIEZA Y PREPARACIÓN DE LA SUPERFICIE, APLICACIÓN DE OXIDANTE Y ACABADO, DESPERDICIOS, ACARREOS AL SITIO DE SU UTILIZACIÓN, EQUIPO Y MANO DE OBRA.</t>
  </si>
  <si>
    <t>CATÁLOGO DE CONCEPTOS</t>
  </si>
  <si>
    <t>CANCHA DE USOS MÚLTIPLES</t>
  </si>
  <si>
    <t>CIMBRA ACABADO COMÚN EN DALAS Y CASTILLOS A BASE DE MADERA DE PINO DE 3A, INCLUYE: HERRAMIENTA, SUMINISTRO DE MATERIALES, ACARREOS, CORTES, HABILITADO, CIMBRADO, DESCIMBRA, EQUIPO Y MANO DE OBRA.</t>
  </si>
  <si>
    <t>CONCRETO HECHO EN OBRA DE F'C= 150 KG/CM2, T.MA. 3/4", R.N., INCLUYE: HERRAMIENTA, ELABORACIÓN DE CONCRETO, ACARREOS, COLADO, VIBRADO, EQUIPO Y MANO DE OBRA.</t>
  </si>
  <si>
    <t>SUMINISTRO Y APLICACIÓN DE PINTURA VINÍLICA LÍNEA VINIMEX PREMIUM DE COMEX O SIMILAR A DOS MANOS, EN CUALQUIER COLOR, LIMPIANDO Y PREPARANDO LA SUPERFICIE CON SELLADOR, INCLUYE: MATERIALES, ANDAMIOS, MANO DE OBRA, EQUIPO Y HERRAMIENTA.</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</si>
  <si>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</si>
  <si>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BANQUETA DE 10 CM DE ESPESOR DE CONCRETO PREMEZCLADO F'C= 200  KG/CM2., R.N., T.M.A. 19 MM, CON ACABADO ESCOBILLADO, INCLUYE: CIMBRA, DESCIMBRA, COLADO, CURADO, MATERIALES,  MANO DE OBRA, EQUIPO Y HERRAMIENTA.</t>
  </si>
  <si>
    <t>SUMINISTRO Y APLICACIÓN DE LOGO CON PLANTILLA, CON LA LEYENDA DE "Ciudad de las niñas" Y/O "Ciudad de los niños" CON PINTURA BASE ACEITE DE SECADO RÁPIDO, MATE MARCA COMEX O SIMILAR, MEDIDAS PROMEDIO DE 2.66 M X 1.22 M CONFORME A DETALLE DE PROYECTO, INCLUYE: HERRAMIENTA, LIMPIEZA Y PREPARACIÓN DE LA SUPERFICIE, MATERIALES, EQUIPO Y MANO DE OBRA.</t>
  </si>
  <si>
    <t>SUMINISTRO, HABILITADO Y COLOCACIÓN DE ACERO DE REFUERZO DE FY= 4200 KG/CM2, INCLUYE: MATERIALES, TRASLAPES, SILLETAS, HABILITADO, AMARRES, MANO DE OBRA, EQUIPO Y HERRAMIENTA.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</si>
  <si>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</si>
  <si>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PISO DE 10 CM DE ESPESOR A BASE DE CONCRETO PREMEZCLADO  F'C= 200 KG/CM2, T.MA. 3/4", ACABADO SEMIPULIDO, INCLUYE: HERRAMIENTA, SUMINISTRO DE MATERIALES, CURADO CON AGUA, DESPERDICIOS, ACARREOS, REGLEADO, ACABADO, CIMBRA EN FRONTERAS, DESCIMBRA, COLADO, REMATES, MUESTREADO, EQUIPO Y MANO DE OBRA.</t>
  </si>
  <si>
    <t>PISO DE 10 CM DE ESPESOR A BASE DE CONCRETO PREMEZCLADO  F'C= 200 KG/CM2, T.M.A. 3/4", ACABADO ESCOBILLADO, INCLUYE: HERRAMIENTA, SUMINISTRO DE MATERIALES, AGUA, DESPERDICIOS, ACARREOS, REGLEADO, ACABADO, CIMBRA EN FRONTERAS, DESCIMBRA, COLADO, CURADO, REMATES, MUESTREADO, EQUIPO Y MANO DE OBRA.</t>
  </si>
  <si>
    <t>APLANADO DE 1 CM DE ESPESOR  EN MURO CON MORTERO CEMENTO-ARENA 1:3, ACABADO APALILLADO, INCLUYE: MATERIALES, ACARREOS, DESPERDICIOS, MANO DE OBRA, PLOMEADO, NIVELADO, REGLEADO, RECORTES, MANO DE OBRA, EQUIPO Y HERRAMIENTA.</t>
  </si>
  <si>
    <t>PORTÓN DE INGRESO</t>
  </si>
  <si>
    <t>RAMPAS DE ACCESO UNIVERSAL Y ANDADORES</t>
  </si>
  <si>
    <t>MUROS DE CONTENCIÓN PARA RAMPAS DE ACCESO UNIVERSAL</t>
  </si>
  <si>
    <t xml:space="preserve">FILETES Y BOLEADOS, HECHOS CON MORTERO CEMENTO-ARENA EN PROPORCIÓN 1:3, TANTO INCLINADOS COMO VERTICALES A TIRO DE HILO Y ESCUADRA,  INCLUYE: DESPERDICIOS, ANDAMIOS Y ACARREO DE MATERIALES AL SITIO DE SU UTILIZACIÓN, A CUALQUIER NIVEL. </t>
  </si>
  <si>
    <t>BARANDALES</t>
  </si>
  <si>
    <t>SUMINISTRO, HABILITADO Y COLOCACIÓN DE PERFILES TUBULARES DE 2" A 2 1/2" CÉDULA 30, PARA FABRICACIÓN DE BARANDAL SEGÚN DISEÑO, INCLUYE: UNA MANO DE PRIMARIO ANTICORROSIVO, DOS MANOS DE PINTURA DE ESMALTE ALQUIDÁLICO, COLOR S. M. A., PLACAS BASE PARA FIJAR BARANDAL, MATERIALES, MANO DE OBRA, EQUIPO Y HERRAMIENTA.</t>
  </si>
  <si>
    <t>LICITACIÓN PÚBLICA No.</t>
  </si>
  <si>
    <t>REHABILITACIÓN DE INGRESO DE ALUMNADO</t>
  </si>
  <si>
    <t>PISOS DE CONCRETO</t>
  </si>
  <si>
    <t>SUMINISTRO Y COLOCACIÓN DE SEÑALIZACIÓN URBANA INSTITUCIONAL DE 2 BARRERAS DE PROTECCIÓN EN ESCUELAS, MODELO RD-JAL7 O SIMILAR, ELABORADAS CON MARCO DE TUBULAR DE 2.5" Y 2" PARA ATIESAR BARRERA, 2 LÁMINAS METÁLICAS DE ACERO CAL. 18 Y CAL.14 EN LA PARTE SUPERIOR (1.45 M2) Y LÁMINA MULTIPERFORADA CAL.12, BARRENO 6 MM EN LA PARTE INFERIOR (0.59 M2), EN UNA DE LAS BARRERAS SE PERFORARA LA LÁMINA CAL. 18 CON LA LEYENDA "NIÑAS Y NIÑOS FELICES HOY, MEJORES ADULTOS MAÑANA" INCLUYENDO EL PERIODO "2021-2024" Y EL ESCUDO DE ESCUELAS CON ESTRELLA EN LÁMINA CAL. 14, EN LA OTRA BARRERA, SE PERFORARA CON EL NOMBRE DE LA ESCUELA, INCLUYENDO LOGO DE "GOBIERNO DE ZAPOPAN" Y LOGO "CIUDAD DE LAS NIÑAS Y LOS NIÑOS", LAS MEDIDAS DE CADA BARRERA ES DE 2.00 X 1.66 M DE ALTURA DE LOS CUALES SE ANCLARAN 30 CM EN DADO DE CONCRETO DE 40 CM DE PERALTE, BARRERAS CONFORME A DETALLE EN PLANO MOB-02, INCLUYE: HERRAMIENTA, CORTE CON LÁSER, ACARREOS, 3 DADOS DE CONCRETO F´C= 200 KG/CM2 HECHO EN OBRA CON ACABADO ESTAMPADO PIEL DE ELEFANTE EN COLOR NEGRO INTEGRAL AL 4% PARA ANCLAJE DE BARRERA ESCOLAR (2 DADOS DE 0.40X0.50X0.40 M Y UN DADO DE 0.50X0.80X0.40 M, LIMPIEZA,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</si>
  <si>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</si>
  <si>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</si>
  <si>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</si>
  <si>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CORTE CON DISCO DE DIAMANTE HASTA 1/3 DE ESPESOR DE LA LOSA Y HASTA 3 MM DE ANCHO, INCLUYE: EQUIPO, DISCO DE DIAMANTE, HERRAMIENTA Y MANO DE OBRA.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</si>
  <si>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</si>
  <si>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MOBILIARIO</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</si>
  <si>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</si>
  <si>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LOSA DE CONCRETO Y ALBAÑILERÍAS</t>
  </si>
  <si>
    <t>SUMINISTRO Y APLICACIÓN DE BARNIZ SELLADOR ACRÍLICO TRANSPARENTE NF EN PISO DE CONCRETO, RENDIMIENTO DE 80 M2 X 19 L, INCLUYE: HERRAMIENTA, LIMPIEZA DEL ÁREA PARA RECIBIR APLICACIÓN, MATERIALES,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</si>
  <si>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</si>
  <si>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CONCRETO HECHO EN OBRA DE F'C= 200 KG/CM2, T.MA. 3/4", R.N., INCLUYE: HERRAMIENTA, ELABORACIÓN DE CONCRETO, ACARREOS, COLADO, VIBRADO, EQUIPO Y MANO DE OBRA.</t>
  </si>
  <si>
    <t>MURO DE BLOCK DE JALCRETO SÓLIDO, DE 14 CM DE ESPESOR PROMEDIO, A TEZÓN,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</si>
  <si>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PREELIMINARES</t>
  </si>
  <si>
    <t>DEMOLICIÓN POR MEDIOS MECÁNICOS DE CONCRETO SIMPLE EN PISOS DE CONCRETO Y/O BANQUETAS,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</si>
  <si>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</si>
  <si>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CRUCEROS SEGUROS Y BANQUETAS</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</si>
  <si>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</si>
  <si>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</si>
  <si>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CRUCEROS SEGUROS</t>
  </si>
  <si>
    <t>GUARNICIÓN TIPO "L" EN SECCIÓN 35-20X45 Y CORONA DE 15 CM DE ALTURA POR 12X15 CM, DE CONCRETO PREMEZCLADO F'C=250 KG/CM2., T.M.A. 19 MM., R.N., INCLUYE: CIMBRA, DESCIMBRA, COLADO, CURADO, MATERIALES, DESPERDICIOS, MANO DE OBRA, EQUIPO Y HERRAMIENTA.</t>
  </si>
  <si>
    <t>LOSA DE AJUSTE EN SECCIÓN 45 X 20 CM DE CONCRETO F'C=250 KG/CM2, T.M.A. 19 MM, R.N, PREMEZCLADO, INCLUYE: CIMBRA, DESCIMBRA, COLADO, MATERIALES, DESPERDICIOS, CURADO, MANO DE OBRA, EQUIPO Y HERRAMIENTA.</t>
  </si>
  <si>
    <t>GUARNICIÓN TIPO "I" EN SECCIÓN 15X30 CM DE ALTURA A BASE DE CONCRETO PREMEZCLADO F'C= 250 KG/CM2, T.M.A. 19 MM, R.N., ACABADO APARENTE, INCLUYE: CIMBRA, DESCIMBRA, COLADO, MATERIALES, CURADO, MANO DE OBRA, EQUIPO Y HERRAMIENTA.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</si>
  <si>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</si>
  <si>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</si>
  <si>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</si>
  <si>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APLANADO DE 2 CM DE ESPESOR EN MURO CON MORTERO CEMENTO-ARENA 1:4, ACABADO FINO,  INCLUYE: MATERIALES, ACARREOS, DESPERDICIOS, MANO DE OBRA, PLOMEADO, NIVELADO, REGLEADO, RECORTES, MANO DE OBRA, EQUIPO Y HERRAMIENTA.</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</si>
  <si>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</si>
  <si>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</si>
  <si>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</si>
  <si>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ÁREAS VERDES</t>
  </si>
  <si>
    <t>SUMINISTRO Y COLOCACIÓN DE TIERRA VEGETAL PREPARADA PARA JARDINERÍA, INCLUYE: SUMINISTRO, ACARREO, COLOCACIÓN, MANO DE OBRA, EQUIPO Y HERRAMIENTA.</t>
  </si>
  <si>
    <t>SEÑALAMIENTO VERTICAL</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</si>
  <si>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</si>
  <si>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PELÍCULA REFLEJANTE ALTA INTENSIDAD, UBICAR EN PARAMENTOS, INCLUYE: HERRAMIENTA, SUMINISTRO Y COLOCACIÓN, MATERIALES, EQUIPO Y MANO DE OBRA.</t>
  </si>
  <si>
    <t>PINTURA DE ESMALTE 100 MARCA COMEX O SIMILAR, SOBRE SUPERFICIES METÁLICAS EN HERRERÍA CERRADA (VENTANAS, PROTECCIONES, CANCELERIA) A DOS MANOS, INCLUYE: PREPARACIÓN DE LA SUPERFICIE, MATERIALES MENORES Y DE CONSUMO, ANDAMIOS, HERRAMIENTAS, LIMPIEZA, MANO DE OBRA A CUALQUIER NIVEL.</t>
  </si>
  <si>
    <t>SUMINISTRO Y COLOCACIÓN DE PASADOR DE PISO CON VARILLA DE REDONDO LISO DE 1/2", BASE Y ANILLOS DE TUBERÍA 3/4" X 10 CM, BASE DE SOLERA DE 3/4" X 1/8", INCLUYE: HERRAMIENTA, SOLDADURA, TUBO DE FO.GA. DE 5/8" DIÁMETRO Y 20 CM LARGO, MATERIALES MENORES, EQUIPO Y MANO DE OBRA.</t>
  </si>
  <si>
    <t>SUMINISTRO Y COLOCACIÓN DE PLACA CONMEMORATIVA DE ESCUELA CON ESTRELLA EN LÁMINA DE ACERO INOXIDABLE CAL. 16, CON MEDIDAS DE 0.60 X 0.40 CM CORTADO CON LÁSER, MODELO RD-PL01 O SIMILAR,  INCLUYE: HERRAMIENTA, ACARREOS, MATERIALES DE FIJACIÓN, EQUIPO Y MANO DE OBRA.</t>
  </si>
  <si>
    <t>SUMINISTRO, HABILITADO Y COLOCACIÓN DE TUBO ESTRUCTURAL, RECTO, EN BASE A PROYECTO, INCLUYE: HERRAMIENTA, INGENIERÍA DE TALLER, CORTES, BISELADOS, SOLDADURA, NIVELACIÓN, ALINEAMIENTO Y PLOMEADO, ANDAMIOS, FONDO PRIMARIO ALQUIDÁLICO ANTICORROSIVO, GRÚA ARTICULADA, CARGA, TRASLADO, DESPERDICIOS, EQUIPO Y MANO DE OBRA.</t>
  </si>
  <si>
    <t>SUMINISTRO Y APLICACIÓN DE LOGO CON PLANTILLA, CON LA LEYENDA DE "n_ñ" CON PINTURA BASE ACEITE DE SECADO RÁPIDO, MATE MARCA COMEX O SIMILAR, MEDIDAS PROMEDIO DE 1.53 M X 1.07 M CONFORME A DETALLE DE PROYECTO, INCLUYE: HERRAMIENTA, LIMPIEZA Y PREPARACIÓN DE LA SUPERFICIE, MATERIALES, EQUIPO Y MANO DE OBRA.</t>
  </si>
  <si>
    <t xml:space="preserve">SUMINISTRO, CONFECCIÓN E INSTALACIÓN DE MEMBRANA PRETENSADA DE FÁBRICA (PRECONTRAINT), MODELO FLEXLIGHT ADVANCED 902 S2 O SIMILAR EN CALIDAD, ESFUERZO MÁXIMO DE 409 KG/M, RESISTENCIA DE 1,734 KG/M, FACTOR DE SEGURIDAD MÍNIMO DE 4.24, COMPUESTA DE TEJIDO DTEX Y MICROFILAMENTOS REVESTIDOS DE FLORURO DE POLIVINILIDENO PVC Y RECUBIERTO CON TRATAMIENTO DE PVDF PLASTIFICADO, CUMPLE CON ISO 9001, ISO 14001, INCLUYE: CARTA GARANTÍA DEL PROVEEDOR DE 15 AÑOS, HERRAMIENTA, MATERIALES, PATRONAJE, ACARREOS, ELEVACIONES, CORTES, DESPERDICIOS, SISTEMA DE FIJACIÓN CON CABLE CATENARIO DE 1/2" TIPO BARRACUDA EIPS 6X19 CON ALMA DE ACERO GALVANIZADO, TERMINAL VACIADA ABIERTA EN UN EXTREMO Y TERMINAL VACIADA CERRADA EN OTRO, AMBAS DE ACERO FORJADO GALVANIZADO EN CALIENTE, VACIADAS CON RESINA Y CUMPLA NORMA ASTM D695, TENSOR QUIJADA - QUIJADA DE 3/4" X 6" EN UN EXTREMO, DE ACERO FORJADO GALVANIZADO EN CALIENTE CON ROSCA UNC., EQUIPO Y MANO DE OBRA CALIFICADA. </t>
  </si>
  <si>
    <t>PISO DE 10 CM DE ESPESOR A BASE DE CONCRETO PREMEZCLADO  F'C= 200 KG/CM2, R.N., T.M.A. 19 MM, EN RAMPA PEATONAL DE 10 CM DE ESPESOR PROMEDIO EN BANQUETAS Y/O ANDADORES CON PENDIENTE MÁXIMA DEL 6%, CON ACABADO ESCOBILLADO, INCLUYE: CIMBRA, DESCIMBRA, COLADO, CURADO, MATERIALES, MANO DE OBRA, EQUIPO Y HERRAMIENTA.</t>
  </si>
  <si>
    <t>TALA, DERRIBO Y RETIRO DE ÁRBOL DE 1.00 A 3.00 M DE ALTURA, INCLUYE: HERRAMIENTA, PAGO DE PERMISOS ANTE PARQUES Y JARDINES, CORTE DE FOLLAJE EN SECCIONES, APILE DE RAMAS Y TRONCOS, EXTRACCIÓN DE TOCÓN, RETIRO DE MATERIALES DE DESECHO FUERA DE LA OBRA A TIRADERO INDICADO POR SUPERVISIÓN, EQUIPO Y MANO DE OBRA.</t>
  </si>
  <si>
    <t>CIMBRA EN CIMENTACIÓN, ACABADO COMÚN, INCLUYE: SUMINISTRO DE MATERIALES, ACARREOS, CORTES, HABILITADO, CIMBRADO, DESCIMBRADO, MANO DE OBRA, LIMPIEZA, EQUIPO Y HERRAMIENTA.</t>
  </si>
  <si>
    <t>MURO DE INGRESO</t>
  </si>
  <si>
    <t>SUMINISTRO, HABILITADO Y MONTAJE DE PLACA DE ACERO A-36  PARA CONEXIONES DE LONARIA, INCLUYE: TRAZO, MATERIALES, CORTES, SOLDADURA, FIJACIÓN, MANO DE OBRA, EQUIPO Y HERRAMIENTA.</t>
  </si>
  <si>
    <t>SUMINISTRO Y PLANTACIÓN DE ÁRBOL FRESNO COMÚN DE MÍNIMO 2.00 M DE ALTURA Y 2" DE DIÁMETRO EN TRONCO, INCLUYE: HERRAMIENTA, EXCAVACIÓN, CAPA  DE TIERRA VEGETAL, AGUA PARA RIEGO, MANO DE OBRA, RIEGO Y CUIDADOS POR 30 DÍAS.</t>
  </si>
  <si>
    <t>A</t>
  </si>
  <si>
    <t>A7</t>
  </si>
  <si>
    <t>APLANADO DE 1.00 CM DE ESPESOR EN MURO CON MORTERO CEMENTO-ARENA 1:3, ACABADO APALILLADO FINO, INCLUYE: HERRAMIENTA, MATERIALES, ACARREOS, DESPERDICIOS, MANO DE OBRA, ANDAMIOS, PLOMEADO, NIVELADO, REGLEADO, RECORTES, EQUIPO Y MANO DE OBRA.</t>
  </si>
  <si>
    <t>CIMBRA EN DADOS DE CIMENTACIÓN, ACABADO COMÚN, INCLUYE: SUMINISTRO DE MATERIALES, ACARREOS, CORTES, HABILITADO, CIMBRADO, DESCIMBRADO, MANO DE OBRA, LIMPIEZA, EQUIPO Y HERRAMIENTA.</t>
  </si>
  <si>
    <t>CIMBRA DE MADERA ACABADO APARENTE CON DUELA, UN SOLO USO, EN MUROS DE CONCRETO ARMADO, A BASE DE TARIMAS DE 1.22 M X 2.44 M, ELABORADOS DE LA SIGUIENTE FORMA: MARCO DE 1.22 M X 2.44 M, CON BARROTE ( DE 2"X4"X8') MÁS DOS REFUERZOS VERTICALES INTERMEDIOS, CARA CUBIERTA A BASE UNA HOJA DE TRIPLAY DE PINO DE SEGUNDA DE 15 MM, HOJA DE 1.22X2.44 M, SOBRE ESA CARA SE COLOCA LA DUELA DE PINO DE PRIMERA DE 1"X4"X8',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SUMINISTRO DE MATERIALES, CORTES, HABILITADO, CIMBRADO, CHAFLANES, DESCIMBRA, HERRAMIENTA, EQUIPO Y MANO DE OBRA.</t>
  </si>
  <si>
    <t>PISO DE CONCRETO PREMEZCLADO F'C= 200 KG/CM2 CON AGREGADO INTEGRAL DE GRANO DE MÁRMOL H3 (5 KG POR 1 M2), DE 10 CM DE ESPESOR, ACABADO LAVADO, INCLUYE: HERRAMIENTA, ACARREOS, PREPARACIÓN DE LA SUPERFICIE, NIVELACIÓN, CIMBRADO, DESCIMBRADO,  COLADO, VIBRADO, SUMINISTRO DE MATERIALES, EQUIPO Y MANO DE OBRA.</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</si>
  <si>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</si>
  <si>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SUMINISTRO Y COLOCACIÓN DE CERRADURA MOD AS-3000 IF O SIMILAR EN CALIDAD DE 3 BULONES DE ACERO, FUNCIÓN IZQUIERDA, ACABADO NEGRO, INCLUYE: HERRAMIENTA, ACARREOS, SOLDADURA, FIJACIÓN, MATERIALES MENORES, EQUIPO Y MANO DE OBRA.</t>
  </si>
  <si>
    <t>FABRICACIÓN Y COLOCACIÓN DE PORTÓN DE HERRERÍA FABRICADA CON 2 FIJOS VERTICALES EN LOS EXTREMOS DEL PORTÓN DE PTR DE 6" X 4" CAL 1/4",  EMPOTRADAS A MURO CON ÁNGULO DE 2 1/2" X 2 1/2" X 3/16", PUERTAS CON MARCO DE PTR DE 4" X 2", CON REFUERZOS VERTICALES A BASE DE PTR DE 2" X 2" CAL. 12, BASE SUPERIOR PARA SOPORTAR PUERTAS A BASE DE PLACA DE 1/2" DE 4" X 2" PARA FIJACIÓN DE TEJUELOS Y CARTABÓN DE 6"X6" Y BASE INFERIOR A BASE DE PTR DE 4" X 2" CAL. 11 PARA FIJACIÓN DE TEJUELOS, INCLUYE: HERRAMIENTA, BIBEL GRANDE D70, TEJUELOS, FLETES Y MANIOBRAS, ACARREOS, CORTES, DESPERDICIOS, FIJACIÓN, SOLDADURAS, PLOMEO, PRIMARIO ANTICORROSIVO, MATERIALES MENORES, EQUIPO Y MANO DE OBRA.</t>
  </si>
  <si>
    <t>SUMINISTRO Y COLOCACIÓN DE LETRERO CON LA LEYENDA DE "Preescolar José Rolón Alcaraz" EN ALTO RELIEVE CON ELEMENTOS INDIVIDUALES, CORTADOS CON LÁSER, FABRICADOS EN PLACA 3/16" (4.7 MM) #304 A1 DE ACERO INOXIDABLE,PINTURA DE ESMALT ACRÍLICO DE COMEX COLOR NEGRO M ATE, PROTECCIÓN CON RECUBRIMIENTO DE BARNIZ TRANSPARENTE DE POLIURETANO, PREPARACIÓN DE ANCLAS DE 15 CM FABRICADAS CON SÓLIDO INOX 1/4" PARA SER FIJADAS A MURO, CON 5 CM DE SEPARACIÓN CON ADHESIVO EPÓXICO ANCHORFIX COLOR GRIS, FUENTE TIPO ISIDORA BOLD, H= 15 CM, INCLUYE: HERRAMIENTA, ACARREOS, DESPERDICIOS, MATERIALES, COLOCACIÓN, BARRENOS, EQUIPO Y MANO DE OBRA.</t>
  </si>
  <si>
    <t>BOQUILLA DE 15 A 25 CM DE ANCHO, CON MORTERO CEMENTO ARENA PROPORCIÓN 1:3, TERMINADO PULIDO Y/O APALILLADO, EN APERTURA DE VANOS DE PUERTAS, VENTANAS Y/O PRETILES, INCLUYE: HERRAMIENTA, SUMINISTRO, ACABADO, EQUIPO Y MANO DE OBRA.</t>
  </si>
  <si>
    <t>BOQUILLA DE 25 A 30 CM DE ANCHO, CON MORTERO CEMENTO ARENA PROPORCIÓN 1:3, TERMINADO PULIDO Y/O APALILLADO, EN APERTURA DE VANOS DE PUERTAS, VENTANAS Y/O PRETILES, INCLUYE: HERRAMIENTA, SUMINISTRO, ACABADO, EQUIPO Y MANO DE OBRA.</t>
  </si>
  <si>
    <t>CERCADO PERIMETRAL</t>
  </si>
  <si>
    <t xml:space="preserve">MAMPOSTERÍA DE PIEDRA BRAZA ASENTADA CON MORTERO CEMENTO-ARENA 1:3, ACABADO APARENTE A DOS CARAS, DE 0.00 A 3.00 M DE ALTURA, INCLUYE: SELECCIÓN DE PIEDRA, MATERIALES, DESPERDICIOS, MANO DE OBRA, HERRAMIENTA, ANDAMIOS, EQUIPO Y ACARREOS. </t>
  </si>
  <si>
    <t>CALAVEREADO EN JUNTA DE MAMPOSTERÍA EXISTENTE A BASE DE MORTERO CEMENTO-ARENA PROPORCIÓN 1:3, INCLUYE: MATERIALES, MANO DE OBRA, EQUIPO Y HERRAMIENTA.</t>
  </si>
  <si>
    <t>SUMINISTRO Y APLICACIÓN DE PINTURA DE ESMALTE 100 MATE COMEX O SIMILAR, COLOR BLANCO Y/O NEGRO, EN ESTRUCTURAS METÁLICAS, INCLUYE: APLICACIÓN DE RECUBRIMIENTO A 4 MILÉSIMAS DE ESPESOR, MATERIALES, MANO DE OBRA, EQUIPO Y HERRAMIENTA.</t>
  </si>
  <si>
    <t xml:space="preserve">CIMENTACIÓN DE PIEDRA BRAZA ACOMODADA, ASENTADA CON MORTERO CEMENTO-ARENA 1:3, INCLUYE: SELECCIÓN DE PIEDRA, MATERIALES, DESPERDICIOS, MANO DE OBRA, HERRAMIENTA, EQUIPO Y ACARREOS. </t>
  </si>
  <si>
    <t>MURO</t>
  </si>
  <si>
    <t>MURO DE TABIQUE DE BARRO RECOCIDO DE 07X14X28 CM A SOGA, ASENTADO CON MORTERO CEMENTO-ARENA 1:3, ACABADO COMÚN, INCLUYE: TRAZO, NIVELACIÓN, PLOMEO, MATERIALES, DESPERDICIOS, MANO DE OBRA, HERRAMIENTA, ANDAMIOS, EQUIPO Y ACARREOS.</t>
  </si>
  <si>
    <t>FILETES Y BOLEADOS, HECHOS CON MORTERO CEMENTO-ARENA EN PROPORCIÓN 1:3, TANTO INCLINADOS COMO VERTICALES A TIRO DE HILO Y ESCUADRA, INCLUYE: DESPERDICIOS, ANDAMIOS, ACARREO DE MATERIALES AL SITIO DE SU UTILIZACIÓN, A CUALQUIER NIVEL, EQUIPO Y MANO DE OBRA.</t>
  </si>
  <si>
    <t>SUMINISTRO Y COLOCACIÓN DE PLACA DE POLIESTIRENO DE 14 CM DE ANCHO Y 3/4" DE ESPESOR, EN JUNTA CONSTRUCTIVA DE MURO, INCLUYE: HERRAMIENTA, CHAFLÁN, MATERIALES, CORTES, AJUSTES, FIJACIÓN, FLETES, ACARREOS, DESPERDICIOS Y MANO DE OBRA.</t>
  </si>
  <si>
    <t>ASTA BANDERA</t>
  </si>
  <si>
    <t>ALBAÑILERÍA</t>
  </si>
  <si>
    <t>MURO DE TABIQUE COMÚN DE 11X14X28 CM A SOGA, ASENTADO CON MORTERO CEMENTO-ARENA 1:3, ACABADO COMÚN, INCLUYE: TRAZO, NIVELACIÓN, PLOMEO, MATERIALES, DESPERDICIOS, MANO DE OBRA, HERRAMIENTA, ANDAMIOS, EQUIPO Y ACARREOS.</t>
  </si>
  <si>
    <t>BOQUILLA DE 15 A 20 CM DE ANCHO, CON MORTERO CEMENTO ARENA PROPORCIÓN 1:3, TERMINADO APALILLADO, INCLUYE: MATERIALES, ACARREOS, DESPERDICIOS, MANO DE OBRA, PLOMEADO, NIVELADO, REGLEADO, RECORTES, MANO DE OBRA, EQUIPO Y HERRAMIENTA.</t>
  </si>
  <si>
    <t>SUMINISTRO, MONTAJE Y COLOCACIÓN DE ASTA BANDERA, CONSISTE EN UN PERFIL OC DE 3" X 1.50 M, ADOSADO A UN PERFIL OC DE 2 1/2" X 1.50 M Y OTRO MÁS ADOSADO EN LA PUNTA DE 2" X 1.50 M DE LARGO, TODO EN CÉDULA 40, INCLUYE: HERRAMIENTA, 2 ABRAZADERAS DE "U" A BASE DE LÁMINA CAL. 3/16" CON 8,125 MM DE DESARROLLO TOTAL Y 100 MM DE ANCHO, ANCLAS DE LÁMINA CON CORTE DE 50 MM, ABIERTO A 45°, FIJACIÓN DE ANCLAS A CASTILLO, SOLDADURAS, CORTES, DESPERDICIOS, NIVELACIÓN, FONDO PRIMARIO ALQUIDALICO ANTICORROSIVO, MATERIALES, EQUIPO Y MANO DE OBRA.</t>
  </si>
  <si>
    <t>APLANADO DE 2 CM DE ESPESOR  EN MURO CON MORTERO CEMENTO-ARENA 1:3, ACABADO APALILLADO FINO, INCLUYE: MATERIALES, ACARREOS, DESPERDICIOS, MANO DE OBRA, PLOMEADO, NIVELADO, REGLEADO, RECORTES, MANO DE OBRA, EQUIPO Y HERRAMIENTA.</t>
  </si>
  <si>
    <t>SUMINISTRO Y COLOCACIÓN DE PASADOR DE TUBO C-40 DE 2" X 50 CM, CON PALANCA Y ANILLOS CON SOLERA DE 2" X 1/4", INCLUYE: HERRAMIENTA, ACARREOS, SOLDADURA, FIJACIÓN, MATERIALES MENORES, EQUIPO Y MANO DE OBRA.</t>
  </si>
  <si>
    <t>FABRICACIÓN Y COLOCACIÓN DE PORTÓN DE HERRERÍA FABRICADA CON 2 FIJOS VERTICALES EN LOS EXTREMOS DEL PORTÓN DE PTR DE 6" X 4" CAL 1/4",  EMPOTRADAS A MURO CON ÁNGULO DE 2 1/2" X 2 1/2" X 3/16", PUERTAS CON MARCO DE PTR DE 4" X 3" COLOR BLANCO, CON REFUERZOS VERTICALES A BASE DE PTR DE 2" X 2" CAL. 12, BASE SUPERIOR PARA SOPORTAR PUERTAS A BASE DE PLACA DE 1/2" DE 4" X 2" PARA FIJACIÓN DE TEJUELOS Y CARTABÓN DE 6"X6" Y BASE INFERIOR A BASE DE PTR DE 4" X 3" COLOR BLANCO, PARA FIJACIÓN DE TEJUELOS, TOPE DE SOLERA DE 1" INCLUYE: HERRAMIENTA, BIBEL GRANDE D70, TEJUELOS, FLETES Y MANIOBRAS, ACARREOS, CORTES, DESPERDICIOS, FIJACIÓN, SOLDADURAS, PLOMEO, PRIMARIO ANTICORROSIVO, MATERIALES MENORES, EQUIPO Y MANO DE OBRA.</t>
  </si>
  <si>
    <t>CUBIERTA METÁLICA PERGOLADA</t>
  </si>
  <si>
    <t>SUMINISTRO Y APLICACIÓN DE PINTURA DE ESMALTE 100 MATE COMEX O SIMILAR, CUALQUIER COLOR, EN ESTRUCTURAS METÁLICAS, INCLUYE: APLICACIÓN DE RECUBRIMIENTO A 4 MILÉSIMAS DE ESPESOR, MATERIALES, MANO DE OBRA, EQUIPO Y HERRAMIENTA.</t>
  </si>
  <si>
    <t>ÁREA DE JUEGOS INFANTILES</t>
  </si>
  <si>
    <t>PISO AMORTIGUANTE</t>
  </si>
  <si>
    <t>FIRME DE 8 CM DE ESPESOR DE CONCRETO PREMEZCLADO F´C= 150 KG/CM2, ACABADO COMÚN, INCLUYE: CIMBRA, DESCIMBRA, COLADO, CURADO, SUMINISTRO DE MATERIALES, DESPERDICIOS Y  MANO DE OBRA, EQUIPO Y HERRAMIENTA.</t>
  </si>
  <si>
    <t>SUMINISTRO Y COLOCACIÓN DE PISO AMORTIGUANTE VACIADO EN SITIO RESISTENTE A LA ABRASIÓN, IMPERMEABLE,  RESISTENTE AL INTEMPERISMO,  ANTIDERRAPANTE SIN JUNTAS CONSTRUCTIVAS, COLOR DE ACUERDO A PROYECTO DE 3 CM DE ESPESOR, BICAPA CON CUBIERTA SUPERFICIAL DE EDPM AL 50%, INCLUYE: HERRAMIENTA,  PEGAMENTO PARA LIGA DE CAPAS, MATERIALES DE FIJACIÓN,  DESPERDICIOS, FLETES, ACARREOS, EQUIPO Y MANO DE OBRA.</t>
  </si>
  <si>
    <t>SUMINISTRO Y APLICACIÓN DE ACRÍLICO SURFACER, NEUTRAL CONCENTRADO Y PIGMENTO, EMULSIÓN 100 % ACRÍLICA, CON DISEÑO DE CURVATURAS Y PICTOGRAMAS CONFORME INDICA PLANO DE PROYECTO, INCLUYE: HERRAMIENTA, DISEÑO DE FIGURAS, TRAZO A DETALLE, MATERIALES, ARENA SÍLICA, EQUIPO Y MANO DE OBRA.</t>
  </si>
  <si>
    <t>SUMINISTRO Y COLOCACIÓN DE DADO DE CONCRETO PARA ANCLAJE DE ESTRUCTURA DE PORTERÍA, A BASE DE CONCRETO HECHO EN OBRA F’C= 200 KG/CM2, T.M.A. 19 MM., CON ARMADO DE 1 VARILLA DEL #4 @ESQUINA Y ESTRIBOS DEL #3 @20 CM, MEDIDAS DE 0.40 X 0.40 X 0.90 M, INCLUYE: HERRAMIENTA, CIMBRA, HABILITADO DE ACERO, ACARREOS, MATERIALES, EQUIPO Y MANO DE OBRA.</t>
  </si>
  <si>
    <t>SUMINISTRO E INSTALACIÓN DE ESTRUCTURA TIPO PORTERÍA INFANTIL CON EXTENSIONES PARA SOPORTAR TABLERO DE BASQUETBOL, FABRICADA A BASE DE TUBO METÁLICO DE 2" CÉDULA 40, MEDIDAS DE 2.57 M DE ALTO POR 1.98 M DE ANCHO X 1.32 M DE FONDO, EL TABLERO SERÁ FABRICADO  A BASE DE BASTIDOR DE METAL Y CARAS DE ACRÍLICO CON MEDIDAS DE 0.95 X 0.90 M, EL ARO PROFESIONAL CON UNA ALTURA DE 1.81 M A PARTIR DEL PISO TERMINADO, ABATIBLE CON RED DE USO RUDO, MEDIDAS DE ACUERDO A DETALLES DE PROYECTO, INCLUYE: MATERIALES, TRABAJOS EN TALLER, TUBERÍA CON PRIMARIO ANTICORROSIVO Y TERMINADO ESMALTE 100 MATE, TRASLADOS Y ACARREOS A OBRA, CONSIDERANDO LOS DETALLES DEL PLANO PARA SU FORJADO Y ANCLAJE, MANO DE OBRA, EQUIPO Y HERRAMIENTA.</t>
  </si>
  <si>
    <t>SUMINISTRO Y PLANTACIÓN DE PLANTA LAVANDA (AVANDULA ANGUSTIFOLIA) DE 12 CM DE LARGO PROMEDIO, INCLUYE:  EXCAVACIÓN, CAPA  DE TIERRA VEGETAL, AGUA PARA RIEGO, HERRAMIENTA, MANO DE OBRA, RIEGO Y CUIDADOS POR 30 DÍAS.</t>
  </si>
  <si>
    <t>SUMINISTRO Y COLOCACIÓN  DE MÓDULO DE JUEGO TIPO "MONSTRIKS", MODELO EOS-121 O SIMILAR EN CALIDAD, MEDIDAS: 6.10 X 3.15 X 2.70 M, INCLUYE: HERRAMIENTA, MATERIALES, ACARREOS, FIJACIÓN, EQUIPO Y MANO DE OBRA.</t>
  </si>
  <si>
    <t>DESMONTAJE Y RETIRO DE ASTA BANDERA, CON RECUPERACIÓN, A BASE DE TUBO DE ACERO DE 4” A 6” DE DIÁMETRO, CON UNA ALTURA PROMEDIO DE 10 M, INCLUYE: HERRAMIENTA, DEMOLICIÓN DE CONCRETO DONDE SE ENCUENTRAN ANCLADA LA ASTA BANDERA, ACARREO A LUGAR INDICADO POR SUPERVISIÓN PARA SU POSTERIOR RETIRO FUERA DE LA OBRA,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</si>
  <si>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</si>
  <si>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DESMANTELAMIENTO CON RECUPERACIÓN DE MALLA CICLÓN EXISTENTE CON POSTES VERTICALES Y HORIZONTALES, INCLUYE: HERRAMIENTA, DESMONTAJE DE PUERTAS, DEMOLICIÓN DE ANCLAJES DE CONCRETO, ACARREO Y APILE DE MATERIAL A BODEGA DONDE INDIQUE SUPERVISIÓN DENTRO Y FUERA DE LA OBRA,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</si>
  <si>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</si>
  <si>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6.00 A 9.00 M DE ALTURA, INCLUYE: HERRAMIENTA, PAGO DE PERMISOS ANTE PARQUES Y JARDINES, CORTE DE FOLLAJE EN SECCIONES, APILE DE RAMAS Y TRONCOS, EXTRACCIÓN DE TOCÓN, RETIRO DE MATERIALES DE DESECHO FUERA DE LA OBRA A TIRADERO INDICADO POR SUPERVISIÓN, EQUIPO Y MANO DE OBRA.</t>
  </si>
  <si>
    <t>RETIRO DE MALLA SOMBRA CON RECUPERACIÓN, SOBRE ESTRUCTURA DE ACERO, INCLUYE: ANDAMIOS, HERRAMIENTA MENOR, MANO DE OBRA, ACARREO AL LUGAR INDICADO POR SUPERVISIÓN.</t>
  </si>
  <si>
    <t>DESMONTAJE Y RETIRO DE PORTÓN DE INGRESO, MEDIDAS DE 3.00 X 1.85 M, A BASE DE MARCOS DE PTR DE 2”, VERTICALES DE PTR DE 2" X 1" Y REFUERZOS DE PTR DE 2" X 1", CON RECUPERACIÓN, INCLUYE: HERRAMIENTA, DEMOLICIÓN DE CONCRETO DONDE SE ENCUENTRAN AHOGADAS LAS ANCLAS, ACARREOS DENTRO Y FUERA DE LA OBRA A LUGAR AUTORIZADO POR SUPERVISOR, EQUIPO Y MANO DE OBRA.</t>
  </si>
  <si>
    <t>DESMONTAJE Y RETIRO DE JUEGO INFANTIL "RESBALADILLA" CON DIMENSIONES DE 2.55  M DE LARGO, 0.50 M DE ANCHO Y 1.85 M DE ALTURA A BASE DE PLÁSTICO Y HERRERÍA, CON RECUPERACIÓN, INCLUYE: HERRAMIENTA, DEMOLICIÓN DE DADOS DE CONCRETO, ACARREOS HACÍA ALMACÉN DE LA OBRA Y POSTERIOR RETIRO FUERA DE LA OBRA DONDE INDIQUE SUPERVISOR, EQUIPO Y MANO DE OBRA.</t>
  </si>
  <si>
    <t>DESMONTAJE Y RETIRO DE JUEGO INFANTIL "RESBALADILLA" CON DIMENSIONES DE 3.00 M DE LARGO, 0.50 M DE ANCHO Y 1.70 M DE ALTURA A BASE DE HERRERÍA, CON RECUPERACIÓN, INCLUYE: HERRAMIENTA, DEMOLICIÓN DE DADOS DE CONCRETO, ACARREOS HACÍA ALMACÉN DE LA OBRA Y POSTERIOR RETIRO FUERA DE LA OBRA DONDE INDIQUE SUPERVISOR, EQUIPO Y MANO DE OBRA.</t>
  </si>
  <si>
    <t>MURO DE BLOCK DE JALCRETO DE 11X14X28 CM A SOGA, ASENTADO CON MORTERO CEMENTO-ARENA 1:3, ACABADO COMÚN, INCLUYE: TRAZO, NIVELACIÓN, PLOMEO, MATERIALES, DESPERDICIOS, MANO DE OBRA, HERRAMIENTA, ANDAMIOS, EQUIPO Y ACARREOS.</t>
  </si>
  <si>
    <t>A1</t>
  </si>
  <si>
    <t>A2</t>
  </si>
  <si>
    <t>A2.1</t>
  </si>
  <si>
    <t>A2.2</t>
  </si>
  <si>
    <t>A2.3</t>
  </si>
  <si>
    <t>A3</t>
  </si>
  <si>
    <t>A3.1</t>
  </si>
  <si>
    <t>A3.2</t>
  </si>
  <si>
    <t>A3.3</t>
  </si>
  <si>
    <t>A3.4</t>
  </si>
  <si>
    <t>A3.5</t>
  </si>
  <si>
    <t>A3.6</t>
  </si>
  <si>
    <t>A3.7</t>
  </si>
  <si>
    <t>A3.8</t>
  </si>
  <si>
    <t>A4</t>
  </si>
  <si>
    <t>A4.1</t>
  </si>
  <si>
    <t>A4.3</t>
  </si>
  <si>
    <t>A5</t>
  </si>
  <si>
    <t>A5.1</t>
  </si>
  <si>
    <t>A5.2</t>
  </si>
  <si>
    <t>A5.3</t>
  </si>
  <si>
    <t>A5.4</t>
  </si>
  <si>
    <t>A6</t>
  </si>
  <si>
    <t>A6.1</t>
  </si>
  <si>
    <t>A6.2</t>
  </si>
  <si>
    <t>A6.3</t>
  </si>
  <si>
    <t>A7.1</t>
  </si>
  <si>
    <t>A7.2</t>
  </si>
  <si>
    <t>A7.3</t>
  </si>
  <si>
    <t>A8</t>
  </si>
  <si>
    <t>A8.1</t>
  </si>
  <si>
    <t>A8.2</t>
  </si>
  <si>
    <t>A8.3</t>
  </si>
  <si>
    <t>A9</t>
  </si>
  <si>
    <t>A9.1</t>
  </si>
  <si>
    <t>A9.2</t>
  </si>
  <si>
    <t>A10</t>
  </si>
  <si>
    <t>PATIO CÍVICO</t>
  </si>
  <si>
    <t>BALIZAMIENTO</t>
  </si>
  <si>
    <t>A6.4</t>
  </si>
  <si>
    <t>A6.5</t>
  </si>
  <si>
    <t>A8.4</t>
  </si>
  <si>
    <t>A8.5</t>
  </si>
  <si>
    <t>A9.3</t>
  </si>
  <si>
    <t>A10.1</t>
  </si>
  <si>
    <t>A10.2</t>
  </si>
  <si>
    <t>A11</t>
  </si>
  <si>
    <t>B</t>
  </si>
  <si>
    <t>B1</t>
  </si>
  <si>
    <t>PRELIMINARES</t>
  </si>
  <si>
    <t xml:space="preserve">DEMOLICIÓN POR MEDIOS MECÁNICOS DE PAVIMENTO DE ADOQUÍN DE 8 A 10 CM DE ESPESOR, SIN RECUPERACIÓN, INCLUYE: HERRAMIENTA, ACARREO A BANCO DE OBRA PARA SU POSTERIOR RETIRO, VOLUMEN MEDIDO EN SECCIONES, ABUNDAMIENTO, EQUIPO Y MANO DE OBRA. </t>
  </si>
  <si>
    <t>B2</t>
  </si>
  <si>
    <t>BANQUETAS, CRUCES PEATONALES Y ACCESIBILIDAD UNIVERSAL</t>
  </si>
  <si>
    <t>B2.1</t>
  </si>
  <si>
    <t>BANQUETAS</t>
  </si>
  <si>
    <t>GUARNICIÓN TIPO "I" EN SECCIÓN 15X35 CM DE ALTURA A BASE DE CONCRETO PREMEZCLADO F'C= 250 KG/CM2, T.M.A. 19 MM, R.N., ACABADO APARENTE, INCLUYE: CIMBRA, DESCIMBRA, COLADO, MATERIALES, CURADO, DESPERDICIOS, MANO DE OBRA,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</si>
  <si>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EQUIPO Y HERRAMIENTA.</t>
  </si>
  <si>
    <t>BANQUETA DE 10 CM DE ESPESOR DE CONCRETO PREMEZCLADO F'C= 200  KG/CM2., R.N., T.M.A. 19 MM, CON ACABADO ESCOBILLADO, INCLUYE: CIMBRA, DESCIMBRA, COLADO, CURADO, MATERIALES, ACARREOS, DESPERDICIOS,  MANO DE OBRA, EQUIPO Y HERRAMIENTA.</t>
  </si>
  <si>
    <t>B2.2</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</si>
  <si>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</si>
  <si>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B3</t>
  </si>
  <si>
    <t>MURO DE MAMPOSTERÍA PERIMETRAL</t>
  </si>
  <si>
    <t>B3.1</t>
  </si>
  <si>
    <t>B3.2</t>
  </si>
  <si>
    <t>MAMPOSTERÍA</t>
  </si>
  <si>
    <t>CIMIENTO DE MAMPOSTERÍA DE PIEDRA BRAZA, ASENTADA CON MORTERO CEMENTO-ARENA  EN PROPORCIÓN 1:3, INCLUYE: MATERIALES, DESPERDICIOS, HERRAMIENTAS, LIMPIEZA, MANO DE OBRA Y ACARREO DE MATERIALES AL SITIO DE SU UTILIZACIÓN.</t>
  </si>
  <si>
    <t>REPISÓN SOBRE MURO DE MAMPOSTERÍA, A BASE DE CONCRETO HECHO EN OBRA F'C= 150 KG/CM2, T.M.A. 19 MM, CON SECCIÓN DE 50 CM X 10 CM DE ESPESOR, CON CHAFLÁN DE 1" EN LOS EXTREMOS, ARMADO CON MALLA ELECTROSOLDADA 6-6/10-10, INCLUYE: HERRAMIENTA, CIMBRA, DESPERDICIOS, COLADO, VIBRADO, DESCIMBRA, CURADO, EQUIPO Y MANO DE OBRA.</t>
  </si>
  <si>
    <t>B4</t>
  </si>
  <si>
    <t>CONSTRUCCIÓN Y REHABILITACIÓN DE MUROS COLINDANTES</t>
  </si>
  <si>
    <t>B4.1</t>
  </si>
  <si>
    <t>B4.2</t>
  </si>
  <si>
    <t>B4.3</t>
  </si>
  <si>
    <t>MURO DE BLOCK DE JALCRETO SÓLIDO, DE 14 CM DE ESPESOR PROMEDIO, A SOGA, CON BLOCK 11 X 14 X 28 CM, ACABADO COMÚN, ASENTADO CON MORTERO CEMENTO-ARENA EN PROPORCIÓN 1:3, INCLUYE: TRAZO, NIVELACIÓN, PLOMEO, ANDAMIOS, MATERIALES, DESPERDICIOS, MANO DE OBRA, LIMPIEZA, ACARREO DE MATERIALES AL SITIO DE SU UTILIZACIÓN A CUALQUIER ALTURA Y HERRAMIENTA.</t>
  </si>
  <si>
    <t>APLANADO DE 2.00 CM DE ESPESOR EN MURO CON MORTERO CEMENTO-ARENA 1:4, ACABADO APALILLADO FINO, INCLUYE: HERRAMIENTA, MATERIALES, ACARREOS, DESPERDICIOS, MANO DE OBRA, ANDAMIOS, PLOMEADO, NIVELADO, REGLEADO, RECORTES, EQUIPO Y MANO DE OBRA.</t>
  </si>
  <si>
    <t>BOQUILLA DE 15 A 20 CM DE ANCHO, CON MORTERO CEMENTO ARENA PROPORCIÓN 1:3, TERMINADO PULIDO Y/O APALILLADO, EN APERTURA DE VANOS DE PUERTAS, VENTANAS Y/O PRETILES, INCLUYE: HERRAMIENTA, SUMINISTRO, ACABADO, EQUIPO Y MANO DE OBRA.</t>
  </si>
  <si>
    <t>B5</t>
  </si>
  <si>
    <t>ANDADORES Y ÁREAS DE DESCANSO</t>
  </si>
  <si>
    <t>B5.1</t>
  </si>
  <si>
    <t>B5.2</t>
  </si>
  <si>
    <t>GUARNICIÓN TIPO "I" EN SECCIÓN 15X35 CM DE ALTURA A BASE DE CONCRETO PREMEZCLADO F'C= 250 KG/CM2, T.M.A. 19 MM, R.N., ACABADO PULIDO, INCLUYE: CIMBRA, DESCIMBRA, COLADO, MATERIALES, CURADO, DESPERDICIOS, MANO DE OBRA, EQUIPO Y HERRAMIENTA.</t>
  </si>
  <si>
    <t>PISO DE 10 CM DE ESPESOR A BASE DE CONCRETO PREMEZCLADO  F'C= 200 KG/CM2, T.MA. 19 MM, ACABADO ESCOBILLADO, INCLUYE: HERRAMIENTA, SUMINISTRO DE MATERIALES, CURADO, DESPERDICIOS, ACARREOS, REGLEADO, ACABADO, CIMBRA EN FRONTERAS, DESCIMBRA, COLADO, REMATES, MUESTREADO, EQUIPO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</si>
  <si>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</si>
  <si>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B5.3</t>
  </si>
  <si>
    <t>SUMINISTRO Y COLOCACIÓN DE BANCA RECTANGULAR DE PTR DE 1.50 M X 0.60 M X 0.950 M, MODELO RD-312B O SIMILAR, COLOR GRIS / BLANCO / NEGRO EN UNA SOLA PIEZA, INCLUYE: HERRAMIENTA, 4 DADOS DE CONCRETO HECHO EN OBRA F´C= 150 KG/CM2 DE 0.20X0.20X0.25 M, CIMBRA, DESCIMBRA, ACARREOS, MATERIALES, EQUIPO Y MANO DE OBRA.</t>
  </si>
  <si>
    <t>SUMINISTRO Y COLOCACIÓN  DE MESA DE PÍCNIC CUADRANGULAR, MODELO RD-319 O SIMILAR EN CALIDAD, MEDIDAS: 1.80 X 1.80 X 0.80 M, INCLUYE: HERRAMIENTA, MATERIALES, ACARREOS, FIJACIÓN A DADO DE CONCRETO, EQUIPO Y MANO DE OBRA.</t>
  </si>
  <si>
    <t>B6</t>
  </si>
  <si>
    <t>ÁREA DE EJERCITADORES Y CALISTENIA</t>
  </si>
  <si>
    <t>B6.1</t>
  </si>
  <si>
    <t>B6.2</t>
  </si>
  <si>
    <t>PISO DE CONCRETO</t>
  </si>
  <si>
    <t>GUARNICIÓN TIPO "I" EN SECCIÓN 15 X 30 CM DE ALTURA A BASE DE CONCRETO PREMEZCLADO F'C= 200 KG/CM2., T.M.A. 19 MM., R.N., CON COLOR INTEGRAL NEGRO AL 4%, ACABADO COMÚN EN COSTADOS Y PULIDO EN CORONA, INCLUYE: HERRAMIENTA, CIMBRA, DESCIMBRA, COLADO, CURADO, MATERIALES, EQUIPO Y MANO DE OBRA.</t>
  </si>
  <si>
    <t>PISO DE 10 CM DE ESPESOR A BASE DE CONCRETO PREMEZCLADO  F'C= 200 KG/CM2, T.MA. 19 MM, CON COLOR INTEGRAL AZUL (PBIC0012 FLORIDA) AL 4%,  ACABADO PULIDO, INCLUYE: HERRAMIENTA, SUMINISTRO DE MATERIALES, CURADO, DESPERDICIOS, ACARREOS, REGLEADO, ACABADO, CIMBRA EN FRONTERAS, DESCIMBRA, COLADO, REMATES, MUESTREADO, EQUIPO Y MANO DE OBRA.</t>
  </si>
  <si>
    <t>B6.3</t>
  </si>
  <si>
    <t>SUMINISTRO Y COLOCACIÓN  DE MÓDULO DE EJERCICIO TIPO "CONJUNTO DE EJERCICIO", MODELO CPD-113 O SIMILAR EN CALIDAD, MEDIDAS: 250 X 431 X 447 CM, INCLUYE: HERRAMIENTA, MATERIALES, ACARREOS, FIJACIÓN, EQUIPO Y MANO DE OBRA.</t>
  </si>
  <si>
    <t>SUMINISTRO Y COLOCACIÓN  DE MÓDULO DE CALISTENIA TIPO "COMBINATION FITNESS 4", MODELO RD-704 O SIMILAR EN CALIDAD, MEDIDAS: 360 X 300 X 240 CM, INCLUYE: HERRAMIENTA, MATERIALES, ACARREOS, FIJACIÓN, EQUIPO Y MANO DE OBRA.</t>
  </si>
  <si>
    <t>B7</t>
  </si>
  <si>
    <t>B7.1</t>
  </si>
  <si>
    <t>B7.2</t>
  </si>
  <si>
    <t>GUARNICIÓN TIPO "I" EN SECCIÓN 30 X 30 CM DE ALTURA A BASE DE CONCRETO PREMEZCLADO F'C= 200 KG/CM2., T.M.A. 19 MM., R.N., CON COLOR INTEGRAL VERDE (PBIC0011 MISISIPI) AL 2%, ACABADO COMÚN EN COSTADOS Y PULIDO EN CORONA, INCLUYE: HERRAMIENTA, CIMBRA, DESCIMBRA, COLADO, CURADO, MATERIALES, EQUIPO Y MANO DE OBRA.</t>
  </si>
  <si>
    <t>B7.3</t>
  </si>
  <si>
    <t>BANCA</t>
  </si>
  <si>
    <t>CIMBRA EN BANCA DE CONCRETO, ACABADO APARENTE, INCLUYE: SUMINISTRO DE MATERIALES, ACARREOS, CORTES, HABILITADO, CIMBRADO, CHAFLANES, DESCIMBRADO, MANO DE OBRA, LIMPIEZA, EQUIPO Y HERRAMIENTA.</t>
  </si>
  <si>
    <t>PISO DE 10 CM DE ESPESOR A BASE DE CONCRETO PREMEZCLADO  F'C= 200 KG/CM2, T.MA. 19 MM, CON COLOR INTEGRAL VERDE (PBIC0011 MISISIPI) AL 2%,  ACABADO PULIDO, INCLUYE: HERRAMIENTA, SUMINISTRO DE MATERIALES, CURADO, DESPERDICIOS, ACARREOS, REGLEADO, ACABADO, CIMBRA EN FRONTERAS, DESCIMBRA, COLADO, REMATES, MUESTREADO, EQUIPO Y MANO DE OBRA.</t>
  </si>
  <si>
    <t>PISO DE 10 CM DE ESPESOR A BASE DE CONCRETO PREMEZCLADO  F'C= 200 KG/CM2, T.MA. 19 MM, CON COLOR INTEGRAL VERDE (PBIC0011 MISISIPI) AL 4%,  ACABADO PULIDO, INCLUYE: HERRAMIENTA, SUMINISTRO DE MATERIALES, CURADO, DESPERDICIOS, ACARREOS, REGLEADO, ACABADO, CIMBRA EN FRONTERAS, DESCIMBRA, COLADO, REMATES, MUESTREADO, EQUIPO Y MANO DE OBRA.</t>
  </si>
  <si>
    <t>B7.4</t>
  </si>
  <si>
    <t>SUMINISTRO Y COLOCACIÓN  DE MÓDULO DE JUEGO DE METAL CON PANELES DIDÁCTICOS, MODELO 2PQ03 O SIMILAR EN CALIDAD, MEDIDAS: 7.13 X 6.46 X 3.44 M, INCLUYE: HERRAMIENTA, MATERIALES, ACARREOS, FIJACIÓN, EQUIPO Y MANO DE OBRA.</t>
  </si>
  <si>
    <t>SUMINISTRO Y COLOCACIÓN  DE MÓDULO DE JUEGO DE OBSTÁCULOS DE MADERA, MODELO CMA-EQ01 O SIMILAR EN CALIDAD, MEDIDAS: 2.90 X 0.83 X 0.93  M, INCLUYE: HERRAMIENTA, MATERIALES, ACARREOS, FIJACIÓN, EQUIPO Y MANO DE OBRA.</t>
  </si>
  <si>
    <t>SUMINISTRO Y COLOCACIÓN  DE MÓDULO DE JUEGO INFANTIL EN MADERA, MODELO 2CG125  O SIMILAR EN CALIDAD, MEDIDAS: 1.34 X 1.34 X 2.47  M, INCLUYE: HERRAMIENTA, MATERIALES, ACARREOS, FIJACIÓN, EQUIPO Y MANO DE OBRA.</t>
  </si>
  <si>
    <t>B8</t>
  </si>
  <si>
    <t>B8.1</t>
  </si>
  <si>
    <t>B8.2</t>
  </si>
  <si>
    <t xml:space="preserve">MAMPOSTERÍA DE PIEDRA BRAZA ASENTADA CON MORTERO CEMENTO-ARENA 1:3, ACABADO APARENTE A UNA CARA, INCLUYE: SELECCIÓN DE PIEDRA, MATERIALES, DESPERDICIOS, MANO DE OBRA, HERRAMIENTA, ANDAMIOS, EQUIPO Y ACARREOS. </t>
  </si>
  <si>
    <t>B8.3</t>
  </si>
  <si>
    <t>LOSA DE CONCRETO</t>
  </si>
  <si>
    <t>SUMINISTRO Y APLICACIÓN DE LOGO CON PLANTILLA, CON LA LEYENDA DE "n_ñ" CON PINTURA BASE ACEITE DE SECADO RÁPIDO, MATE MARCA COMEX O SIMILAR, MEDIDAS PROMEDIO DE 2.29 M X 1.60 M CONFORME A DETALLE DE PROYECTO, INCLUYE: HERRAMIENTA, LIMPIEZA Y PREPARACIÓN DE LA SUPERFICIE, MATERIALES, EQUIPO Y MANO DE OBRA.</t>
  </si>
  <si>
    <t>B8.4</t>
  </si>
  <si>
    <t>SUMINISTRO Y COLOCACIÓN DE DADO DE CONCRETO PARA ANCLAJE DE ESTRUCTURA DE PORTERÍA, A BASE DE CONCRETO HECHO EN OBRA F’C= 200 KG/CM2, T.M.A. 19 MM., CON ARMADO DE 1 VARILLA DEL #4 @ESQUINA Y ESTRIBOS DEL #3 @20 CM, MEDIDAS DE 0.40 X 0.40 X 0.90 M, INCLUYE: HERRAMIENTA, HABILITADO DE ACERO, ACARREOS, MATERIALES, EQUIPO Y MANO DE OBRA.</t>
  </si>
  <si>
    <t xml:space="preserve">SUMINISTRO E INSTALACIÓN DE ESTRUCTURAS TIPO PORTERÍA CON EXTENSIONES PARA SOPORTAR LOS TABLEROS DE BASQUETBOL, FABRICADOS A BASE DE TUBO DE 4" Y EXTENSIONES EN TUBO DE 2" TODO EN CEDULA 40, MEDIDAS (3.80 M DE ALTO POR 3.10 M DE ANCHO Y 3.20 M DE FONDO), LA DISTANCIA DE LA PORTERÍA AL TABLERO ES DE 2.75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 </t>
  </si>
  <si>
    <t>B8.5</t>
  </si>
  <si>
    <t>BACKSTOP</t>
  </si>
  <si>
    <t>CONCRETO HECHO EN OBRA DE F'C= 250 KG/CM2, T.MA. 3/4", R.N., INCLUYE: HERRAMIENTA, ELABORACIÓN DE CONCRETO, ACARREOS, COLADO, VIBRADO, EQUIPO Y MANO DE OBRA.</t>
  </si>
  <si>
    <t>SUMINISTRO, HABILITADO Y MONTAJE DE ANCLA DE ACERO A-36  A BASE DE REDONDO LISO DE 1/2"  DE DIÁMETRO CON UN DESARROLLO DE 0.75 M CON ROSCA EN AMBOS EXTREMOS, 15 CM EN LA PARTE SUPERIOR Y 10 CM EN LA PARTE INFERIOR, INCLUYE: HERRAMIENTA, TUERCAS HEXAGONALES DE 1/2" ESTRUCTURALES PESADA GRADO 5 CON RONDANA PLANA, CORTES, EQUIPO Y MANO DE OBRA.</t>
  </si>
  <si>
    <t>SUMINISTRO, HABILITADO Y MONTAJE DE PLACA DE ACERO A-36 DE 20 X 20 CM Y 5/8" DE ESPESOR, INCLUYE: HERRAMIENTA, 4 PERFORACIONES PARA COLOCAR ANCLAS DE 1/2", TRAZO, MATERIALES, CORTES, SOLDADURA, FIJACIÓN, EQUIPO Y MANO DE OBRA.</t>
  </si>
  <si>
    <t>ASENTAMIENTO DE PLACAS METÁLICAS DE ESTRUCTURA A BASE DE GROUT NO METÁLICO, INCLUYE: MATERIALES, MANO DE OBRA, EQUIPO Y HERRAMIENTA.</t>
  </si>
  <si>
    <t>SUMINISTRO, FABRICACIÓN Y COLOCACIÓN DE HERRERÍA ESTRUCTURAL A BASE DE PERFILES PTR, HSS PARA BACKSTOP, DE HASTA 5.00 M DE ALTURA, DE ACUERDO AL PLANO DE DISEÑO PROPORCIONADO,  INCLUYE: HERRAMIENTA, SOLDADURA, CORTES, AJUSTES, MATERIALES MENORES, DESPERDICIOS, PRIMARIO ANTICORROSIVO, FLETES, ACARREO DE MATERIALES AL SITIO DE SU UTILIZACIÓN, EQUIPO Y MANO DE OBRA.</t>
  </si>
  <si>
    <t>B9</t>
  </si>
  <si>
    <t xml:space="preserve">SUMINISTRO Y PLANTACIÓN DE ÁRBOL TEPEHUAJE  DE MÍNIMO 2.00 M DE ALTURA Y 2" DE DIÁMETRO EN TRONCO, INCLUYE: HERRAMIENTA, EXCAVACIÓN, CAPA  DE TIERRA VEGETAL, AGUA PARA RIEGO, MANO DE OBRA, RIEGO Y CUIDADOS POR 30 DÍAS. </t>
  </si>
  <si>
    <t>SUMINISTRO Y PLANTACIÓN DE ÁRBOL ROSA MORADA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</si>
  <si>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</si>
  <si>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JACARANDA DE MÍNIMO 2.00 M DE ALTURA Y 2" DE DIÁMETRO EN TRONCO, INCLUYE: HERRAMIENTA, EXCAVACIÓN, CAPA  DE TIERRA VEGETAL, AGUA PARA RIEGO, MANO DE OBRA, RIEGO Y CUIDADOS POR 30 DÍAS.</t>
  </si>
  <si>
    <t>SUMINISTRO Y PLANTACIÓN DE ÁRBOL MAGNOLIA ZAPOPANA DE MÍNIMO 2.00 M DE ALTURA Y 2" DE DIÁMETRO EN TRONCO, INCLUYE: HERRAMIENTA, EXCAVACIÓN, CAPA  DE TIERRA VEGETAL, AGUA PARA RIEGO, MANO DE OBRA, RIEGO Y CUIDADOS POR 30 DÍAS.</t>
  </si>
  <si>
    <t>SUMINISTRO Y PLANTACIÓN DE ÁRBOL MAJAGUA DE MÍNIMO 2.00 M DE ALTURA Y 2" DE DIÁMETRO EN TRONCO, INCLUYE: HERRAMIENTA, EXCAVACIÓN, CAPA  DE TIERRA VEGETAL, AGUA PARA RIEGO, MANO DE OBRA, RIEGO Y CUIDADOS POR 30 DÍAS.</t>
  </si>
  <si>
    <t>SUMINISTRO Y PLANTACIÓN DE ÁRBOL PINO MICHOACANO DE MÍNIMO 2.00 M DE ALTURA Y 2" DE DIÁMETRO EN TRONCO, INCLUYE: HERRAMIENTA, EXCAVACIÓN, CAPA  DE TIERRA VEGETAL, AGUA PARA RIEGO, MANO DE OBRA, RIEGO Y CUIDADOS POR 30 DÍAS.</t>
  </si>
  <si>
    <t>SUMINISTRO Y PLANTACIÓN DE PLANTA ROMERO DE HASTA 30 A 50 CM DE LARGO, INCLUYE: HERRAMIENTA, EXCAVACIÓN, CAPA DE TIERRA VEGETAL, AGUA PARA RIEGO, MANO DE OBRA Y CUIDADOS POR 30 DÍAS.</t>
  </si>
  <si>
    <t>SUMINISTRO Y PLANTACIÓN DE PLANTA AGAPANDO DE HASTA 30 A 50 CM DE LARGO, INCLUYE: HERRAMIENTA, EXCAVACIÓN, CAPA DE TIERRA VEGETAL, AGUA PARA RIEGO, MANO DE OBRA Y CUIDADOS POR 30 DÍAS.</t>
  </si>
  <si>
    <t>SUMINISTRO Y PLANTACIÓN DE PLANTA WEDELIA (GUDELIA) DE HASTA 30 A 50 CM DE LARGO, INCLUYE: HERRAMIENTA, EXCAVACIÓN, CAPA DE TIERRA VEGETAL, AGUA PARA RIEGO, MANO DE OBRA Y CUIDADOS POR 30 DÍAS.</t>
  </si>
  <si>
    <t>SUMINISTRO Y COLOCACIÓN DE CAPA DE MULCH DE 3 CM A BASE DE TRONCOS TRITURADOS, INCLUYE: MATERIALES, MANO DE OBRA, EQUIPO Y HERRAMIENTA.</t>
  </si>
  <si>
    <t>B10</t>
  </si>
  <si>
    <t>RED DE ALUMBRADO PÚBLICO</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</si>
  <si>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</si>
  <si>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</si>
  <si>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</si>
  <si>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</si>
  <si>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</si>
  <si>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</si>
  <si>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</si>
  <si>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</si>
  <si>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E INSTALACIÓN DE SISTEMA DE TIERRA, INCLUYE: 1 VARILLA COOPER WELD 5/8 X 3.00 M, CARGA CADWELD NO 90, 4.00 M DE CABLE DE COBRE DESNUDO CAL 2, CONECTOR DE VARILLA DE 5/8", INCLUYE: MANO DE OBRA, EQUIPO Y HERRAMIENTA.</t>
  </si>
  <si>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</si>
  <si>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</si>
  <si>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</si>
  <si>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t>TERMINAL ZAPATA PARA TIERRA, DE ALUMINIO BIMETALICO PARA ALOJAR CABLES CALIBRE DESDE 14 AWG HASTA 2 AWG, CON UN ORIFICIO D FIJACIÓN DE 1/4", OPRESOR TIPO ALLEN. INCLUYE PIJABROCA DE 1/4" X 1", GALVANIZADA, CABEZA HEXAGONAL.</t>
  </si>
  <si>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</si>
  <si>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TAPONADO DE DUCTOS EN EL REGISTRO DE ALUMBRADO DE 35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</si>
  <si>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</si>
  <si>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</si>
  <si>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</si>
  <si>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</si>
  <si>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</si>
  <si>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</si>
  <si>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</si>
  <si>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</si>
  <si>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t>ASENTAMIENTO DE PLACAS METÁLICAS DE POSTES A BASE DE GROUT NO METÁLICO, INCLUYE: MATERIALES, MANO DE OBRA, EQUIPO Y HERRAMIENTA.</t>
  </si>
  <si>
    <t>B11</t>
  </si>
  <si>
    <t>B8.6</t>
  </si>
  <si>
    <t>SUMINISTRO, HABILITADO Y COLOCACIÓN DE PERFILES TUBULARES DE 2" A 2 1/2" CEDULA 30, PARA FABRICACIÓN DE BARANDAL SEGÚN DISEÑO, INCLUYE: UNA MANO DE PRIMARIO ANTICORROSIVO, DOS MANOS DE PINTURA DE ESMALTE ALQUIDÁLICO, COLOR S. M. A., PLACAS BASE PARA FIJAR BARANDAL, MATERIALES, MANO DE OBRA, EQUIPO Y HERRAMIENTA.</t>
  </si>
  <si>
    <t>C</t>
  </si>
  <si>
    <t>PARQUE DE LA MUJER</t>
  </si>
  <si>
    <t>ESTRUCTURA DE ACERO</t>
  </si>
  <si>
    <t>SUMINISTRO, HABILITADO, MONTAJE Y NIVELACIÓN DE ESTRUCTURA METÁLICA PARA CUBIERTA A UNA ALTURA DE HASTA 6.00 M, A BASE DE PERFILES ESTRUCTURALES, SOLDADOS Y/O ATORNILLADOS, (POLÍN MONTEN, PTR, POLÍN MONTEN EN CAJÓN, REDONDOS). INCLUYE: HERRAMIENTA,  PRIMARIO ANTICORROSIVO, TRAZO, CORTES, BARRENOS, SOLDADURA, MATERIALES, EQUIPO Y MANO DE OBRA</t>
  </si>
  <si>
    <t>SUMINISTRO, HABILITADO Y MONTAJE DE PLACA DE ACERO A-36  PARA CONEXIONES DE POLÍN MONTEN EN CUBIERTA ESTRUCTURAL, INCLUYE: TRAZO, MATERIALES, CORTES, SOLDADURA, FIJACIÓN, MANO DE OBRA, EQUIPO Y HERRAMIENTA.</t>
  </si>
  <si>
    <t>SUMINISTRO Y COLOCACIÓN DE TORNILLO DE 3/8" A-307 PARA FIJACIÓN DE POLÍN MONTEN EN CUBIERTA ESTRUCTURAL, INCLUYE: HERRAMIENTA, TUERCA Y ROLDANA DE 3/8", FIJACIÓN, HERRAMIENTA Y MANO DE OBRA.</t>
  </si>
  <si>
    <t>SUMINISTRO Y COLOCACIÓN DE PANEL MULTYTECHO DE 1 1/2” DE ESPESOR, COMPUESTO POR UN NÚCLEO DE ESPUMA DE POLIURETANO CON UNA DENSIDAD DE (40 KG/M3), AMBAS CARAS EN LÁMINA DE ACERO GALVANIZADO Y PREPINTADO CAL. 28, ACABADO POLIÉSTER ESTÁNDAR COLOR ARENA, CON UN ANCHO EFECTIVO 1.00 M, INCLUYE: HERRAMIENTA, ELEMENTOS DE FIJACIÓN, ACARREOS, MANIOBRAS, ELEVACIONES, CORTES, TAPA JUNTAS, DESPERDICIOS, MATERIALES, EQUIPO Y MANO DE OBRA.</t>
  </si>
  <si>
    <t xml:space="preserve">SUMINISTRO Y APLICACIÓN DE SELLADOR DE JUNTAS, A BASE DE POLIURETANO MONOCOMPONETE DE EUCOMEX DYMONIC 100 O SIMILAR, INCLUYE: HERRAMIENTA, MATERIALES, EQUIPO Y MANO DE OBRA. </t>
  </si>
  <si>
    <t>SUMINISTRO, HABILITADO, MONTAJE Y COLOCACIÓN DE LÁMINA DE ACERO CALIBRE 12 ACABADO LISO, PARA ESTRUCTURA DE CUBIERTA, INCLUYE: HERRAMIENTA, INGENIERÍA DE TALLER, CORTES, BISELADOS, SOLDADURA, NIVELACIÓN, ALINEAMIENTO Y PLOMEADO, ANDAMIOS, PRIMARIO ANTICORROSIVO, CARGA, TRASLADO, DESPERDICIOS, EQUIPO Y MANO DE OBRA.</t>
  </si>
  <si>
    <t>ESTRUCTURA METÁLICA PARA ESCALERAS, A BASE DE PERFILES ESTRUCTURALES, SOLDADOS Y/O ATORNILLADOS, (PLACA, OR, OC, REDONDOS, SOLERA), INCLUYE: HERRAMIENTA, SUMINISTRO DE MATERIALES, HABILITADO, PRIMARIO ANTICORROSIVO, TRAZO, CORTES, BARRENOS, SOLDADURA, EQUIPO Y MANO DE OBRA.</t>
  </si>
  <si>
    <t>BARANDAL</t>
  </si>
  <si>
    <t>SUMINISTRO, HABILITADO, MONTAJE Y NIVELACIÓN DE ESTRUCTURA METÁLICA PARA BARANDALES, A BASE DE PERFILES ESTRUCTURALES, SOLDADOS Y/O ATORNILLADOS (SOLERAS, ÁNGULOS, REDONDOS LISOS, PLACAS, OC, ETC). INCLUYE: HERRAMIENTA,  PRIMARIO ANTICORROSIVO, TRAZO, CORTES, BARRENOS, SOLDADURA, MATERIALES, EQUIPO Y MANO DE OBRA.</t>
  </si>
  <si>
    <t>C1</t>
  </si>
  <si>
    <t>C1.1</t>
  </si>
  <si>
    <t>DEMOLICIÓN DE CIMENTACIÓN DE MAMPOSTERÍA POR MEDIOS MECÁNICOS DE HASTA 1.50 M DE PROFUNDIDAD, INCLUYE: HERRAMIENTA, ACOPIO DE LOS MATERIALES PARA SU POSTERIOR RETIRO, EQUIPO, MANO DE OBRA.</t>
  </si>
  <si>
    <t>DEMOLICIÓN POR MEDIOS MANUALES DE PISO CERÁMICO CON ESPESOR DE 2.00 A 3.00 CM PROMEDIO, INCLUYE: HERRAMIENTA, ACARREO DEL MATERIAL A BANCO DE OBRA PARA SU POSTERIOR RETIRO, ABUNDAMIENTO, MANO DE OBRA.</t>
  </si>
  <si>
    <t>DEMOLICIÓN DE BÓVEDA DE CUÑA EN EDIFICIO EXISTENTE, A UNA ALTURA DE HASTA 8.00 M, POR MEDIOS MANUALES, INCLUYE: HERRAMIENTA, ANDAMIOS, DESMONTAJE Y RETIRO DE VIGUERÍA, ACARREO DEL MATERIAL PRODUCTO DE LAS DEMOLICIONES DENTRO DE LA OBRA PARA SU POSTERIOR RETIRO, EQUIPO Y MANO DE OBRA.</t>
  </si>
  <si>
    <t>DESMONTAJE Y RETIRO POR MEDIOS MANUALES DE PUERTAS Y/O VENTANAS EXISTENTES HECHAS A BASE DE HERRERÍA, MADERA Y/O CUALQUIER TIPO DE MATERIAL, CON RECUPERACIÓN, INCLUYE: HERRAMIENTA, CORTES CON EQUIPO, DEMOLICIÓN DE CASTILLO, DALA Y/O PISO DE CONCRETO DONDE SE ENCUANTRAN LAS ANCLAS, ACARREO AL LUGAR INDICADO POR SUPERVISIÒN, EQUIPO Y MANO DE OBRA.</t>
  </si>
  <si>
    <t>TRANSPLANTE DE ÁRBOL DE 0.50 A 1.50 M DE ALTURA, INCLUYE: HERRAMIENTA, PERMISOS ANTE PARQUES Y JARDINES, EXTRACCIÓN DE ÁRBOL Y ACARREO A SU NUEVO SITIO DENTRO DE LA OBRA, ELABORACIÓN DE POZOS, RELLENO CON TIERRA VEGETAL, RIEGO CON AGUA Y CUIDADOS POR 30 DÍAS, EQUIPO Y MANO DE OBRA.</t>
  </si>
  <si>
    <t>TRANSPLANTE DE ÁRBOL DE 1.51 A 2.50 M DE ALTURA, INCLUYE: HERRAMIENTA, PERMISOS ANTE PARQUES Y JARDINES, EXTRACCIÓN DE ÁRBOL Y ACARREO A SU NUEVO SITIO DENTRO DE LA OBRA, ELABORACIÓN DE POZOS, RELLENO CON TIERRA VEGETAL, RIEGO CON AGUA Y CUIDADOS POR 30 DÍAS, EQUIPO Y MANO DE OBRA.</t>
  </si>
  <si>
    <t>TRANSPLANTE DE ÁRBOL DE 2.51 A 3.50 M DE ALTURA, INCLUYE: HERRAMIENTA, PERMISOS ANTE PARQUES Y JARDINES, EXTRACCIÓN DE ÁRBOL Y ACARREO A SU NUEVO SITIO DENTRO DE LA OBRA, ELABORACIÓN DE POZOS, RELLENO CON TIERRA VEGETAL, RIEGO CON AGUA Y CUIDADOS POR 30 DÍAS, EQUIPO Y MANO DE OBRA.</t>
  </si>
  <si>
    <t>DOPI-MUN-RM-IE-LP-084-2023</t>
  </si>
  <si>
    <t>Estructura con lonaria, rehabilitación de cancha de usos múltiples, patio cívico en el Preescolar José Rolón Alcaraz, clave 14DJN2172P, renovación del parque barrial adjunto (Afuera), cubierta en zona de gradas del parque la Mujer, incluyen: accesibilidad universal, banquetas, cruces peatonales y obras complementarias, San Francisco Tesistán, Municipio de Zapopan, Jalisco</t>
  </si>
  <si>
    <t>PREESCOLAR JOSÉ ROLÓN ALCARAZ</t>
  </si>
  <si>
    <t>RENOVACIÓN DEL PARQUE BARRIAL, LOMA CHICA</t>
  </si>
  <si>
    <t>CUBIERTA EN ZONA DE GRADAS</t>
  </si>
  <si>
    <t>C1.2</t>
  </si>
  <si>
    <t>SUMINISTRO Y COLOCACIÓN  DE MÓDULO DE JUEGO DE OBSTÁCULOS EN MADERA, MODELO CMA-OBS01 O SIMILAR EN CALIDAD, MEDIDAS: 1.91 X 0.30 X 1.60 M, INCLUYE: HERRAMIENTA, MATERIALES, ACARREOS, FIJACIÓN, EQUIPO Y MANO DE OBRA.</t>
  </si>
  <si>
    <t>SUMINISTRO Y COLOCACIÓN DE CONCRETO PREMEZCLADO, F´C= 200 KG/CM2 REV. 14 CM T.M.A. 19 MM R.N., COLOR INTEGRAL VERDE (PBIC0011 MISISIPI) AL 4%, INCLUYE:  HERRAMIENTA, MANIOBRAS, ACARREOS, DESPERDICIOS, COLADO, VIBRADO, CURADO, MATERIALES, PRUEBAS DE LABORATORIO, EQUIPO Y MANO DE OBRA.</t>
  </si>
  <si>
    <t>PISO DE CONCRETO PREMEZCLADO F'C= 200 KG/CM2, T.MA. 3/4", R.N. DE 10 CM DE ESPESOR, CON COLOR INTEGRAL MORADO (PBIC0013 HOUSTON AL 6%), ACABADO SEMIPULIDO, INCLUYE: HERRAMIENTA, ACARREOS, PREPARACIÓN DE LA SUPERFICIE, CIMBRA, DESCIMBRA, NIVELACIÓN, COLADO, VIBRADO, CURADO, MATERIALES, EQUIPO Y MANO DE OBRA.</t>
  </si>
  <si>
    <t>PUERTAS FABRICADAS CON BASTIDORES DE PTR DE 2" X 1",  CON REJILLA DE CELOSÍA TIPO "Z", EN LA PARTE SUPERIOR Y FORRADO CON LAMINA LISA CAL. 14, PRIMARIO ANTICORROSIVO, PINTADA CON PINTURA DE ESMALTE, COLOR GRIS SEMI MATE,  4 ANCLAS CON ÁNGULO DE 1" DE 20 CM, INCLUYE: MATERIALES, MANO DE OBRA, EQUIPO Y HERRAMIENTA.</t>
  </si>
  <si>
    <t>SUMINISTRO Y APLICACIÓN DE PINTURA VINÍLICA LÍNEA VINIMEX PREMIUM DE COMEX A DOS MANOS DE 0.00 M A 3.00 M, EN CUALQUIER COLOR, LIMPIANDO Y PREPARANDO LA SUPERFICIE CON SELLADOR, INCLUYE: MATERIALES, ANDAMIOS, MANO DE OBRA, EQUIPO Y HERRAMIENTA.</t>
  </si>
  <si>
    <t>BOQUILLA DE 15 A 20 CM DE ANCHO, CON MORTERO CEMENTO ARENA PROPORCIÓN 1:3, TERMINADO APALILLADO, EN APERTURA DE VANOS DE PUERTAS Y VENTANAS, INCLUYE: SUMINISTRO, PULIDO, MANO DE OBRA, HERRAMIENTA Y EQUIPO.</t>
  </si>
  <si>
    <t>APLANADO DE 2 CM DE ESPESOR EN MURO CON MORTERO CEMENTO-ARENA 1:4, ACABADO APALILLADO,  INCLUYE: MATERIALES, ACARREOS, DESPERDICIOS, MANO DE OBRA, PLOMEADO, NIVELADO, REGLEADO, RECORTES, MANO DE OBRA, EQUIPO Y HERRAMIENTA.</t>
  </si>
  <si>
    <t>CIMBRA ACABADO COMÚN EN LOSAS A BASE DE MADERA DE PINO DE 3A, INCLUYE: HERRAMIENTA, SUMINISTRO DE MATERIALES, ACARREOS, CORTES, HABILITADO, CIMBRADO, DESCIMBRA, EQUIPO Y MANO DE OBRA.</t>
  </si>
  <si>
    <t>MURETE DE MEDICIÓN</t>
  </si>
  <si>
    <t>B10.2</t>
  </si>
  <si>
    <t>SUMINISTRO Y COLOCACIÓN DE POSTE DE SECCIÓN CIRCULAR  TIPO CÓNICO PARA ALUMBRADO PÚBLICO DE 9.0 M DE ALTURA, PUNTA POSTE CON NIPLE PARA MONTAJE DE CRUCETA DE DIÁMETRO SEGÚN ESPECIFICACIÓN DE CRUCETA CLT-22A PARA 2 REFLECTORES Y CON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</si>
  <si>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PRIMARIO ANTICORROSIVO ROJO OXIDO Y PINTURA PARA ACABADO SEGÚN COLOR ACORDADO CON LA SUPERVISIÓN DE OBRA, INCLUYE: HERRAMIENTA, SUMINISTRO, FLETES, ACARREOS, ELEVACIÓN, PLOMEADO, EQUIPO Y MANO DE OBRA.</t>
  </si>
  <si>
    <t>SUMINISTRO Y COLOCACIÓN DE LUMINARIA PUNTA DE POSTE DE 54 W LED 4000°K, 120/277V IP-66, RESISTENTE A VANDALISMO IK-10 MARCA SIMON O SIMILAR, INCLUYE: HERRAMIENTA, SUMINISTRO, FLETES, ACARREOS, ELEVACIÓN, CONEXIONES, PRUEBAS, EQUIPO Y MANO DE OBRA</t>
  </si>
  <si>
    <t>ALUMBRADO PÚBLICO</t>
  </si>
  <si>
    <t>B10.1</t>
  </si>
  <si>
    <r>
      <rPr>
        <sz val="8"/>
        <color rgb="FF000000"/>
        <rFont val="Isidora Bold"/>
      </rPr>
      <t>SUMINISTRO Y COLOCACIÓN DE ANCLA</t>
    </r>
    <r>
      <rPr>
        <sz val="8"/>
        <color indexed="8"/>
        <rFont val="Isidora Bold"/>
      </rPr>
      <t xml:space="preserve"> PARA POSTE METÁLICO </t>
    </r>
    <r>
      <rPr>
        <sz val="8"/>
        <color indexed="8"/>
        <rFont val="Isidora Bold"/>
      </rPr>
      <t>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</si>
  <si>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SUMINISTRO Y COLOCACIÓN DE LUMINARIA TIPO REFLECTOR MONTAJE EN CRUCETA, OPERA MODULO INTEGRADO LED 165 W, 120-277 V, 5000K,  LEDVANCE FLOODLIGHT PFM PHILIPS O SIMILAR, INCLUYE: HERRAMIENTA, SUMINISTRO, FLETES, ACARREOS, ELEVACIÓN, CONEXIONES, PRUEBAS, EQUIPO Y MANO DE OBRA.</t>
  </si>
  <si>
    <t>SUMINISTRO Y COLOCACIÓN DE CRUCETA PARA MONTAJE DE 2 REFLECTORES EN PUNTA POSTE CAT.  CLT-22A PEC DE PUEBLA O SIMILAR, PINTURA PRAIMER ANTICORROSIVA ROJO OXIDO Y PINTURA PARA ACABADO SEGÚN COLOR ACORDADO CON LA SUPERVISIÓN DE OBRA, INCLUYE: HERRAMIENTA, SUMINISTRO, FLETES, ACARREOS, ELEVACIÓN, PLOMEADO, EQUIPO Y MANO DE OBRA.</t>
  </si>
  <si>
    <r>
      <rPr>
        <sz val="8"/>
        <color rgb="FF000000"/>
        <rFont val="Isidora Bold"/>
      </rPr>
      <t>SUMINISTRO E INSTALACIÓN DE TUBO PAD RD 19 DE 41 MM</t>
    </r>
    <r>
      <rPr>
        <sz val="8"/>
        <color indexed="8"/>
        <rFont val="Isidora Bold"/>
      </rPr>
      <t xml:space="preserve"> DE Ø, INCLUYE: HERRAMIENTA, MATERIALES, DESPERDICIOS, ACARREO AL SITIO DE COLOCACIÓN, GUIADO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</si>
  <si>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41 MM</t>
    </r>
    <r>
      <rPr>
        <sz val="8"/>
        <color indexed="8"/>
        <rFont val="Isidora Bold"/>
      </rPr>
      <t xml:space="preserve"> DE Ø, POSTERIOR A LA INSTALACIÓN DEL CABLEADO CON ESPUMA DE POLIURETANO (SELLO DUCTO) O SIMILAR, INCLUYE: HERRAMIENTA, MATERIALES, ACARREOS Y MANO DE OBRA.</t>
    </r>
  </si>
  <si>
    <t xml:space="preserve">SUMINISTRO E INSTALACIÓN DE CONTROL PARA ALUMBRADO DE CANCHA DEPORTIVA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EL ENCENDIDO APAGADO DEL SISTEMA ES CONTROLADO MEDIANTE INTERRUPTOR DIGITAL DE RELOJ MCA. TORK CAT. E101B, INCLUYE: HERRAMIENTA, CABLEADO INTERNO, SUMINISTRO DE MATERIALES, ACARREOS, ELEVACIÓN, MATERIALES PARA SUJECIÓN, MANO DE OBRA, CONEXIÓN Y PRUEBAS. 
</t>
  </si>
  <si>
    <t xml:space="preserve">CONTROL PARA ALUMBRADO INTEGRADO POR 1.- GABINETE PARA CONTROL DE ALUMBRADO PÚBLICO, CLASIFICACIÓN NEMA 4X (IP66), DE DIMENSIONES MÍNIMAS 40 X 30 X 20 CM, CON RECUBRIMIENTO DE PINTURA EN POLIESTER TEXTURIZADO COLOR RAL7035, CON CHAPA MARCA SOUTHCO MODELO E3-110-25. 2.- INTERRUPTOR TERMOMAGNÉTICO EN CAJA MOLDEADA DE 3 X 60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EPÓXICAMENTE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ADEMÁS INCLUYE FLEJE DE ACERO INOXIDABLE 3/4", HEBILLAS PARA FLEJE, TUBO LICUATIGH, CABLE PARA CONEXIÓN A MEDICIÓN Y DERIVACIÓN A CIRCUITO, VARILLA DE TIERRA PROTOCOLIZADA Y CONECTOR REFORZADO PARA VARILLA DE TIERRA, CABLEADO INTERNO, SUMINISTRO DE MATERIALES, ACARREOS, ELEVACIÓN, MATERIALES PARA SUJECIÓN, MANO DE OBRA, CONEXIÓN Y PRUEBAS.  </t>
  </si>
  <si>
    <t>CONCRETO HECHO EN OBRA DE F'C= 250 KG/CM2, T.MA. 3/4", R.N., INCLUYE: HERRAMIENTA, ELABORACIÓN DE CONCRETO, ACARREOS, COLADO, CURADO, VIBRADO, EQUIPO Y MANO DE OBRA.</t>
  </si>
  <si>
    <t>SUMINISTRO Y COLOCACIÓN DE CONCRETO PREMEZCLADO F´C= 250 KG/CM2, T.M.A. 19 MM, R.N., REV. 16 CM, INCLUYE: HERRAMIENTA, MATERIALES, PLUMA, COLADO, VIBRADO, DESCIMBRA, CURADO, PRUEBAS DE LABORATORIO, EQUIPO Y MANO DE OBRA.</t>
  </si>
  <si>
    <t>PORTÓN DE INGRESO VEHÍCULAR</t>
  </si>
  <si>
    <t>SUMINISTRO, HABILITADO, MONTAJE Y NIVELACIÓN DE ESTRUCTURA METÁLICA PARA CUBIERTA PERGOLADA EN ACCESO DE UNA ALTURA DE HASTA 3.50 M, A BASE DE PERFILES ESTRUCTURALES, SOLDADOS Y/O ATORNILLADOS, (HSS, IPR, IPS, CPS, OR, OC, TUBOS, PTR, PLACAS). INCLUYE: HERRAMIENTA,  PRIMARIO ANTICORROSIVO, TRAZO, CORTES, BARRENOS, SOLDADURA, MATERIALES, EQUIPO Y MANO DE OBRA</t>
  </si>
  <si>
    <t>HERRERÍA PERIMETRAL</t>
  </si>
  <si>
    <t>SUMINISTRO, FABRICACIÓN Y COLOCACIÓN DE HERRERÍA TUBULAR CUADRADA Y/O ESTRUCTURAL PARA CERCADO PERIMETRAL EN TIPO REJA DE HASTA 4.00 M DE ALTURA, DE ACUERDO AL PLANO DE DISEÑO PROPORCIONADO,  INCLUYE: HERRAMIENTA, SOLDADURA, CORTES, AJUSTES, MATERIALES MENORES, DESPERDICIOS, PRIMARIO ANTICORROSIVO, FLETES, ACARREO DE MATERIALES AL SITIO DE SU UTILIZACIÓN, EQUIPO Y MANO DE OBRA.</t>
  </si>
  <si>
    <t>A4.2</t>
  </si>
  <si>
    <t>PE-1</t>
  </si>
  <si>
    <t>RAZÓN SOCIAL DEL LICITANTE</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</si>
  <si>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</si>
  <si>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</si>
  <si>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</si>
  <si>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</si>
  <si>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</si>
  <si>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</si>
  <si>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</si>
  <si>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</si>
  <si>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</si>
  <si>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</si>
  <si>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</si>
  <si>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</si>
  <si>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</si>
  <si>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</si>
  <si>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</si>
  <si>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</si>
  <si>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</si>
  <si>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</si>
  <si>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</si>
  <si>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</si>
  <si>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</si>
  <si>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</si>
  <si>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</si>
  <si>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</si>
  <si>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</si>
  <si>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</si>
  <si>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</si>
  <si>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</si>
  <si>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</si>
  <si>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</si>
  <si>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</si>
  <si>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</si>
  <si>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</si>
  <si>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</si>
  <si>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</si>
  <si>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</si>
  <si>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</si>
  <si>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</si>
  <si>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</si>
  <si>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</si>
  <si>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</si>
  <si>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</si>
  <si>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</si>
  <si>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</si>
  <si>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</si>
  <si>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</si>
  <si>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</si>
  <si>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</si>
  <si>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</si>
  <si>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</si>
  <si>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</si>
  <si>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</si>
  <si>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</si>
  <si>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</si>
  <si>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</si>
  <si>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</si>
  <si>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</si>
  <si>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</si>
  <si>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</si>
  <si>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</si>
  <si>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</si>
  <si>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</si>
  <si>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</si>
  <si>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</si>
  <si>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</si>
  <si>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</si>
  <si>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</si>
  <si>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</si>
  <si>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</si>
  <si>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</si>
  <si>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</si>
  <si>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</si>
  <si>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</si>
  <si>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</si>
  <si>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</si>
  <si>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</si>
  <si>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</si>
  <si>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</si>
  <si>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</si>
  <si>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</si>
  <si>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</si>
  <si>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</si>
  <si>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</si>
  <si>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</si>
  <si>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</si>
  <si>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</si>
  <si>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</si>
  <si>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</si>
  <si>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</si>
  <si>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</si>
  <si>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</si>
  <si>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</si>
  <si>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</si>
  <si>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</si>
  <si>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</si>
  <si>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</si>
  <si>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</si>
  <si>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</si>
  <si>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</si>
  <si>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</si>
  <si>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</si>
  <si>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</si>
  <si>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</si>
  <si>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</si>
  <si>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</si>
  <si>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</si>
  <si>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</si>
  <si>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</si>
  <si>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</si>
  <si>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</si>
  <si>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</si>
  <si>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</si>
  <si>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</si>
  <si>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</si>
  <si>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</si>
  <si>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</si>
  <si>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</si>
  <si>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</si>
  <si>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</si>
  <si>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</si>
  <si>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</si>
  <si>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</si>
  <si>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</si>
  <si>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</si>
  <si>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</si>
  <si>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</si>
  <si>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</si>
  <si>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</si>
  <si>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</si>
  <si>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</si>
  <si>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</si>
  <si>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</si>
  <si>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</si>
  <si>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</si>
  <si>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</si>
  <si>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</si>
  <si>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</si>
  <si>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</si>
  <si>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</si>
  <si>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</si>
  <si>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</si>
  <si>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</si>
  <si>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</si>
  <si>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</si>
  <si>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</si>
  <si>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</si>
  <si>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</si>
  <si>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</si>
  <si>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</si>
  <si>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</si>
  <si>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</si>
  <si>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</si>
  <si>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</si>
  <si>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</si>
  <si>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</si>
  <si>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</si>
  <si>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</si>
  <si>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</si>
  <si>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</si>
  <si>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</si>
  <si>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</si>
  <si>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</si>
  <si>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</si>
  <si>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</si>
  <si>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</si>
  <si>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</si>
  <si>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</si>
  <si>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</si>
  <si>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</si>
  <si>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</si>
  <si>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</si>
  <si>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</si>
  <si>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</si>
  <si>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</si>
  <si>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</si>
  <si>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</si>
  <si>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</si>
  <si>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</si>
  <si>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</si>
  <si>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</si>
  <si>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</si>
  <si>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</si>
  <si>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</si>
  <si>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</si>
  <si>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</si>
  <si>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</si>
  <si>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</si>
  <si>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</si>
  <si>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</si>
  <si>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</si>
  <si>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</si>
  <si>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</si>
  <si>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</si>
  <si>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</si>
  <si>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</si>
  <si>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</si>
  <si>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</si>
  <si>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</si>
  <si>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</si>
  <si>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</si>
  <si>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</si>
  <si>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</si>
  <si>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</si>
  <si>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</si>
  <si>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</si>
  <si>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</si>
  <si>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</si>
  <si>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</si>
  <si>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</si>
  <si>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</si>
  <si>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</si>
  <si>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</si>
  <si>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</si>
  <si>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</si>
  <si>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</si>
  <si>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</si>
  <si>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</si>
  <si>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</si>
  <si>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</si>
  <si>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</si>
  <si>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</si>
  <si>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</si>
  <si>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</si>
  <si>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</si>
  <si>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</si>
  <si>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</si>
  <si>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</si>
  <si>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</si>
  <si>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</si>
  <si>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</si>
  <si>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</si>
  <si>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</si>
  <si>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</si>
  <si>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</si>
  <si>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</si>
  <si>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</si>
  <si>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</si>
  <si>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</si>
  <si>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</si>
  <si>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</si>
  <si>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</si>
  <si>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</si>
  <si>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</si>
  <si>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</si>
  <si>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</si>
  <si>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</si>
  <si>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</si>
  <si>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</si>
  <si>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</si>
  <si>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</si>
  <si>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</si>
  <si>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</si>
  <si>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</si>
  <si>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</si>
  <si>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</si>
  <si>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</si>
  <si>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</si>
  <si>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</si>
  <si>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</si>
  <si>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</si>
  <si>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</si>
  <si>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</si>
  <si>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</si>
  <si>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</si>
  <si>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</si>
  <si>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</si>
  <si>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</si>
  <si>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</si>
  <si>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</si>
  <si>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</si>
  <si>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</si>
  <si>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</si>
  <si>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</si>
  <si>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</si>
  <si>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</si>
  <si>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</si>
  <si>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</si>
  <si>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</si>
  <si>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</si>
  <si>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</si>
  <si>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</si>
  <si>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</si>
  <si>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</si>
  <si>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</si>
  <si>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</si>
  <si>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</si>
  <si>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</si>
  <si>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</si>
  <si>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</si>
  <si>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</si>
  <si>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</si>
  <si>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</si>
  <si>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</si>
  <si>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</si>
  <si>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</si>
  <si>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</si>
  <si>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</si>
  <si>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</si>
  <si>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</si>
  <si>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</si>
  <si>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</si>
  <si>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</si>
  <si>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</si>
  <si>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</si>
  <si>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</si>
  <si>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</si>
  <si>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</si>
  <si>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</si>
  <si>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</si>
  <si>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</si>
  <si>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</si>
  <si>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</si>
  <si>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</si>
  <si>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</si>
  <si>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</si>
  <si>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</si>
  <si>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</si>
  <si>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</si>
  <si>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</si>
  <si>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</si>
  <si>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</si>
  <si>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</si>
  <si>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</si>
  <si>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</si>
  <si>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</si>
  <si>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</si>
  <si>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</si>
  <si>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</si>
  <si>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</si>
  <si>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</si>
  <si>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</si>
  <si>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</si>
  <si>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</si>
  <si>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</si>
  <si>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</si>
  <si>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</si>
  <si>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</si>
  <si>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</si>
  <si>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</si>
  <si>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</si>
  <si>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</si>
  <si>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</si>
  <si>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</si>
  <si>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</si>
  <si>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</si>
  <si>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</si>
  <si>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</si>
  <si>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DOPI-348</t>
  </si>
  <si>
    <t>DOPI-349</t>
  </si>
  <si>
    <t>DOPI-350</t>
  </si>
  <si>
    <t>DOPI-351</t>
  </si>
  <si>
    <t>DOPI-352</t>
  </si>
  <si>
    <t>DOPI-353</t>
  </si>
  <si>
    <t>DOPI-354</t>
  </si>
  <si>
    <t>DOPI-355</t>
  </si>
  <si>
    <t>DOPI-356</t>
  </si>
  <si>
    <t>DOPI-357</t>
  </si>
  <si>
    <t>DOPI-358</t>
  </si>
  <si>
    <t>DOPI-359</t>
  </si>
  <si>
    <t>DOPI-360</t>
  </si>
  <si>
    <t>DOPI-361</t>
  </si>
  <si>
    <t>DOPI-362</t>
  </si>
  <si>
    <t>DOPI-363</t>
  </si>
  <si>
    <t>DOPI-364</t>
  </si>
  <si>
    <t>DOPI-365</t>
  </si>
  <si>
    <t>DOPI-366</t>
  </si>
  <si>
    <t>DOPI-367</t>
  </si>
  <si>
    <t>DOPI-368</t>
  </si>
  <si>
    <t>DOPI-369</t>
  </si>
  <si>
    <t>DOPI-370</t>
  </si>
  <si>
    <t>DOPI-371</t>
  </si>
  <si>
    <t>DOPI-372</t>
  </si>
  <si>
    <t>DOPI-373</t>
  </si>
  <si>
    <t>DOPI-374</t>
  </si>
  <si>
    <t>DOPI-375</t>
  </si>
  <si>
    <t>DOPI-376</t>
  </si>
  <si>
    <t>DOPI-377</t>
  </si>
  <si>
    <t>DOPI-378</t>
  </si>
  <si>
    <t>DOPI-379</t>
  </si>
  <si>
    <t>DOPI-380</t>
  </si>
  <si>
    <t>DOPI-381</t>
  </si>
  <si>
    <t>DOPI-382</t>
  </si>
  <si>
    <t>DOPI-383</t>
  </si>
  <si>
    <t>DOPI-384</t>
  </si>
  <si>
    <t>DOPI-385</t>
  </si>
  <si>
    <t>DOPI-386</t>
  </si>
  <si>
    <t>DOPI-387</t>
  </si>
  <si>
    <t>DOPI-388</t>
  </si>
  <si>
    <t>DOPI-389</t>
  </si>
  <si>
    <t>DOPI-390</t>
  </si>
  <si>
    <t>DOPI-391</t>
  </si>
  <si>
    <t>DOPI-392</t>
  </si>
  <si>
    <t>DOPI-393</t>
  </si>
  <si>
    <t>DOPI-394</t>
  </si>
  <si>
    <t>DOPI-395</t>
  </si>
  <si>
    <t>DOPI-396</t>
  </si>
  <si>
    <t>DOPI-397</t>
  </si>
  <si>
    <t>DOPI-398</t>
  </si>
  <si>
    <t>DOPI-399</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</si>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</sst>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8"/>
      <name val="Calibri"/>
      <family val="2"/>
      <scheme val="minor"/>
    </font>
    <font>
      <sz val="10"/>
      <color theme="8" tint="-0.249977111117893"/>
      <name val="Isidora Bold"/>
    </font>
    <font>
      <b/>
      <sz val="10"/>
      <color indexed="64"/>
      <name val="Isidora Bold"/>
    </font>
    <font>
      <b/>
      <sz val="10"/>
      <name val="Isidora Bold"/>
    </font>
    <font>
      <sz val="10"/>
      <color indexed="64"/>
      <name val="Isidora Bold"/>
    </font>
    <font>
      <sz val="8"/>
      <name val="Isidora Bold"/>
    </font>
    <font>
      <sz val="8"/>
      <color rgb="FF000000"/>
      <name val="Isidora Bold"/>
    </font>
    <font>
      <sz val="8"/>
      <color indexed="64"/>
      <name val="Isidora Bold"/>
    </font>
    <font>
      <b/>
      <sz val="10"/>
      <color rgb="FF0070C0"/>
      <name val="Isidora Bold"/>
    </font>
    <font>
      <sz val="11"/>
      <name val="Isidora Bold"/>
    </font>
    <font>
      <b/>
      <sz val="10"/>
      <color theme="9" tint="-0.249977111117893"/>
      <name val="Isidora Bold"/>
    </font>
    <font>
      <b/>
      <sz val="10"/>
      <color theme="0"/>
      <name val="Isidora Bold"/>
    </font>
    <font>
      <sz val="9"/>
      <name val="Isidora Bold"/>
    </font>
    <font>
      <b/>
      <sz val="9"/>
      <name val="Isidora Bold"/>
    </font>
    <font>
      <sz val="6"/>
      <name val="Isidora Bold"/>
    </font>
    <font>
      <sz val="20"/>
      <name val="Isidora Bold"/>
    </font>
    <font>
      <sz val="12"/>
      <name val="Isidora Bold"/>
    </font>
    <font>
      <b/>
      <sz val="8"/>
      <color indexed="64"/>
      <name val="Isidora Bold"/>
    </font>
    <font>
      <b/>
      <sz val="11"/>
      <name val="Isidora Bold"/>
    </font>
    <font>
      <b/>
      <sz val="12"/>
      <name val="Isidora Bold"/>
    </font>
    <font>
      <sz val="10"/>
      <color theme="8" tint="-0.249977111117893"/>
      <name val="Arial"/>
      <family val="2"/>
    </font>
    <font>
      <sz val="8"/>
      <color indexed="8"/>
      <name val="Isidora Bold"/>
    </font>
    <font>
      <b/>
      <sz val="20"/>
      <name val="Isidora Bold"/>
    </font>
    <font>
      <b/>
      <sz val="22"/>
      <name val="Isidora Bold"/>
    </font>
    <font>
      <b/>
      <sz val="8"/>
      <name val="Isidora Bold"/>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cellStyleXfs>
  <cellXfs count="132">
    <xf numFmtId="0" fontId="0" fillId="0" borderId="0" xfId="0"/>
    <xf numFmtId="0" fontId="6" fillId="0" borderId="0" xfId="3" applyFont="1" applyAlignment="1">
      <alignment wrapText="1"/>
    </xf>
    <xf numFmtId="49" fontId="7" fillId="3" borderId="0" xfId="3" applyNumberFormat="1" applyFont="1" applyFill="1" applyAlignment="1">
      <alignment horizontal="center" vertical="center" wrapText="1"/>
    </xf>
    <xf numFmtId="0" fontId="7" fillId="3" borderId="0" xfId="3" applyFont="1" applyFill="1" applyAlignment="1">
      <alignment vertical="top" wrapText="1"/>
    </xf>
    <xf numFmtId="164" fontId="7" fillId="3" borderId="0" xfId="3" applyNumberFormat="1" applyFont="1" applyFill="1" applyAlignment="1">
      <alignment horizontal="right" vertical="top" wrapText="1"/>
    </xf>
    <xf numFmtId="44" fontId="8" fillId="3" borderId="0" xfId="1" applyFont="1" applyFill="1" applyBorder="1" applyAlignment="1">
      <alignment horizontal="center" vertical="top" wrapText="1"/>
    </xf>
    <xf numFmtId="0" fontId="9" fillId="0" borderId="0" xfId="3" applyFont="1"/>
    <xf numFmtId="49" fontId="10" fillId="0" borderId="0" xfId="0" applyNumberFormat="1" applyFont="1" applyAlignment="1">
      <alignment horizontal="center" vertical="top"/>
    </xf>
    <xf numFmtId="164" fontId="10" fillId="0" borderId="0" xfId="0" applyNumberFormat="1" applyFont="1" applyAlignment="1">
      <alignment horizontal="right" vertical="justify"/>
    </xf>
    <xf numFmtId="44" fontId="12" fillId="0" borderId="0" xfId="1" applyFont="1" applyFill="1" applyBorder="1" applyAlignment="1">
      <alignment horizontal="center" vertical="top" wrapText="1"/>
    </xf>
    <xf numFmtId="0" fontId="11" fillId="0" borderId="0" xfId="0" applyFont="1" applyAlignment="1">
      <alignment horizontal="center" vertical="top" wrapText="1"/>
    </xf>
    <xf numFmtId="2" fontId="7" fillId="3" borderId="0" xfId="3" applyNumberFormat="1" applyFont="1" applyFill="1" applyAlignment="1">
      <alignment horizontal="justify" vertical="top"/>
    </xf>
    <xf numFmtId="0" fontId="13" fillId="2" borderId="0" xfId="3" applyFont="1" applyFill="1" applyAlignment="1">
      <alignment horizontal="center" vertical="center" wrapText="1"/>
    </xf>
    <xf numFmtId="0" fontId="13" fillId="2" borderId="0" xfId="3" applyFont="1" applyFill="1" applyAlignment="1">
      <alignment horizontal="justify" vertical="top"/>
    </xf>
    <xf numFmtId="0" fontId="13" fillId="2" borderId="0" xfId="3" applyFont="1" applyFill="1" applyAlignment="1">
      <alignment horizontal="center" vertical="top" wrapText="1"/>
    </xf>
    <xf numFmtId="164" fontId="13" fillId="2" borderId="0" xfId="3" applyNumberFormat="1" applyFont="1" applyFill="1" applyAlignment="1">
      <alignment horizontal="right" vertical="top" wrapText="1"/>
    </xf>
    <xf numFmtId="44" fontId="13" fillId="2" borderId="0" xfId="1" applyFont="1" applyFill="1" applyBorder="1" applyAlignment="1">
      <alignment horizontal="center" vertical="top" wrapText="1"/>
    </xf>
    <xf numFmtId="164" fontId="13" fillId="2" borderId="0" xfId="3" applyNumberFormat="1" applyFont="1" applyFill="1" applyAlignment="1">
      <alignment horizontal="left" vertical="top" wrapText="1"/>
    </xf>
    <xf numFmtId="44" fontId="13" fillId="2" borderId="0" xfId="1" applyFont="1" applyFill="1" applyAlignment="1">
      <alignment horizontal="center" vertical="top" wrapText="1"/>
    </xf>
    <xf numFmtId="2" fontId="11" fillId="0" borderId="0" xfId="0" applyNumberFormat="1" applyFont="1" applyAlignment="1">
      <alignment horizontal="center" vertical="top" wrapText="1"/>
    </xf>
    <xf numFmtId="4" fontId="11" fillId="0" borderId="0" xfId="0" applyNumberFormat="1" applyFont="1" applyAlignment="1">
      <alignment horizontal="center" vertical="top" wrapText="1"/>
    </xf>
    <xf numFmtId="2" fontId="7" fillId="3" borderId="0" xfId="3" applyNumberFormat="1" applyFont="1" applyFill="1" applyAlignment="1">
      <alignment vertical="top"/>
    </xf>
    <xf numFmtId="49" fontId="15" fillId="4" borderId="0" xfId="3" applyNumberFormat="1" applyFont="1" applyFill="1" applyAlignment="1">
      <alignment horizontal="center" vertical="center" wrapText="1"/>
    </xf>
    <xf numFmtId="2" fontId="15" fillId="4" borderId="0" xfId="3" applyNumberFormat="1" applyFont="1" applyFill="1" applyAlignment="1">
      <alignment horizontal="justify" vertical="top"/>
    </xf>
    <xf numFmtId="0" fontId="15" fillId="4" borderId="0" xfId="3" applyFont="1" applyFill="1" applyAlignment="1">
      <alignment vertical="top" wrapText="1"/>
    </xf>
    <xf numFmtId="164" fontId="15" fillId="4" borderId="0" xfId="3" applyNumberFormat="1" applyFont="1" applyFill="1" applyAlignment="1">
      <alignment horizontal="right" vertical="top" wrapText="1"/>
    </xf>
    <xf numFmtId="44" fontId="15" fillId="4" borderId="0" xfId="1" applyFont="1" applyFill="1" applyBorder="1" applyAlignment="1">
      <alignment horizontal="center" vertical="top" wrapText="1"/>
    </xf>
    <xf numFmtId="0" fontId="9" fillId="0" borderId="0" xfId="3" applyFont="1" applyAlignment="1">
      <alignment wrapText="1"/>
    </xf>
    <xf numFmtId="49" fontId="7" fillId="0" borderId="0" xfId="3" applyNumberFormat="1" applyFont="1" applyAlignment="1">
      <alignment horizontal="center" vertical="center" wrapText="1"/>
    </xf>
    <xf numFmtId="164" fontId="7" fillId="0" borderId="0" xfId="3" applyNumberFormat="1" applyFont="1" applyAlignment="1">
      <alignment horizontal="right" vertical="top" wrapText="1"/>
    </xf>
    <xf numFmtId="0" fontId="13" fillId="0" borderId="0" xfId="3" applyFont="1" applyAlignment="1">
      <alignment horizontal="center" vertical="center" wrapText="1"/>
    </xf>
    <xf numFmtId="0" fontId="13" fillId="0" borderId="0" xfId="3" applyFont="1" applyAlignment="1">
      <alignment horizontal="justify" vertical="top"/>
    </xf>
    <xf numFmtId="0" fontId="7" fillId="0" borderId="0" xfId="3" applyFont="1" applyAlignment="1">
      <alignment vertical="top" wrapText="1"/>
    </xf>
    <xf numFmtId="4" fontId="16" fillId="0" borderId="0" xfId="3" applyNumberFormat="1" applyFont="1" applyAlignment="1">
      <alignment horizontal="right" vertical="top" wrapText="1"/>
    </xf>
    <xf numFmtId="164" fontId="13" fillId="0" borderId="0" xfId="1" applyNumberFormat="1" applyFont="1" applyFill="1" applyBorder="1" applyAlignment="1">
      <alignment horizontal="right" vertical="top"/>
    </xf>
    <xf numFmtId="49" fontId="13" fillId="0" borderId="0" xfId="3" applyNumberFormat="1" applyFont="1" applyAlignment="1">
      <alignment horizontal="center" vertical="center" wrapText="1"/>
    </xf>
    <xf numFmtId="0" fontId="17" fillId="0" borderId="1" xfId="2" applyFont="1" applyBorder="1" applyAlignment="1">
      <alignment vertical="top" wrapText="1"/>
    </xf>
    <xf numFmtId="0" fontId="18" fillId="0" borderId="2" xfId="2" applyFont="1" applyBorder="1" applyAlignment="1">
      <alignment horizontal="justify" vertical="top" wrapText="1"/>
    </xf>
    <xf numFmtId="0" fontId="17" fillId="0" borderId="2" xfId="2" applyFont="1" applyBorder="1" applyAlignment="1">
      <alignment vertical="top" wrapText="1"/>
    </xf>
    <xf numFmtId="0" fontId="17" fillId="0" borderId="5" xfId="2" applyFont="1" applyBorder="1" applyAlignment="1">
      <alignment vertical="top" wrapText="1"/>
    </xf>
    <xf numFmtId="0" fontId="18" fillId="0" borderId="6" xfId="2" applyFont="1" applyBorder="1" applyAlignment="1">
      <alignment horizontal="justify" vertical="top" wrapText="1"/>
    </xf>
    <xf numFmtId="0" fontId="17" fillId="0" borderId="6" xfId="2" applyFont="1" applyBorder="1" applyAlignment="1">
      <alignment vertical="top" wrapText="1"/>
    </xf>
    <xf numFmtId="165" fontId="19" fillId="0" borderId="6" xfId="2" applyNumberFormat="1" applyFont="1" applyBorder="1" applyAlignment="1">
      <alignment vertical="top"/>
    </xf>
    <xf numFmtId="0" fontId="17" fillId="0" borderId="0" xfId="2" applyFont="1" applyAlignment="1">
      <alignment horizontal="center" vertical="top"/>
    </xf>
    <xf numFmtId="2" fontId="17" fillId="0" borderId="0" xfId="2" applyNumberFormat="1" applyFont="1" applyAlignment="1">
      <alignment horizontal="right" vertical="top"/>
    </xf>
    <xf numFmtId="164" fontId="18" fillId="0" borderId="0" xfId="2" applyNumberFormat="1" applyFont="1" applyAlignment="1">
      <alignment horizontal="right" vertical="top"/>
    </xf>
    <xf numFmtId="0" fontId="18" fillId="0" borderId="6" xfId="2" applyFont="1" applyBorder="1" applyAlignment="1">
      <alignment horizontal="center" vertical="top" wrapText="1"/>
    </xf>
    <xf numFmtId="14" fontId="17" fillId="0" borderId="0" xfId="2" applyNumberFormat="1" applyFont="1" applyAlignment="1">
      <alignment horizontal="justify" vertical="top" wrapText="1"/>
    </xf>
    <xf numFmtId="0" fontId="20" fillId="0" borderId="6" xfId="2" applyFont="1" applyBorder="1" applyAlignment="1">
      <alignment horizontal="left"/>
    </xf>
    <xf numFmtId="0" fontId="17" fillId="0" borderId="9" xfId="2" applyFont="1" applyBorder="1" applyAlignment="1">
      <alignment horizontal="center" vertical="top"/>
    </xf>
    <xf numFmtId="2" fontId="17" fillId="0" borderId="9" xfId="2" applyNumberFormat="1" applyFont="1" applyBorder="1" applyAlignment="1">
      <alignment horizontal="right" vertical="top"/>
    </xf>
    <xf numFmtId="164" fontId="18" fillId="0" borderId="9" xfId="2" applyNumberFormat="1" applyFont="1" applyBorder="1" applyAlignment="1">
      <alignment horizontal="right" vertical="top"/>
    </xf>
    <xf numFmtId="14" fontId="17" fillId="0" borderId="9" xfId="2" applyNumberFormat="1" applyFont="1" applyBorder="1" applyAlignment="1">
      <alignment horizontal="justify" vertical="top" wrapText="1"/>
    </xf>
    <xf numFmtId="0" fontId="17" fillId="0" borderId="6" xfId="2" applyFont="1" applyBorder="1" applyAlignment="1">
      <alignment vertical="top"/>
    </xf>
    <xf numFmtId="0" fontId="18" fillId="0" borderId="2" xfId="5" applyFont="1" applyBorder="1" applyAlignment="1">
      <alignment horizontal="center" vertical="top" wrapText="1"/>
    </xf>
    <xf numFmtId="0" fontId="17" fillId="0" borderId="8" xfId="2" applyFont="1" applyBorder="1" applyAlignment="1">
      <alignment vertical="top" wrapText="1"/>
    </xf>
    <xf numFmtId="0" fontId="21" fillId="0" borderId="0" xfId="2" applyFont="1" applyAlignment="1">
      <alignment horizontal="center"/>
    </xf>
    <xf numFmtId="0" fontId="21" fillId="0" borderId="0" xfId="2" applyFont="1" applyAlignment="1">
      <alignment horizontal="justify" wrapText="1"/>
    </xf>
    <xf numFmtId="0" fontId="21" fillId="0" borderId="0" xfId="2" applyFont="1" applyAlignment="1">
      <alignment horizontal="centerContinuous"/>
    </xf>
    <xf numFmtId="4" fontId="21" fillId="0" borderId="0" xfId="2" applyNumberFormat="1" applyFont="1" applyAlignment="1">
      <alignment horizontal="center"/>
    </xf>
    <xf numFmtId="0" fontId="22" fillId="0" borderId="0" xfId="3" applyFont="1" applyAlignment="1">
      <alignment horizontal="right" vertical="top"/>
    </xf>
    <xf numFmtId="0" fontId="12" fillId="0" borderId="0" xfId="3" applyFont="1" applyAlignment="1">
      <alignment vertical="top" wrapText="1"/>
    </xf>
    <xf numFmtId="4" fontId="9" fillId="0" borderId="0" xfId="3" applyNumberFormat="1" applyFont="1"/>
    <xf numFmtId="49" fontId="18" fillId="2" borderId="0" xfId="2" applyNumberFormat="1" applyFont="1" applyFill="1" applyAlignment="1">
      <alignment horizontal="center" vertical="center" wrapText="1"/>
    </xf>
    <xf numFmtId="2" fontId="13" fillId="0" borderId="0" xfId="3" applyNumberFormat="1" applyFont="1" applyAlignment="1">
      <alignment horizontal="justify" vertical="top"/>
    </xf>
    <xf numFmtId="164" fontId="13" fillId="0" borderId="0" xfId="1" applyNumberFormat="1" applyFont="1" applyFill="1" applyBorder="1" applyAlignment="1">
      <alignment horizontal="justify" vertical="top"/>
    </xf>
    <xf numFmtId="0" fontId="12" fillId="0" borderId="0" xfId="3" applyFont="1"/>
    <xf numFmtId="0" fontId="25" fillId="0" borderId="0" xfId="3" applyFont="1" applyAlignment="1">
      <alignment wrapText="1"/>
    </xf>
    <xf numFmtId="0" fontId="3" fillId="0" borderId="0" xfId="3"/>
    <xf numFmtId="2" fontId="7" fillId="0" borderId="0" xfId="3" applyNumberFormat="1" applyFont="1" applyAlignment="1">
      <alignment horizontal="center" vertical="top"/>
    </xf>
    <xf numFmtId="0" fontId="13" fillId="0" borderId="0" xfId="3" applyFont="1" applyAlignment="1">
      <alignment horizontal="center" vertical="top"/>
    </xf>
    <xf numFmtId="44" fontId="8" fillId="3" borderId="0" xfId="1" applyFont="1" applyFill="1" applyAlignment="1">
      <alignment horizontal="center" vertical="top" wrapText="1"/>
    </xf>
    <xf numFmtId="44" fontId="12" fillId="0" borderId="0" xfId="1" applyFont="1" applyAlignment="1">
      <alignment horizontal="center" vertical="top" wrapText="1"/>
    </xf>
    <xf numFmtId="2" fontId="7" fillId="0" borderId="0" xfId="3" applyNumberFormat="1" applyFont="1" applyAlignment="1">
      <alignment horizontal="center" vertical="center"/>
    </xf>
    <xf numFmtId="2" fontId="7" fillId="0" borderId="0" xfId="3" applyNumberFormat="1" applyFont="1" applyAlignment="1">
      <alignment horizontal="left" vertical="top"/>
    </xf>
    <xf numFmtId="0" fontId="13" fillId="0" borderId="0" xfId="3" applyFont="1" applyAlignment="1">
      <alignment horizontal="left" vertical="top"/>
    </xf>
    <xf numFmtId="2" fontId="7" fillId="0" borderId="0" xfId="3" applyNumberFormat="1" applyFont="1" applyAlignment="1">
      <alignment horizontal="justify" vertical="top"/>
    </xf>
    <xf numFmtId="49" fontId="7" fillId="3" borderId="0" xfId="3" applyNumberFormat="1" applyFont="1" applyFill="1" applyAlignment="1">
      <alignment horizontal="left" vertical="center" wrapText="1"/>
    </xf>
    <xf numFmtId="2" fontId="26" fillId="0" borderId="0" xfId="0" applyNumberFormat="1" applyFont="1" applyAlignment="1">
      <alignment horizontal="center" vertical="top" wrapText="1"/>
    </xf>
    <xf numFmtId="2" fontId="7" fillId="0" borderId="0" xfId="3" applyNumberFormat="1" applyFont="1" applyAlignment="1">
      <alignment vertical="top"/>
    </xf>
    <xf numFmtId="0" fontId="25" fillId="0" borderId="0" xfId="3" applyFont="1" applyFill="1" applyAlignment="1">
      <alignment wrapText="1"/>
    </xf>
    <xf numFmtId="0" fontId="10" fillId="0" borderId="0" xfId="0" applyFont="1" applyFill="1" applyAlignment="1">
      <alignment horizontal="justify" vertical="top" wrapText="1"/>
    </xf>
    <xf numFmtId="0" fontId="10" fillId="0" borderId="0" xfId="0" applyFont="1" applyFill="1" applyAlignment="1">
      <alignment horizontal="center" vertical="top"/>
    </xf>
    <xf numFmtId="4" fontId="10" fillId="0" borderId="0" xfId="0" applyNumberFormat="1" applyFont="1" applyFill="1" applyAlignment="1">
      <alignment horizontal="right" vertical="top"/>
    </xf>
    <xf numFmtId="0" fontId="25" fillId="5" borderId="0" xfId="3" applyFont="1" applyFill="1" applyAlignment="1">
      <alignment wrapText="1"/>
    </xf>
    <xf numFmtId="0" fontId="24" fillId="2" borderId="0" xfId="5" applyFont="1" applyFill="1" applyAlignment="1">
      <alignment horizontal="center" vertical="center" wrapText="1"/>
    </xf>
    <xf numFmtId="0" fontId="9" fillId="0" borderId="0" xfId="3" applyFont="1" applyAlignment="1">
      <alignment horizontal="center"/>
    </xf>
    <xf numFmtId="0" fontId="8" fillId="0" borderId="1" xfId="2" applyFont="1" applyBorder="1" applyAlignment="1">
      <alignment horizontal="center" vertical="top" wrapText="1"/>
    </xf>
    <xf numFmtId="0" fontId="8" fillId="0" borderId="3" xfId="2" applyFont="1" applyBorder="1" applyAlignment="1">
      <alignment horizontal="center" vertical="top" wrapText="1"/>
    </xf>
    <xf numFmtId="0" fontId="8" fillId="0" borderId="4" xfId="2" applyFont="1" applyBorder="1" applyAlignment="1">
      <alignment horizontal="center" vertical="top" wrapText="1"/>
    </xf>
    <xf numFmtId="2" fontId="14" fillId="0" borderId="6" xfId="4" applyNumberFormat="1" applyFont="1" applyBorder="1" applyAlignment="1">
      <alignment horizontal="justify" vertical="top" wrapText="1"/>
    </xf>
    <xf numFmtId="2" fontId="14" fillId="0" borderId="11" xfId="4" applyNumberFormat="1" applyFont="1" applyBorder="1" applyAlignment="1">
      <alignment horizontal="justify" vertical="top" wrapText="1"/>
    </xf>
    <xf numFmtId="0" fontId="18" fillId="0" borderId="1" xfId="2" applyFont="1" applyBorder="1" applyAlignment="1">
      <alignment horizontal="center" vertical="top" wrapText="1"/>
    </xf>
    <xf numFmtId="0" fontId="18" fillId="0" borderId="3" xfId="2" applyFont="1" applyBorder="1" applyAlignment="1">
      <alignment horizontal="center" vertical="top" wrapText="1"/>
    </xf>
    <xf numFmtId="0" fontId="18" fillId="0" borderId="4" xfId="2" applyFont="1" applyBorder="1" applyAlignment="1">
      <alignment horizontal="center" vertical="top" wrapText="1"/>
    </xf>
    <xf numFmtId="0" fontId="17" fillId="0" borderId="5" xfId="2" applyFont="1" applyBorder="1" applyAlignment="1">
      <alignment horizontal="center" vertical="top" wrapText="1"/>
    </xf>
    <xf numFmtId="0" fontId="17" fillId="0" borderId="7" xfId="2" applyFont="1" applyBorder="1" applyAlignment="1">
      <alignment horizontal="center" vertical="top" wrapText="1"/>
    </xf>
    <xf numFmtId="0" fontId="17" fillId="0" borderId="8" xfId="2" applyFont="1" applyBorder="1" applyAlignment="1">
      <alignment horizontal="center" vertical="top" wrapText="1"/>
    </xf>
    <xf numFmtId="0" fontId="17" fillId="0" borderId="9" xfId="2" applyFont="1" applyBorder="1" applyAlignment="1">
      <alignment horizontal="center" vertical="top" wrapText="1"/>
    </xf>
    <xf numFmtId="0" fontId="17" fillId="0" borderId="10" xfId="2" applyFont="1" applyBorder="1" applyAlignment="1">
      <alignment horizontal="center" vertical="top" wrapText="1"/>
    </xf>
    <xf numFmtId="0" fontId="8" fillId="2" borderId="0" xfId="5" applyFont="1" applyFill="1" applyAlignment="1">
      <alignment horizontal="center" vertical="center" wrapText="1"/>
    </xf>
    <xf numFmtId="0" fontId="18" fillId="2" borderId="12" xfId="2" applyFont="1" applyFill="1" applyBorder="1" applyAlignment="1">
      <alignment horizontal="center" vertical="center"/>
    </xf>
    <xf numFmtId="0" fontId="18" fillId="2" borderId="13" xfId="2" applyFont="1" applyFill="1" applyBorder="1" applyAlignment="1">
      <alignment horizontal="center" vertical="center"/>
    </xf>
    <xf numFmtId="0" fontId="18" fillId="2" borderId="14" xfId="2" applyFont="1" applyFill="1" applyBorder="1" applyAlignment="1">
      <alignment horizontal="center" vertical="center"/>
    </xf>
    <xf numFmtId="0" fontId="28" fillId="0" borderId="6" xfId="5" applyFont="1" applyBorder="1" applyAlignment="1">
      <alignment horizontal="center" vertical="center" wrapText="1"/>
    </xf>
    <xf numFmtId="0" fontId="28" fillId="0" borderId="11" xfId="5" applyFont="1" applyBorder="1" applyAlignment="1">
      <alignment horizontal="center" vertical="center" wrapText="1"/>
    </xf>
    <xf numFmtId="0" fontId="18" fillId="0" borderId="2" xfId="2" applyFont="1" applyBorder="1" applyAlignment="1">
      <alignment horizontal="justify" vertical="center" wrapText="1"/>
    </xf>
    <xf numFmtId="49" fontId="18" fillId="2" borderId="0" xfId="2" applyNumberFormat="1" applyFont="1" applyFill="1" applyAlignment="1">
      <alignment horizontal="center" vertical="center"/>
    </xf>
    <xf numFmtId="0" fontId="9" fillId="0" borderId="0" xfId="3" applyFont="1" applyAlignment="1">
      <alignment horizontal="center" vertical="center"/>
    </xf>
    <xf numFmtId="0" fontId="17" fillId="0" borderId="6" xfId="2" applyFont="1" applyBorder="1" applyAlignment="1">
      <alignment horizontal="center" vertical="center" wrapText="1"/>
    </xf>
    <xf numFmtId="0" fontId="17" fillId="0" borderId="11" xfId="2" applyFont="1" applyBorder="1" applyAlignment="1">
      <alignment horizontal="center" vertical="center" wrapText="1"/>
    </xf>
    <xf numFmtId="0" fontId="18" fillId="0" borderId="6" xfId="2" applyFont="1" applyBorder="1" applyAlignment="1">
      <alignment horizontal="center" vertical="center" wrapText="1"/>
    </xf>
    <xf numFmtId="0" fontId="27" fillId="0" borderId="5" xfId="2" applyFont="1" applyFill="1" applyBorder="1" applyAlignment="1">
      <alignment horizontal="center" vertical="center" wrapText="1"/>
    </xf>
    <xf numFmtId="0" fontId="27" fillId="0" borderId="0" xfId="2" applyFont="1" applyFill="1" applyAlignment="1">
      <alignment horizontal="center" vertical="center" wrapText="1"/>
    </xf>
    <xf numFmtId="0" fontId="27" fillId="0" borderId="7" xfId="2" applyFont="1" applyFill="1" applyBorder="1" applyAlignment="1">
      <alignment horizontal="center" vertical="center" wrapText="1"/>
    </xf>
    <xf numFmtId="0" fontId="17" fillId="0" borderId="3" xfId="2" applyFont="1" applyFill="1" applyBorder="1" applyAlignment="1">
      <alignment horizontal="center" vertical="top"/>
    </xf>
    <xf numFmtId="2" fontId="17" fillId="0" borderId="3" xfId="2" applyNumberFormat="1" applyFont="1" applyFill="1" applyBorder="1" applyAlignment="1">
      <alignment horizontal="right" vertical="top"/>
    </xf>
    <xf numFmtId="164" fontId="18" fillId="0" borderId="3" xfId="2" applyNumberFormat="1" applyFont="1" applyFill="1" applyBorder="1" applyAlignment="1">
      <alignment horizontal="right" vertical="top"/>
    </xf>
    <xf numFmtId="14" fontId="17" fillId="0" borderId="3" xfId="2" applyNumberFormat="1" applyFont="1" applyFill="1" applyBorder="1" applyAlignment="1">
      <alignment horizontal="justify" vertical="top" wrapText="1"/>
    </xf>
    <xf numFmtId="0" fontId="17" fillId="0" borderId="0" xfId="2" applyFont="1" applyFill="1" applyAlignment="1">
      <alignment horizontal="center" vertical="top"/>
    </xf>
    <xf numFmtId="2" fontId="17" fillId="0" borderId="0" xfId="2" applyNumberFormat="1" applyFont="1" applyFill="1" applyAlignment="1">
      <alignment horizontal="right" vertical="top"/>
    </xf>
    <xf numFmtId="164" fontId="18" fillId="0" borderId="0" xfId="2" applyNumberFormat="1" applyFont="1" applyFill="1" applyAlignment="1">
      <alignment horizontal="right" vertical="top"/>
    </xf>
    <xf numFmtId="14" fontId="17" fillId="0" borderId="0" xfId="2" applyNumberFormat="1" applyFont="1" applyFill="1" applyAlignment="1">
      <alignment horizontal="justify" vertical="top" wrapText="1"/>
    </xf>
    <xf numFmtId="2" fontId="29" fillId="0" borderId="0" xfId="3" applyNumberFormat="1" applyFont="1" applyAlignment="1">
      <alignment horizontal="justify" vertical="top"/>
    </xf>
    <xf numFmtId="0" fontId="8" fillId="2" borderId="0" xfId="5" applyFont="1" applyFill="1" applyAlignment="1">
      <alignment horizontal="right" vertical="top" wrapText="1"/>
    </xf>
    <xf numFmtId="44" fontId="8" fillId="3" borderId="0" xfId="1" applyNumberFormat="1" applyFont="1" applyFill="1" applyBorder="1" applyAlignment="1">
      <alignment horizontal="center" vertical="top" wrapText="1"/>
    </xf>
    <xf numFmtId="44" fontId="8" fillId="0" borderId="0" xfId="1" applyNumberFormat="1" applyFont="1" applyFill="1" applyBorder="1" applyAlignment="1">
      <alignment horizontal="right" vertical="top"/>
    </xf>
    <xf numFmtId="44" fontId="13" fillId="0" borderId="0" xfId="1" applyNumberFormat="1" applyFont="1" applyFill="1" applyBorder="1" applyAlignment="1">
      <alignment horizontal="right" vertical="top"/>
    </xf>
    <xf numFmtId="44" fontId="23" fillId="2" borderId="0" xfId="1" applyNumberFormat="1" applyFont="1" applyFill="1" applyBorder="1" applyAlignment="1">
      <alignment horizontal="right" vertical="top" wrapText="1"/>
    </xf>
    <xf numFmtId="44" fontId="23" fillId="2" borderId="0" xfId="3" applyNumberFormat="1" applyFont="1" applyFill="1" applyAlignment="1">
      <alignment horizontal="right" vertical="top" wrapText="1"/>
    </xf>
    <xf numFmtId="44" fontId="24" fillId="2" borderId="0" xfId="3" applyNumberFormat="1" applyFont="1" applyFill="1" applyAlignment="1">
      <alignment horizontal="right" vertical="top" wrapText="1"/>
    </xf>
    <xf numFmtId="0" fontId="17" fillId="0" borderId="0" xfId="2" applyFont="1" applyBorder="1" applyAlignment="1">
      <alignment horizontal="center" vertical="top" wrapText="1"/>
    </xf>
  </cellXfs>
  <cellStyles count="9">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4" xfId="6" xr:uid="{00000000-0005-0000-0000-000007000000}"/>
    <cellStyle name="Normal 4 2" xfId="8" xr:uid="{00000000-0005-0000-0000-000008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1270064</xdr:colOff>
      <xdr:row>3</xdr:row>
      <xdr:rowOff>256358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11875</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theme="5" tint="0.39997558519241921"/>
  </sheetPr>
  <dimension ref="A1:AE608"/>
  <sheetViews>
    <sheetView showGridLines="0" showZeros="0" tabSelected="1" view="pageBreakPreview" topLeftCell="A574" zoomScale="115" zoomScaleNormal="115" zoomScaleSheetLayoutView="115" workbookViewId="0">
      <selection activeCell="F6" sqref="F6"/>
    </sheetView>
  </sheetViews>
  <sheetFormatPr baseColWidth="10" defaultColWidth="9.140625" defaultRowHeight="12.75" customHeight="1"/>
  <cols>
    <col min="1" max="1" width="15.5703125" style="66" customWidth="1"/>
    <col min="2" max="2" width="75.42578125" style="6" customWidth="1"/>
    <col min="3" max="3" width="8.7109375" style="6" bestFit="1" customWidth="1"/>
    <col min="4" max="4" width="13.85546875" style="62" customWidth="1"/>
    <col min="5" max="5" width="16" style="6" customWidth="1"/>
    <col min="6" max="6" width="53.85546875" style="6" customWidth="1"/>
    <col min="7" max="7" width="19.42578125" style="6" customWidth="1"/>
    <col min="8" max="16384" width="9.140625" style="6"/>
  </cols>
  <sheetData>
    <row r="1" spans="1:7">
      <c r="A1" s="36"/>
      <c r="B1" s="37" t="s">
        <v>0</v>
      </c>
      <c r="C1" s="87" t="s">
        <v>62</v>
      </c>
      <c r="D1" s="88"/>
      <c r="E1" s="88"/>
      <c r="F1" s="89"/>
      <c r="G1" s="38"/>
    </row>
    <row r="2" spans="1:7">
      <c r="A2" s="39"/>
      <c r="B2" s="40" t="s">
        <v>1</v>
      </c>
      <c r="C2" s="112" t="s">
        <v>349</v>
      </c>
      <c r="D2" s="113"/>
      <c r="E2" s="113"/>
      <c r="F2" s="114"/>
      <c r="G2" s="41"/>
    </row>
    <row r="3" spans="1:7" ht="13.5" thickBot="1">
      <c r="A3" s="39"/>
      <c r="B3" s="40" t="s">
        <v>2</v>
      </c>
      <c r="C3" s="112"/>
      <c r="D3" s="113"/>
      <c r="E3" s="113"/>
      <c r="F3" s="114"/>
      <c r="G3" s="41"/>
    </row>
    <row r="4" spans="1:7" ht="24.75" customHeight="1">
      <c r="A4" s="39"/>
      <c r="B4" s="106" t="s">
        <v>3</v>
      </c>
      <c r="C4" s="115"/>
      <c r="D4" s="116"/>
      <c r="E4" s="117" t="s">
        <v>20</v>
      </c>
      <c r="F4" s="118"/>
      <c r="G4" s="42"/>
    </row>
    <row r="5" spans="1:7" ht="24.75" customHeight="1">
      <c r="A5" s="39"/>
      <c r="B5" s="90" t="s">
        <v>350</v>
      </c>
      <c r="C5" s="119"/>
      <c r="D5" s="120"/>
      <c r="E5" s="121" t="s">
        <v>21</v>
      </c>
      <c r="F5" s="122"/>
      <c r="G5" s="46"/>
    </row>
    <row r="6" spans="1:7" ht="24.75" customHeight="1">
      <c r="A6" s="39"/>
      <c r="B6" s="90"/>
      <c r="C6" s="43"/>
      <c r="D6" s="44"/>
      <c r="E6" s="45" t="s">
        <v>4</v>
      </c>
      <c r="F6" s="47"/>
      <c r="G6" s="48"/>
    </row>
    <row r="7" spans="1:7" ht="24.75" customHeight="1" thickBot="1">
      <c r="A7" s="39"/>
      <c r="B7" s="91"/>
      <c r="C7" s="49"/>
      <c r="D7" s="50"/>
      <c r="E7" s="51" t="s">
        <v>22</v>
      </c>
      <c r="F7" s="52"/>
      <c r="G7" s="53"/>
    </row>
    <row r="8" spans="1:7">
      <c r="A8" s="39"/>
      <c r="B8" s="111" t="s">
        <v>385</v>
      </c>
      <c r="C8" s="92" t="s">
        <v>5</v>
      </c>
      <c r="D8" s="93"/>
      <c r="E8" s="93"/>
      <c r="F8" s="94"/>
      <c r="G8" s="54" t="s">
        <v>6</v>
      </c>
    </row>
    <row r="9" spans="1:7">
      <c r="A9" s="39"/>
      <c r="B9" s="109"/>
      <c r="C9" s="95"/>
      <c r="D9" s="131"/>
      <c r="E9" s="131"/>
      <c r="F9" s="96"/>
      <c r="G9" s="104" t="s">
        <v>384</v>
      </c>
    </row>
    <row r="10" spans="1:7" ht="15.75" customHeight="1" thickBot="1">
      <c r="A10" s="55"/>
      <c r="B10" s="110"/>
      <c r="C10" s="97"/>
      <c r="D10" s="98"/>
      <c r="E10" s="98"/>
      <c r="F10" s="99"/>
      <c r="G10" s="105"/>
    </row>
    <row r="11" spans="1:7" ht="3" customHeight="1" thickBot="1">
      <c r="A11" s="56"/>
      <c r="B11" s="57"/>
      <c r="C11" s="58"/>
      <c r="D11" s="59"/>
      <c r="E11" s="56"/>
      <c r="F11" s="58"/>
      <c r="G11" s="58"/>
    </row>
    <row r="12" spans="1:7" ht="15.75" customHeight="1" thickBot="1">
      <c r="A12" s="101" t="s">
        <v>43</v>
      </c>
      <c r="B12" s="102"/>
      <c r="C12" s="102"/>
      <c r="D12" s="102"/>
      <c r="E12" s="102"/>
      <c r="F12" s="102"/>
      <c r="G12" s="103"/>
    </row>
    <row r="13" spans="1:7" ht="3" customHeight="1">
      <c r="A13" s="60"/>
      <c r="B13" s="61"/>
      <c r="C13" s="61"/>
    </row>
    <row r="14" spans="1:7" s="108" customFormat="1" ht="24">
      <c r="A14" s="107" t="s">
        <v>7</v>
      </c>
      <c r="B14" s="63" t="s">
        <v>8</v>
      </c>
      <c r="C14" s="107" t="s">
        <v>9</v>
      </c>
      <c r="D14" s="107" t="s">
        <v>10</v>
      </c>
      <c r="E14" s="63" t="s">
        <v>11</v>
      </c>
      <c r="F14" s="63" t="s">
        <v>12</v>
      </c>
      <c r="G14" s="63" t="s">
        <v>13</v>
      </c>
    </row>
    <row r="15" spans="1:7" ht="6" customHeight="1">
      <c r="A15" s="86"/>
      <c r="B15" s="86"/>
      <c r="C15" s="86"/>
      <c r="D15" s="86"/>
      <c r="E15" s="86"/>
      <c r="F15" s="86"/>
      <c r="G15" s="86"/>
    </row>
    <row r="16" spans="1:7" s="1" customFormat="1">
      <c r="A16" s="22" t="s">
        <v>112</v>
      </c>
      <c r="B16" s="23" t="s">
        <v>351</v>
      </c>
      <c r="C16" s="24"/>
      <c r="D16" s="25"/>
      <c r="E16" s="25"/>
      <c r="F16" s="25"/>
      <c r="G16" s="26">
        <f>+ROUND(SUM(G17,G32,G59,G97,G111,G137,G174,G195,G221,G240,G247),2)</f>
        <v>0</v>
      </c>
    </row>
    <row r="17" spans="1:7" ht="15.75" customHeight="1">
      <c r="A17" s="2" t="s">
        <v>162</v>
      </c>
      <c r="B17" s="11" t="s">
        <v>78</v>
      </c>
      <c r="C17" s="3"/>
      <c r="D17" s="4"/>
      <c r="E17" s="4"/>
      <c r="F17" s="4"/>
      <c r="G17" s="5">
        <f>ROUND(SUM(G18:G31),2)</f>
        <v>0</v>
      </c>
    </row>
    <row r="18" spans="1:7" s="1" customFormat="1" ht="45">
      <c r="A18" s="7" t="s">
        <v>386</v>
      </c>
      <c r="B18" s="81" t="s">
        <v>80</v>
      </c>
      <c r="C18" s="82" t="s">
        <v>18</v>
      </c>
      <c r="D18" s="83">
        <v>6.92</v>
      </c>
      <c r="E18" s="8"/>
      <c r="F18" s="19"/>
      <c r="G18" s="9"/>
    </row>
    <row r="19" spans="1:7" s="1" customFormat="1" ht="45">
      <c r="A19" s="7" t="s">
        <v>387</v>
      </c>
      <c r="B19" s="81" t="s">
        <v>79</v>
      </c>
      <c r="C19" s="82" t="s">
        <v>18</v>
      </c>
      <c r="D19" s="83">
        <v>21.58</v>
      </c>
      <c r="E19" s="8"/>
      <c r="F19" s="19"/>
      <c r="G19" s="9"/>
    </row>
    <row r="20" spans="1:7" s="1" customFormat="1" ht="45">
      <c r="A20" s="7" t="s">
        <v>388</v>
      </c>
      <c r="B20" s="81" t="s">
        <v>153</v>
      </c>
      <c r="C20" s="82" t="s">
        <v>18</v>
      </c>
      <c r="D20" s="83">
        <v>0.53</v>
      </c>
      <c r="E20" s="8"/>
      <c r="F20" s="10"/>
      <c r="G20" s="9"/>
    </row>
    <row r="21" spans="1:7" s="1" customFormat="1" ht="45">
      <c r="A21" s="7" t="s">
        <v>389</v>
      </c>
      <c r="B21" s="81" t="s">
        <v>152</v>
      </c>
      <c r="C21" s="82" t="s">
        <v>29</v>
      </c>
      <c r="D21" s="83">
        <v>101.55</v>
      </c>
      <c r="E21" s="8"/>
      <c r="F21" s="19"/>
      <c r="G21" s="9"/>
    </row>
    <row r="22" spans="1:7" s="1" customFormat="1" ht="33.75">
      <c r="A22" s="7" t="s">
        <v>390</v>
      </c>
      <c r="B22" s="81" t="s">
        <v>157</v>
      </c>
      <c r="C22" s="82" t="s">
        <v>17</v>
      </c>
      <c r="D22" s="83">
        <v>157.30000000000001</v>
      </c>
      <c r="E22" s="8"/>
      <c r="F22" s="19"/>
      <c r="G22" s="9"/>
    </row>
    <row r="23" spans="1:7" s="1" customFormat="1" ht="45">
      <c r="A23" s="7" t="s">
        <v>391</v>
      </c>
      <c r="B23" s="81" t="s">
        <v>154</v>
      </c>
      <c r="C23" s="82" t="s">
        <v>17</v>
      </c>
      <c r="D23" s="83">
        <v>454.3</v>
      </c>
      <c r="E23" s="8"/>
      <c r="F23" s="10"/>
      <c r="G23" s="9"/>
    </row>
    <row r="24" spans="1:7" s="1" customFormat="1" ht="56.25">
      <c r="A24" s="7" t="s">
        <v>392</v>
      </c>
      <c r="B24" s="81" t="s">
        <v>160</v>
      </c>
      <c r="C24" s="82" t="s">
        <v>26</v>
      </c>
      <c r="D24" s="83">
        <v>1</v>
      </c>
      <c r="E24" s="8"/>
      <c r="F24" s="19"/>
      <c r="G24" s="9"/>
    </row>
    <row r="25" spans="1:7" s="1" customFormat="1" ht="56.25">
      <c r="A25" s="7" t="s">
        <v>393</v>
      </c>
      <c r="B25" s="81" t="s">
        <v>159</v>
      </c>
      <c r="C25" s="82" t="s">
        <v>26</v>
      </c>
      <c r="D25" s="83">
        <v>1</v>
      </c>
      <c r="E25" s="8"/>
      <c r="F25" s="19"/>
      <c r="G25" s="9"/>
    </row>
    <row r="26" spans="1:7" s="1" customFormat="1" ht="56.25">
      <c r="A26" s="7" t="s">
        <v>394</v>
      </c>
      <c r="B26" s="81" t="s">
        <v>158</v>
      </c>
      <c r="C26" s="82" t="s">
        <v>26</v>
      </c>
      <c r="D26" s="83">
        <v>1</v>
      </c>
      <c r="E26" s="8"/>
      <c r="F26" s="19"/>
      <c r="G26" s="9"/>
    </row>
    <row r="27" spans="1:7" s="1" customFormat="1" ht="45">
      <c r="A27" s="7" t="s">
        <v>395</v>
      </c>
      <c r="B27" s="81" t="s">
        <v>107</v>
      </c>
      <c r="C27" s="82" t="s">
        <v>26</v>
      </c>
      <c r="D27" s="83">
        <v>1</v>
      </c>
      <c r="E27" s="8"/>
      <c r="F27" s="10"/>
      <c r="G27" s="9"/>
    </row>
    <row r="28" spans="1:7" s="1" customFormat="1" ht="45">
      <c r="A28" s="7" t="s">
        <v>396</v>
      </c>
      <c r="B28" s="81" t="s">
        <v>155</v>
      </c>
      <c r="C28" s="82" t="s">
        <v>26</v>
      </c>
      <c r="D28" s="83">
        <v>1</v>
      </c>
      <c r="E28" s="8"/>
      <c r="F28" s="10"/>
      <c r="G28" s="9"/>
    </row>
    <row r="29" spans="1:7" s="1" customFormat="1" ht="45">
      <c r="A29" s="7" t="s">
        <v>397</v>
      </c>
      <c r="B29" s="81" t="s">
        <v>156</v>
      </c>
      <c r="C29" s="82" t="s">
        <v>26</v>
      </c>
      <c r="D29" s="83">
        <v>1</v>
      </c>
      <c r="E29" s="8"/>
      <c r="F29" s="10"/>
      <c r="G29" s="9"/>
    </row>
    <row r="30" spans="1:7" s="1" customFormat="1" ht="33.75">
      <c r="A30" s="7" t="s">
        <v>398</v>
      </c>
      <c r="B30" s="81" t="s">
        <v>66</v>
      </c>
      <c r="C30" s="82" t="s">
        <v>18</v>
      </c>
      <c r="D30" s="83">
        <v>29.03</v>
      </c>
      <c r="E30" s="8"/>
      <c r="F30" s="20"/>
      <c r="G30" s="9"/>
    </row>
    <row r="31" spans="1:7" s="1" customFormat="1" ht="33.75">
      <c r="A31" s="7" t="s">
        <v>399</v>
      </c>
      <c r="B31" s="81" t="s">
        <v>67</v>
      </c>
      <c r="C31" s="82" t="s">
        <v>19</v>
      </c>
      <c r="D31" s="83">
        <v>174.18</v>
      </c>
      <c r="E31" s="8"/>
      <c r="F31" s="10"/>
      <c r="G31" s="9"/>
    </row>
    <row r="32" spans="1:7" s="1" customFormat="1">
      <c r="A32" s="2" t="s">
        <v>163</v>
      </c>
      <c r="B32" s="11" t="s">
        <v>81</v>
      </c>
      <c r="C32" s="21"/>
      <c r="D32" s="21"/>
      <c r="E32" s="21"/>
      <c r="F32" s="21"/>
      <c r="G32" s="5">
        <f>+ROUND(SUM(G33,G41,G56),2)</f>
        <v>0</v>
      </c>
    </row>
    <row r="33" spans="1:7" s="1" customFormat="1">
      <c r="A33" s="12" t="s">
        <v>164</v>
      </c>
      <c r="B33" s="13" t="s">
        <v>39</v>
      </c>
      <c r="C33" s="14"/>
      <c r="D33" s="15"/>
      <c r="E33" s="16"/>
      <c r="F33" s="17"/>
      <c r="G33" s="16">
        <f>ROUND(SUM(G34:G40),2)</f>
        <v>0</v>
      </c>
    </row>
    <row r="34" spans="1:7" s="1" customFormat="1" ht="33.75">
      <c r="A34" s="7" t="s">
        <v>400</v>
      </c>
      <c r="B34" s="81" t="s">
        <v>68</v>
      </c>
      <c r="C34" s="82" t="s">
        <v>17</v>
      </c>
      <c r="D34" s="83">
        <v>193.5</v>
      </c>
      <c r="E34" s="8"/>
      <c r="F34" s="10"/>
      <c r="G34" s="9"/>
    </row>
    <row r="35" spans="1:7" s="1" customFormat="1" ht="45">
      <c r="A35" s="7" t="s">
        <v>401</v>
      </c>
      <c r="B35" s="81" t="s">
        <v>75</v>
      </c>
      <c r="C35" s="82" t="s">
        <v>18</v>
      </c>
      <c r="D35" s="83">
        <v>11.610000000000001</v>
      </c>
      <c r="E35" s="8"/>
      <c r="F35" s="10"/>
      <c r="G35" s="9"/>
    </row>
    <row r="36" spans="1:7" s="1" customFormat="1" ht="45">
      <c r="A36" s="7" t="s">
        <v>402</v>
      </c>
      <c r="B36" s="81" t="s">
        <v>52</v>
      </c>
      <c r="C36" s="82" t="s">
        <v>17</v>
      </c>
      <c r="D36" s="83">
        <v>116.1</v>
      </c>
      <c r="E36" s="8"/>
      <c r="F36" s="10"/>
      <c r="G36" s="9"/>
    </row>
    <row r="37" spans="1:7" s="1" customFormat="1" ht="45">
      <c r="A37" s="7" t="s">
        <v>403</v>
      </c>
      <c r="B37" s="81" t="s">
        <v>82</v>
      </c>
      <c r="C37" s="82" t="s">
        <v>18</v>
      </c>
      <c r="D37" s="83">
        <v>6.97</v>
      </c>
      <c r="E37" s="8"/>
      <c r="F37" s="10"/>
      <c r="G37" s="9"/>
    </row>
    <row r="38" spans="1:7" s="1" customFormat="1" ht="56.25">
      <c r="A38" s="7" t="s">
        <v>404</v>
      </c>
      <c r="B38" s="81" t="s">
        <v>83</v>
      </c>
      <c r="C38" s="82" t="s">
        <v>18</v>
      </c>
      <c r="D38" s="83">
        <v>4.6399999999999997</v>
      </c>
      <c r="E38" s="8"/>
      <c r="F38" s="10"/>
      <c r="G38" s="9"/>
    </row>
    <row r="39" spans="1:7" s="1" customFormat="1" ht="33.75">
      <c r="A39" s="7" t="s">
        <v>405</v>
      </c>
      <c r="B39" s="81" t="s">
        <v>66</v>
      </c>
      <c r="C39" s="82" t="s">
        <v>18</v>
      </c>
      <c r="D39" s="83">
        <v>4.6399999999999997</v>
      </c>
      <c r="E39" s="8"/>
      <c r="F39" s="20"/>
      <c r="G39" s="9"/>
    </row>
    <row r="40" spans="1:7" s="1" customFormat="1" ht="33.75">
      <c r="A40" s="7" t="s">
        <v>406</v>
      </c>
      <c r="B40" s="81" t="s">
        <v>67</v>
      </c>
      <c r="C40" s="82" t="s">
        <v>19</v>
      </c>
      <c r="D40" s="83">
        <v>27.839999999999996</v>
      </c>
      <c r="E40" s="8"/>
      <c r="F40" s="10"/>
      <c r="G40" s="9"/>
    </row>
    <row r="41" spans="1:7" s="1" customFormat="1">
      <c r="A41" s="12" t="s">
        <v>165</v>
      </c>
      <c r="B41" s="13" t="s">
        <v>84</v>
      </c>
      <c r="C41" s="14"/>
      <c r="D41" s="15"/>
      <c r="E41" s="16"/>
      <c r="F41" s="17"/>
      <c r="G41" s="16">
        <f>ROUND(SUM(G42:G55),2)</f>
        <v>0</v>
      </c>
    </row>
    <row r="42" spans="1:7" s="1" customFormat="1" ht="33.75">
      <c r="A42" s="7" t="s">
        <v>407</v>
      </c>
      <c r="B42" s="81" t="s">
        <v>85</v>
      </c>
      <c r="C42" s="82" t="s">
        <v>24</v>
      </c>
      <c r="D42" s="83">
        <v>4.25</v>
      </c>
      <c r="E42" s="8"/>
      <c r="F42" s="10"/>
      <c r="G42" s="9"/>
    </row>
    <row r="43" spans="1:7" s="1" customFormat="1" ht="33.75">
      <c r="A43" s="7" t="s">
        <v>408</v>
      </c>
      <c r="B43" s="81" t="s">
        <v>86</v>
      </c>
      <c r="C43" s="82" t="s">
        <v>24</v>
      </c>
      <c r="D43" s="83">
        <v>2.97</v>
      </c>
      <c r="E43" s="8"/>
      <c r="F43" s="10"/>
      <c r="G43" s="9"/>
    </row>
    <row r="44" spans="1:7" s="1" customFormat="1" ht="33.75">
      <c r="A44" s="7" t="s">
        <v>409</v>
      </c>
      <c r="B44" s="81" t="s">
        <v>87</v>
      </c>
      <c r="C44" s="82" t="s">
        <v>24</v>
      </c>
      <c r="D44" s="83">
        <v>93.75</v>
      </c>
      <c r="E44" s="8"/>
      <c r="F44" s="10"/>
      <c r="G44" s="9"/>
    </row>
    <row r="45" spans="1:7" s="1" customFormat="1" ht="45">
      <c r="A45" s="7" t="s">
        <v>410</v>
      </c>
      <c r="B45" s="81" t="s">
        <v>48</v>
      </c>
      <c r="C45" s="82" t="s">
        <v>17</v>
      </c>
      <c r="D45" s="83">
        <v>63.75</v>
      </c>
      <c r="E45" s="8"/>
      <c r="F45" s="10"/>
      <c r="G45" s="9"/>
    </row>
    <row r="46" spans="1:7" s="1" customFormat="1" ht="33.75">
      <c r="A46" s="7" t="s">
        <v>411</v>
      </c>
      <c r="B46" s="81" t="s">
        <v>49</v>
      </c>
      <c r="C46" s="82" t="s">
        <v>17</v>
      </c>
      <c r="D46" s="83">
        <v>129.75</v>
      </c>
      <c r="E46" s="8"/>
      <c r="F46" s="10"/>
      <c r="G46" s="9"/>
    </row>
    <row r="47" spans="1:7" s="1" customFormat="1" ht="33.75">
      <c r="A47" s="7" t="s">
        <v>412</v>
      </c>
      <c r="B47" s="81" t="s">
        <v>88</v>
      </c>
      <c r="C47" s="82" t="s">
        <v>17</v>
      </c>
      <c r="D47" s="83">
        <v>4.12</v>
      </c>
      <c r="E47" s="8"/>
      <c r="F47" s="10"/>
      <c r="G47" s="9"/>
    </row>
    <row r="48" spans="1:7" s="1" customFormat="1" ht="22.5">
      <c r="A48" s="7" t="s">
        <v>413</v>
      </c>
      <c r="B48" s="81" t="s">
        <v>69</v>
      </c>
      <c r="C48" s="82" t="s">
        <v>24</v>
      </c>
      <c r="D48" s="83">
        <v>127.5</v>
      </c>
      <c r="E48" s="8"/>
      <c r="F48" s="10"/>
      <c r="G48" s="9"/>
    </row>
    <row r="49" spans="1:7" s="1" customFormat="1" ht="45">
      <c r="A49" s="7" t="s">
        <v>414</v>
      </c>
      <c r="B49" s="81" t="s">
        <v>89</v>
      </c>
      <c r="C49" s="82" t="s">
        <v>24</v>
      </c>
      <c r="D49" s="83">
        <v>12.4</v>
      </c>
      <c r="E49" s="8"/>
      <c r="F49" s="10"/>
      <c r="G49" s="9"/>
    </row>
    <row r="50" spans="1:7" s="1" customFormat="1" ht="33.75">
      <c r="A50" s="7" t="s">
        <v>415</v>
      </c>
      <c r="B50" s="81" t="s">
        <v>90</v>
      </c>
      <c r="C50" s="82" t="s">
        <v>24</v>
      </c>
      <c r="D50" s="83">
        <v>12.4</v>
      </c>
      <c r="E50" s="8"/>
      <c r="F50" s="10"/>
      <c r="G50" s="9"/>
    </row>
    <row r="51" spans="1:7" s="1" customFormat="1" ht="43.5" customHeight="1">
      <c r="A51" s="7" t="s">
        <v>416</v>
      </c>
      <c r="B51" s="81" t="s">
        <v>161</v>
      </c>
      <c r="C51" s="82" t="s">
        <v>17</v>
      </c>
      <c r="D51" s="83">
        <v>15.39</v>
      </c>
      <c r="E51" s="8"/>
      <c r="F51" s="10"/>
      <c r="G51" s="9"/>
    </row>
    <row r="52" spans="1:7" s="1" customFormat="1" ht="33.75">
      <c r="A52" s="7" t="s">
        <v>417</v>
      </c>
      <c r="B52" s="81" t="s">
        <v>91</v>
      </c>
      <c r="C52" s="82" t="s">
        <v>17</v>
      </c>
      <c r="D52" s="83">
        <v>15.39</v>
      </c>
      <c r="E52" s="8"/>
      <c r="F52" s="10"/>
      <c r="G52" s="9"/>
    </row>
    <row r="53" spans="1:7" s="1" customFormat="1" ht="45">
      <c r="A53" s="7" t="s">
        <v>418</v>
      </c>
      <c r="B53" s="81" t="s">
        <v>92</v>
      </c>
      <c r="C53" s="82" t="s">
        <v>17</v>
      </c>
      <c r="D53" s="83">
        <v>15.39</v>
      </c>
      <c r="E53" s="8"/>
      <c r="F53" s="10"/>
      <c r="G53" s="9"/>
    </row>
    <row r="54" spans="1:7" s="1" customFormat="1" ht="90">
      <c r="A54" s="7" t="s">
        <v>419</v>
      </c>
      <c r="B54" s="81" t="s">
        <v>93</v>
      </c>
      <c r="C54" s="82" t="s">
        <v>26</v>
      </c>
      <c r="D54" s="83">
        <v>6</v>
      </c>
      <c r="E54" s="8"/>
      <c r="F54" s="10"/>
      <c r="G54" s="9"/>
    </row>
    <row r="55" spans="1:7" s="1" customFormat="1" ht="90">
      <c r="A55" s="7" t="s">
        <v>420</v>
      </c>
      <c r="B55" s="81" t="s">
        <v>94</v>
      </c>
      <c r="C55" s="82" t="s">
        <v>26</v>
      </c>
      <c r="D55" s="83">
        <v>66</v>
      </c>
      <c r="E55" s="8"/>
      <c r="F55" s="10"/>
      <c r="G55" s="9"/>
    </row>
    <row r="56" spans="1:7" s="1" customFormat="1">
      <c r="A56" s="12" t="s">
        <v>166</v>
      </c>
      <c r="B56" s="13" t="s">
        <v>97</v>
      </c>
      <c r="C56" s="14"/>
      <c r="D56" s="15"/>
      <c r="E56" s="16"/>
      <c r="F56" s="17"/>
      <c r="G56" s="16">
        <f>ROUND(SUM(G57:G58),2)</f>
        <v>0</v>
      </c>
    </row>
    <row r="57" spans="1:7" s="1" customFormat="1" ht="67.5">
      <c r="A57" s="7" t="s">
        <v>421</v>
      </c>
      <c r="B57" s="81" t="s">
        <v>98</v>
      </c>
      <c r="C57" s="82" t="s">
        <v>26</v>
      </c>
      <c r="D57" s="83">
        <v>4</v>
      </c>
      <c r="E57" s="8"/>
      <c r="F57" s="10"/>
      <c r="G57" s="9"/>
    </row>
    <row r="58" spans="1:7" s="1" customFormat="1" ht="45">
      <c r="A58" s="7" t="s">
        <v>422</v>
      </c>
      <c r="B58" s="81" t="s">
        <v>99</v>
      </c>
      <c r="C58" s="82" t="s">
        <v>26</v>
      </c>
      <c r="D58" s="83">
        <v>2</v>
      </c>
      <c r="E58" s="8"/>
      <c r="F58" s="10"/>
      <c r="G58" s="9"/>
    </row>
    <row r="59" spans="1:7" ht="15.75" customHeight="1">
      <c r="A59" s="2" t="s">
        <v>167</v>
      </c>
      <c r="B59" s="11" t="s">
        <v>63</v>
      </c>
      <c r="C59" s="3"/>
      <c r="D59" s="4"/>
      <c r="E59" s="4"/>
      <c r="F59" s="4"/>
      <c r="G59" s="5">
        <f>ROUND(SUM(G60,G67,G76,G72,G80,G89,G92,G95),2)</f>
        <v>0</v>
      </c>
    </row>
    <row r="60" spans="1:7" s="1" customFormat="1">
      <c r="A60" s="12" t="s">
        <v>168</v>
      </c>
      <c r="B60" s="13" t="s">
        <v>39</v>
      </c>
      <c r="C60" s="14"/>
      <c r="D60" s="15"/>
      <c r="E60" s="16"/>
      <c r="F60" s="17"/>
      <c r="G60" s="16">
        <f>ROUND(SUM(G61:G66),2)</f>
        <v>0</v>
      </c>
    </row>
    <row r="61" spans="1:7" s="1" customFormat="1" ht="33.75">
      <c r="A61" s="7" t="s">
        <v>423</v>
      </c>
      <c r="B61" s="81" t="s">
        <v>68</v>
      </c>
      <c r="C61" s="82" t="s">
        <v>17</v>
      </c>
      <c r="D61" s="83">
        <v>35.479999999999997</v>
      </c>
      <c r="E61" s="8"/>
      <c r="F61" s="19"/>
      <c r="G61" s="9"/>
    </row>
    <row r="62" spans="1:7" s="1" customFormat="1" ht="45">
      <c r="A62" s="7" t="s">
        <v>424</v>
      </c>
      <c r="B62" s="81" t="s">
        <v>70</v>
      </c>
      <c r="C62" s="82" t="s">
        <v>18</v>
      </c>
      <c r="D62" s="83">
        <v>17.37</v>
      </c>
      <c r="E62" s="8"/>
      <c r="F62" s="19"/>
      <c r="G62" s="9"/>
    </row>
    <row r="63" spans="1:7" s="1" customFormat="1" ht="45">
      <c r="A63" s="7" t="s">
        <v>425</v>
      </c>
      <c r="B63" s="81" t="s">
        <v>118</v>
      </c>
      <c r="C63" s="82" t="s">
        <v>18</v>
      </c>
      <c r="D63" s="83">
        <v>1.43</v>
      </c>
      <c r="E63" s="8"/>
      <c r="F63" s="10"/>
      <c r="G63" s="9"/>
    </row>
    <row r="64" spans="1:7" s="1" customFormat="1" ht="56.25">
      <c r="A64" s="7" t="s">
        <v>426</v>
      </c>
      <c r="B64" s="81" t="s">
        <v>72</v>
      </c>
      <c r="C64" s="82" t="s">
        <v>18</v>
      </c>
      <c r="D64" s="83">
        <v>10.84</v>
      </c>
      <c r="E64" s="8"/>
      <c r="F64" s="10"/>
      <c r="G64" s="9"/>
    </row>
    <row r="65" spans="1:7" s="1" customFormat="1" ht="33.75">
      <c r="A65" s="7" t="s">
        <v>427</v>
      </c>
      <c r="B65" s="81" t="s">
        <v>66</v>
      </c>
      <c r="C65" s="82" t="s">
        <v>18</v>
      </c>
      <c r="D65" s="83">
        <v>15.940000000000001</v>
      </c>
      <c r="E65" s="8"/>
      <c r="F65" s="20"/>
      <c r="G65" s="9"/>
    </row>
    <row r="66" spans="1:7" s="1" customFormat="1" ht="33.75">
      <c r="A66" s="7" t="s">
        <v>428</v>
      </c>
      <c r="B66" s="81" t="s">
        <v>67</v>
      </c>
      <c r="C66" s="82" t="s">
        <v>19</v>
      </c>
      <c r="D66" s="83">
        <v>95.640000000000015</v>
      </c>
      <c r="E66" s="8"/>
      <c r="F66" s="10"/>
      <c r="G66" s="9"/>
    </row>
    <row r="67" spans="1:7" s="1" customFormat="1">
      <c r="A67" s="12" t="s">
        <v>169</v>
      </c>
      <c r="B67" s="13" t="s">
        <v>32</v>
      </c>
      <c r="C67" s="14"/>
      <c r="D67" s="15"/>
      <c r="E67" s="16"/>
      <c r="F67" s="17"/>
      <c r="G67" s="16">
        <f>ROUND(SUM(G68:G71),2)</f>
        <v>0</v>
      </c>
    </row>
    <row r="68" spans="1:7" s="1" customFormat="1" ht="33.75">
      <c r="A68" s="7" t="s">
        <v>429</v>
      </c>
      <c r="B68" s="81" t="s">
        <v>30</v>
      </c>
      <c r="C68" s="82" t="s">
        <v>17</v>
      </c>
      <c r="D68" s="83">
        <v>11.47</v>
      </c>
      <c r="E68" s="8"/>
      <c r="F68" s="10"/>
      <c r="G68" s="9"/>
    </row>
    <row r="69" spans="1:7" s="1" customFormat="1" ht="33.75">
      <c r="A69" s="7" t="s">
        <v>430</v>
      </c>
      <c r="B69" s="81" t="s">
        <v>108</v>
      </c>
      <c r="C69" s="82" t="s">
        <v>17</v>
      </c>
      <c r="D69" s="83">
        <v>19.920000000000002</v>
      </c>
      <c r="E69" s="8"/>
      <c r="F69" s="10"/>
      <c r="G69" s="9"/>
    </row>
    <row r="70" spans="1:7" s="1" customFormat="1" ht="33.75">
      <c r="A70" s="7" t="s">
        <v>431</v>
      </c>
      <c r="B70" s="81" t="s">
        <v>51</v>
      </c>
      <c r="C70" s="82" t="s">
        <v>29</v>
      </c>
      <c r="D70" s="83">
        <v>411.06</v>
      </c>
      <c r="E70" s="8"/>
      <c r="F70" s="10"/>
      <c r="G70" s="9"/>
    </row>
    <row r="71" spans="1:7" s="1" customFormat="1" ht="22.5">
      <c r="A71" s="7" t="s">
        <v>432</v>
      </c>
      <c r="B71" s="81" t="s">
        <v>377</v>
      </c>
      <c r="C71" s="82" t="s">
        <v>18</v>
      </c>
      <c r="D71" s="83">
        <v>4.5199999999999996</v>
      </c>
      <c r="E71" s="8"/>
      <c r="F71" s="10"/>
      <c r="G71" s="9"/>
    </row>
    <row r="72" spans="1:7" s="1" customFormat="1">
      <c r="A72" s="12" t="s">
        <v>170</v>
      </c>
      <c r="B72" s="13" t="s">
        <v>109</v>
      </c>
      <c r="C72" s="14"/>
      <c r="D72" s="15"/>
      <c r="E72" s="16"/>
      <c r="F72" s="17"/>
      <c r="G72" s="16">
        <f>ROUND(SUM(G73:G75),2)</f>
        <v>0</v>
      </c>
    </row>
    <row r="73" spans="1:7" s="1" customFormat="1" ht="135">
      <c r="A73" s="7" t="s">
        <v>433</v>
      </c>
      <c r="B73" s="81" t="s">
        <v>116</v>
      </c>
      <c r="C73" s="82" t="s">
        <v>17</v>
      </c>
      <c r="D73" s="83">
        <v>53.22</v>
      </c>
      <c r="E73" s="8"/>
      <c r="F73" s="10"/>
      <c r="G73" s="9"/>
    </row>
    <row r="74" spans="1:7" s="1" customFormat="1" ht="33.75">
      <c r="A74" s="7" t="s">
        <v>434</v>
      </c>
      <c r="B74" s="81" t="s">
        <v>51</v>
      </c>
      <c r="C74" s="82" t="s">
        <v>29</v>
      </c>
      <c r="D74" s="83">
        <v>473.41</v>
      </c>
      <c r="E74" s="8"/>
      <c r="F74" s="10"/>
      <c r="G74" s="9"/>
    </row>
    <row r="75" spans="1:7" s="1" customFormat="1" ht="33.75">
      <c r="A75" s="7" t="s">
        <v>435</v>
      </c>
      <c r="B75" s="81" t="s">
        <v>378</v>
      </c>
      <c r="C75" s="82" t="s">
        <v>18</v>
      </c>
      <c r="D75" s="83">
        <v>5.0199999999999996</v>
      </c>
      <c r="E75" s="8"/>
      <c r="F75" s="10"/>
      <c r="G75" s="9"/>
    </row>
    <row r="76" spans="1:7" s="1" customFormat="1">
      <c r="A76" s="12" t="s">
        <v>171</v>
      </c>
      <c r="B76" s="13" t="s">
        <v>64</v>
      </c>
      <c r="C76" s="14"/>
      <c r="D76" s="15"/>
      <c r="E76" s="16"/>
      <c r="F76" s="17"/>
      <c r="G76" s="16">
        <f>+ROUND(SUM(G77:G79),2)</f>
        <v>0</v>
      </c>
    </row>
    <row r="77" spans="1:7" s="1" customFormat="1" ht="45">
      <c r="A77" s="7" t="s">
        <v>436</v>
      </c>
      <c r="B77" s="81" t="s">
        <v>117</v>
      </c>
      <c r="C77" s="82" t="s">
        <v>17</v>
      </c>
      <c r="D77" s="83">
        <v>35.479999999999997</v>
      </c>
      <c r="E77" s="8"/>
      <c r="F77" s="10"/>
      <c r="G77" s="9"/>
    </row>
    <row r="78" spans="1:7" s="1" customFormat="1" ht="22.5">
      <c r="A78" s="7" t="s">
        <v>437</v>
      </c>
      <c r="B78" s="81" t="s">
        <v>69</v>
      </c>
      <c r="C78" s="82" t="s">
        <v>24</v>
      </c>
      <c r="D78" s="83">
        <v>15.26</v>
      </c>
      <c r="E78" s="8"/>
      <c r="F78" s="10"/>
      <c r="G78" s="9"/>
    </row>
    <row r="79" spans="1:7" s="1" customFormat="1" ht="33.75">
      <c r="A79" s="7" t="s">
        <v>438</v>
      </c>
      <c r="B79" s="81" t="s">
        <v>87</v>
      </c>
      <c r="C79" s="82" t="s">
        <v>24</v>
      </c>
      <c r="D79" s="83">
        <v>14.21</v>
      </c>
      <c r="E79" s="8"/>
      <c r="F79" s="10"/>
      <c r="G79" s="9"/>
    </row>
    <row r="80" spans="1:7" s="1" customFormat="1">
      <c r="A80" s="12" t="s">
        <v>172</v>
      </c>
      <c r="B80" s="13" t="s">
        <v>56</v>
      </c>
      <c r="C80" s="14"/>
      <c r="D80" s="15"/>
      <c r="E80" s="16"/>
      <c r="F80" s="17"/>
      <c r="G80" s="16">
        <f>ROUND(SUM(G81:G88),2)</f>
        <v>0</v>
      </c>
    </row>
    <row r="81" spans="1:7" s="1" customFormat="1" ht="45">
      <c r="A81" s="7" t="s">
        <v>439</v>
      </c>
      <c r="B81" s="81" t="s">
        <v>75</v>
      </c>
      <c r="C81" s="82" t="s">
        <v>18</v>
      </c>
      <c r="D81" s="83">
        <v>0.93</v>
      </c>
      <c r="E81" s="8"/>
      <c r="F81" s="19"/>
      <c r="G81" s="9"/>
    </row>
    <row r="82" spans="1:7" s="1" customFormat="1" ht="33.75">
      <c r="A82" s="7" t="s">
        <v>440</v>
      </c>
      <c r="B82" s="81" t="s">
        <v>108</v>
      </c>
      <c r="C82" s="82" t="s">
        <v>17</v>
      </c>
      <c r="D82" s="83">
        <v>4.1500000000000004</v>
      </c>
      <c r="E82" s="8"/>
      <c r="F82" s="10"/>
      <c r="G82" s="9"/>
    </row>
    <row r="83" spans="1:7" s="1" customFormat="1" ht="33.75">
      <c r="A83" s="7" t="s">
        <v>441</v>
      </c>
      <c r="B83" s="81" t="s">
        <v>51</v>
      </c>
      <c r="C83" s="82" t="s">
        <v>29</v>
      </c>
      <c r="D83" s="83">
        <v>29.78</v>
      </c>
      <c r="E83" s="8"/>
      <c r="F83" s="19"/>
      <c r="G83" s="9"/>
    </row>
    <row r="84" spans="1:7" s="1" customFormat="1" ht="22.5">
      <c r="A84" s="7" t="s">
        <v>442</v>
      </c>
      <c r="B84" s="81" t="s">
        <v>76</v>
      </c>
      <c r="C84" s="82" t="s">
        <v>18</v>
      </c>
      <c r="D84" s="83">
        <v>0.41</v>
      </c>
      <c r="E84" s="8"/>
      <c r="F84" s="19"/>
      <c r="G84" s="9"/>
    </row>
    <row r="85" spans="1:7" s="1" customFormat="1" ht="90">
      <c r="A85" s="7" t="s">
        <v>443</v>
      </c>
      <c r="B85" s="81" t="s">
        <v>120</v>
      </c>
      <c r="C85" s="82" t="s">
        <v>29</v>
      </c>
      <c r="D85" s="83">
        <v>547.6</v>
      </c>
      <c r="E85" s="8"/>
      <c r="F85" s="10"/>
      <c r="G85" s="9"/>
    </row>
    <row r="86" spans="1:7" s="1" customFormat="1" ht="45">
      <c r="A86" s="7" t="s">
        <v>444</v>
      </c>
      <c r="B86" s="81" t="s">
        <v>100</v>
      </c>
      <c r="C86" s="82" t="s">
        <v>29</v>
      </c>
      <c r="D86" s="83">
        <v>547.6</v>
      </c>
      <c r="E86" s="8"/>
      <c r="F86" s="10"/>
      <c r="G86" s="9"/>
    </row>
    <row r="87" spans="1:7" s="1" customFormat="1" ht="33.75">
      <c r="A87" s="7" t="s">
        <v>445</v>
      </c>
      <c r="B87" s="81" t="s">
        <v>119</v>
      </c>
      <c r="C87" s="82" t="s">
        <v>26</v>
      </c>
      <c r="D87" s="83">
        <v>1</v>
      </c>
      <c r="E87" s="8"/>
      <c r="F87" s="19"/>
      <c r="G87" s="9"/>
    </row>
    <row r="88" spans="1:7" s="1" customFormat="1" ht="45">
      <c r="A88" s="7" t="s">
        <v>446</v>
      </c>
      <c r="B88" s="81" t="s">
        <v>101</v>
      </c>
      <c r="C88" s="82" t="s">
        <v>26</v>
      </c>
      <c r="D88" s="83">
        <v>1</v>
      </c>
      <c r="E88" s="8"/>
      <c r="F88" s="10"/>
      <c r="G88" s="9"/>
    </row>
    <row r="89" spans="1:7" s="1" customFormat="1">
      <c r="A89" s="12" t="s">
        <v>173</v>
      </c>
      <c r="B89" s="13" t="s">
        <v>141</v>
      </c>
      <c r="C89" s="14"/>
      <c r="D89" s="15"/>
      <c r="E89" s="16"/>
      <c r="F89" s="17"/>
      <c r="G89" s="16">
        <f>ROUND(SUM(G90:G91),2)</f>
        <v>0</v>
      </c>
    </row>
    <row r="90" spans="1:7" s="1" customFormat="1" ht="56.25">
      <c r="A90" s="7" t="s">
        <v>447</v>
      </c>
      <c r="B90" s="81" t="s">
        <v>380</v>
      </c>
      <c r="C90" s="82" t="s">
        <v>29</v>
      </c>
      <c r="D90" s="83">
        <v>1321.64</v>
      </c>
      <c r="E90" s="8"/>
      <c r="F90" s="19"/>
      <c r="G90" s="9"/>
    </row>
    <row r="91" spans="1:7" s="1" customFormat="1" ht="33.75">
      <c r="A91" s="7" t="s">
        <v>448</v>
      </c>
      <c r="B91" s="81" t="s">
        <v>142</v>
      </c>
      <c r="C91" s="82" t="s">
        <v>29</v>
      </c>
      <c r="D91" s="83">
        <v>1321.64</v>
      </c>
      <c r="E91" s="8"/>
      <c r="F91" s="19"/>
      <c r="G91" s="9"/>
    </row>
    <row r="92" spans="1:7" ht="13.5" customHeight="1">
      <c r="A92" s="12" t="s">
        <v>174</v>
      </c>
      <c r="B92" s="13" t="s">
        <v>37</v>
      </c>
      <c r="C92" s="14"/>
      <c r="D92" s="15"/>
      <c r="E92" s="16"/>
      <c r="F92" s="17"/>
      <c r="G92" s="16">
        <f>ROUND(SUM(G93:G94),2)</f>
        <v>0</v>
      </c>
    </row>
    <row r="93" spans="1:7" s="1" customFormat="1" ht="106.5" customHeight="1">
      <c r="A93" s="7" t="s">
        <v>449</v>
      </c>
      <c r="B93" s="81" t="s">
        <v>121</v>
      </c>
      <c r="C93" s="82" t="s">
        <v>26</v>
      </c>
      <c r="D93" s="83">
        <v>1</v>
      </c>
      <c r="E93" s="8"/>
      <c r="F93" s="10"/>
      <c r="G93" s="9"/>
    </row>
    <row r="94" spans="1:7" s="1" customFormat="1" ht="45">
      <c r="A94" s="7" t="s">
        <v>450</v>
      </c>
      <c r="B94" s="81" t="s">
        <v>102</v>
      </c>
      <c r="C94" s="82" t="s">
        <v>26</v>
      </c>
      <c r="D94" s="83">
        <v>1</v>
      </c>
      <c r="E94" s="8"/>
      <c r="F94" s="10"/>
      <c r="G94" s="9"/>
    </row>
    <row r="95" spans="1:7" ht="13.5" customHeight="1">
      <c r="A95" s="12" t="s">
        <v>175</v>
      </c>
      <c r="B95" s="13" t="s">
        <v>35</v>
      </c>
      <c r="C95" s="14"/>
      <c r="D95" s="15"/>
      <c r="E95" s="16"/>
      <c r="F95" s="17"/>
      <c r="G95" s="16">
        <f>ROUND(SUM(G96),2)</f>
        <v>0</v>
      </c>
    </row>
    <row r="96" spans="1:7" s="1" customFormat="1" ht="173.25" customHeight="1">
      <c r="A96" s="7" t="s">
        <v>451</v>
      </c>
      <c r="B96" s="81" t="s">
        <v>65</v>
      </c>
      <c r="C96" s="82" t="s">
        <v>26</v>
      </c>
      <c r="D96" s="83">
        <v>1</v>
      </c>
      <c r="E96" s="8"/>
      <c r="F96" s="10"/>
      <c r="G96" s="9"/>
    </row>
    <row r="97" spans="1:7" ht="13.5" customHeight="1">
      <c r="A97" s="2" t="s">
        <v>176</v>
      </c>
      <c r="B97" s="11" t="s">
        <v>199</v>
      </c>
      <c r="C97" s="3"/>
      <c r="D97" s="4"/>
      <c r="E97" s="4"/>
      <c r="F97" s="4"/>
      <c r="G97" s="5">
        <f>ROUND(SUM(G98,G104,G109),2)</f>
        <v>0</v>
      </c>
    </row>
    <row r="98" spans="1:7" s="1" customFormat="1">
      <c r="A98" s="12" t="s">
        <v>177</v>
      </c>
      <c r="B98" s="13" t="s">
        <v>39</v>
      </c>
      <c r="C98" s="14"/>
      <c r="D98" s="15"/>
      <c r="E98" s="16"/>
      <c r="F98" s="17"/>
      <c r="G98" s="16">
        <f>ROUND(SUM(G99:G103),2)</f>
        <v>0</v>
      </c>
    </row>
    <row r="99" spans="1:7" s="1" customFormat="1" ht="33.75">
      <c r="A99" s="7" t="s">
        <v>452</v>
      </c>
      <c r="B99" s="81" t="s">
        <v>68</v>
      </c>
      <c r="C99" s="82" t="s">
        <v>17</v>
      </c>
      <c r="D99" s="83">
        <v>146.36000000000001</v>
      </c>
      <c r="E99" s="8"/>
      <c r="F99" s="10"/>
      <c r="G99" s="9"/>
    </row>
    <row r="100" spans="1:7" s="1" customFormat="1" ht="45">
      <c r="A100" s="7" t="s">
        <v>453</v>
      </c>
      <c r="B100" s="81" t="s">
        <v>70</v>
      </c>
      <c r="C100" s="82" t="s">
        <v>18</v>
      </c>
      <c r="D100" s="83">
        <v>21.954000000000001</v>
      </c>
      <c r="E100" s="8"/>
      <c r="F100" s="10"/>
      <c r="G100" s="9"/>
    </row>
    <row r="101" spans="1:7" s="1" customFormat="1" ht="56.25">
      <c r="A101" s="7" t="s">
        <v>454</v>
      </c>
      <c r="B101" s="81" t="s">
        <v>72</v>
      </c>
      <c r="C101" s="82" t="s">
        <v>18</v>
      </c>
      <c r="D101" s="83">
        <v>21.95</v>
      </c>
      <c r="E101" s="8"/>
      <c r="F101" s="10"/>
      <c r="G101" s="9"/>
    </row>
    <row r="102" spans="1:7" s="1" customFormat="1" ht="33.75">
      <c r="A102" s="7" t="s">
        <v>455</v>
      </c>
      <c r="B102" s="81" t="s">
        <v>66</v>
      </c>
      <c r="C102" s="82" t="s">
        <v>18</v>
      </c>
      <c r="D102" s="83">
        <v>21.95</v>
      </c>
      <c r="E102" s="8"/>
      <c r="F102" s="10"/>
      <c r="G102" s="9"/>
    </row>
    <row r="103" spans="1:7" s="1" customFormat="1" ht="33.75">
      <c r="A103" s="7" t="s">
        <v>456</v>
      </c>
      <c r="B103" s="81" t="s">
        <v>67</v>
      </c>
      <c r="C103" s="82" t="s">
        <v>19</v>
      </c>
      <c r="D103" s="83">
        <v>131.69999999999999</v>
      </c>
      <c r="E103" s="8"/>
      <c r="F103" s="10"/>
      <c r="G103" s="9"/>
    </row>
    <row r="104" spans="1:7" s="1" customFormat="1">
      <c r="A104" s="12" t="s">
        <v>383</v>
      </c>
      <c r="B104" s="13" t="s">
        <v>73</v>
      </c>
      <c r="C104" s="14"/>
      <c r="D104" s="15"/>
      <c r="E104" s="16"/>
      <c r="F104" s="17"/>
      <c r="G104" s="16">
        <f>ROUND(SUM(G105:G108),2)</f>
        <v>0</v>
      </c>
    </row>
    <row r="105" spans="1:7" s="1" customFormat="1" ht="33.75">
      <c r="A105" s="7" t="s">
        <v>457</v>
      </c>
      <c r="B105" s="81" t="s">
        <v>36</v>
      </c>
      <c r="C105" s="82" t="s">
        <v>17</v>
      </c>
      <c r="D105" s="83">
        <v>146.36000000000001</v>
      </c>
      <c r="E105" s="8"/>
      <c r="F105" s="10"/>
      <c r="G105" s="9"/>
    </row>
    <row r="106" spans="1:7" s="1" customFormat="1" ht="45">
      <c r="A106" s="7" t="s">
        <v>458</v>
      </c>
      <c r="B106" s="81" t="s">
        <v>53</v>
      </c>
      <c r="C106" s="82" t="s">
        <v>17</v>
      </c>
      <c r="D106" s="83">
        <v>146.36000000000001</v>
      </c>
      <c r="E106" s="8"/>
      <c r="F106" s="10"/>
      <c r="G106" s="9"/>
    </row>
    <row r="107" spans="1:7" s="1" customFormat="1" ht="22.5">
      <c r="A107" s="7" t="s">
        <v>459</v>
      </c>
      <c r="B107" s="81" t="s">
        <v>69</v>
      </c>
      <c r="C107" s="82" t="s">
        <v>24</v>
      </c>
      <c r="D107" s="83">
        <v>126.06</v>
      </c>
      <c r="E107" s="8"/>
      <c r="F107" s="10"/>
      <c r="G107" s="9"/>
    </row>
    <row r="108" spans="1:7" s="1" customFormat="1" ht="45">
      <c r="A108" s="7" t="s">
        <v>460</v>
      </c>
      <c r="B108" s="81" t="s">
        <v>38</v>
      </c>
      <c r="C108" s="82" t="s">
        <v>24</v>
      </c>
      <c r="D108" s="83">
        <v>126.06</v>
      </c>
      <c r="E108" s="8"/>
      <c r="F108" s="10"/>
      <c r="G108" s="9"/>
    </row>
    <row r="109" spans="1:7" s="1" customFormat="1">
      <c r="A109" s="12" t="s">
        <v>178</v>
      </c>
      <c r="B109" s="13" t="s">
        <v>200</v>
      </c>
      <c r="C109" s="14"/>
      <c r="D109" s="15"/>
      <c r="E109" s="16"/>
      <c r="F109" s="17"/>
      <c r="G109" s="16">
        <f>ROUND(SUM(G110),2)</f>
        <v>0</v>
      </c>
    </row>
    <row r="110" spans="1:7" s="1" customFormat="1" ht="45">
      <c r="A110" s="7" t="s">
        <v>461</v>
      </c>
      <c r="B110" s="81" t="s">
        <v>147</v>
      </c>
      <c r="C110" s="82" t="s">
        <v>17</v>
      </c>
      <c r="D110" s="83">
        <v>146.36000000000001</v>
      </c>
      <c r="E110" s="8"/>
      <c r="F110" s="10"/>
      <c r="G110" s="9"/>
    </row>
    <row r="111" spans="1:7">
      <c r="A111" s="2" t="s">
        <v>179</v>
      </c>
      <c r="B111" s="11" t="s">
        <v>57</v>
      </c>
      <c r="C111" s="3"/>
      <c r="D111" s="4"/>
      <c r="E111" s="4"/>
      <c r="F111" s="4"/>
      <c r="G111" s="5">
        <f>+ROUND(SUM(G112,G118,G128,G135),2)</f>
        <v>0</v>
      </c>
    </row>
    <row r="112" spans="1:7" s="1" customFormat="1">
      <c r="A112" s="12" t="s">
        <v>180</v>
      </c>
      <c r="B112" s="13" t="s">
        <v>39</v>
      </c>
      <c r="C112" s="14"/>
      <c r="D112" s="15"/>
      <c r="E112" s="16"/>
      <c r="F112" s="17"/>
      <c r="G112" s="16">
        <f>ROUND(SUM(G113:G117),2)</f>
        <v>0</v>
      </c>
    </row>
    <row r="113" spans="1:7" s="1" customFormat="1" ht="33.75">
      <c r="A113" s="7" t="s">
        <v>462</v>
      </c>
      <c r="B113" s="81" t="s">
        <v>68</v>
      </c>
      <c r="C113" s="82" t="s">
        <v>17</v>
      </c>
      <c r="D113" s="83">
        <v>70.14</v>
      </c>
      <c r="E113" s="8"/>
      <c r="F113" s="10"/>
      <c r="G113" s="9"/>
    </row>
    <row r="114" spans="1:7" s="1" customFormat="1" ht="45">
      <c r="A114" s="7" t="s">
        <v>463</v>
      </c>
      <c r="B114" s="81" t="s">
        <v>70</v>
      </c>
      <c r="C114" s="82" t="s">
        <v>18</v>
      </c>
      <c r="D114" s="83">
        <v>10.52</v>
      </c>
      <c r="E114" s="8"/>
      <c r="F114" s="10"/>
      <c r="G114" s="9"/>
    </row>
    <row r="115" spans="1:7" s="1" customFormat="1" ht="56.25">
      <c r="A115" s="7" t="s">
        <v>464</v>
      </c>
      <c r="B115" s="81" t="s">
        <v>72</v>
      </c>
      <c r="C115" s="82" t="s">
        <v>18</v>
      </c>
      <c r="D115" s="83">
        <v>10.52</v>
      </c>
      <c r="E115" s="8"/>
      <c r="F115" s="10"/>
      <c r="G115" s="9"/>
    </row>
    <row r="116" spans="1:7" s="1" customFormat="1" ht="33.75">
      <c r="A116" s="7" t="s">
        <v>465</v>
      </c>
      <c r="B116" s="81" t="s">
        <v>66</v>
      </c>
      <c r="C116" s="82" t="s">
        <v>18</v>
      </c>
      <c r="D116" s="83">
        <v>10.52</v>
      </c>
      <c r="E116" s="8"/>
      <c r="F116" s="10"/>
      <c r="G116" s="9"/>
    </row>
    <row r="117" spans="1:7" s="1" customFormat="1" ht="33.75">
      <c r="A117" s="7" t="s">
        <v>466</v>
      </c>
      <c r="B117" s="81" t="s">
        <v>67</v>
      </c>
      <c r="C117" s="82" t="s">
        <v>19</v>
      </c>
      <c r="D117" s="83">
        <v>63.12</v>
      </c>
      <c r="E117" s="8"/>
      <c r="F117" s="10"/>
      <c r="G117" s="9"/>
    </row>
    <row r="118" spans="1:7" s="1" customFormat="1">
      <c r="A118" s="12" t="s">
        <v>181</v>
      </c>
      <c r="B118" s="13" t="s">
        <v>58</v>
      </c>
      <c r="C118" s="14"/>
      <c r="D118" s="15"/>
      <c r="E118" s="16"/>
      <c r="F118" s="17"/>
      <c r="G118" s="16">
        <f>ROUND(SUM(G119:G127),2)</f>
        <v>0</v>
      </c>
    </row>
    <row r="119" spans="1:7" s="1" customFormat="1" ht="33.75">
      <c r="A119" s="7" t="s">
        <v>467</v>
      </c>
      <c r="B119" s="81" t="s">
        <v>30</v>
      </c>
      <c r="C119" s="82" t="s">
        <v>17</v>
      </c>
      <c r="D119" s="83">
        <v>13.05</v>
      </c>
      <c r="E119" s="8"/>
      <c r="F119" s="10"/>
      <c r="G119" s="9"/>
    </row>
    <row r="120" spans="1:7" s="1" customFormat="1" ht="33.75">
      <c r="A120" s="7" t="s">
        <v>468</v>
      </c>
      <c r="B120" s="81" t="s">
        <v>45</v>
      </c>
      <c r="C120" s="82" t="s">
        <v>17</v>
      </c>
      <c r="D120" s="83">
        <v>40.270000000000003</v>
      </c>
      <c r="E120" s="8"/>
      <c r="F120" s="10"/>
      <c r="G120" s="9"/>
    </row>
    <row r="121" spans="1:7" s="1" customFormat="1" ht="33.75">
      <c r="A121" s="7" t="s">
        <v>469</v>
      </c>
      <c r="B121" s="81" t="s">
        <v>51</v>
      </c>
      <c r="C121" s="82" t="s">
        <v>29</v>
      </c>
      <c r="D121" s="83">
        <v>331.75</v>
      </c>
      <c r="E121" s="8"/>
      <c r="F121" s="10"/>
      <c r="G121" s="9"/>
    </row>
    <row r="122" spans="1:7" s="1" customFormat="1" ht="22.5">
      <c r="A122" s="7" t="s">
        <v>470</v>
      </c>
      <c r="B122" s="81" t="s">
        <v>46</v>
      </c>
      <c r="C122" s="82" t="s">
        <v>18</v>
      </c>
      <c r="D122" s="83">
        <v>5.64</v>
      </c>
      <c r="E122" s="8"/>
      <c r="F122" s="10"/>
      <c r="G122" s="9"/>
    </row>
    <row r="123" spans="1:7" s="1" customFormat="1" ht="56.25">
      <c r="A123" s="7" t="s">
        <v>471</v>
      </c>
      <c r="B123" s="81" t="s">
        <v>77</v>
      </c>
      <c r="C123" s="82" t="s">
        <v>17</v>
      </c>
      <c r="D123" s="83">
        <v>30.2</v>
      </c>
      <c r="E123" s="8"/>
      <c r="F123" s="10"/>
      <c r="G123" s="9"/>
    </row>
    <row r="124" spans="1:7" s="1" customFormat="1" ht="33.75">
      <c r="A124" s="7" t="s">
        <v>472</v>
      </c>
      <c r="B124" s="81" t="s">
        <v>55</v>
      </c>
      <c r="C124" s="82" t="s">
        <v>17</v>
      </c>
      <c r="D124" s="83">
        <v>35.24</v>
      </c>
      <c r="E124" s="8"/>
      <c r="F124" s="10"/>
      <c r="G124" s="9"/>
    </row>
    <row r="125" spans="1:7" s="1" customFormat="1" ht="33.75">
      <c r="A125" s="7" t="s">
        <v>473</v>
      </c>
      <c r="B125" s="81" t="s">
        <v>47</v>
      </c>
      <c r="C125" s="82" t="s">
        <v>17</v>
      </c>
      <c r="D125" s="83">
        <v>50.34</v>
      </c>
      <c r="E125" s="8"/>
      <c r="F125" s="10"/>
      <c r="G125" s="9"/>
    </row>
    <row r="126" spans="1:7" s="1" customFormat="1" ht="33.75">
      <c r="A126" s="7" t="s">
        <v>474</v>
      </c>
      <c r="B126" s="81" t="s">
        <v>123</v>
      </c>
      <c r="C126" s="82" t="s">
        <v>24</v>
      </c>
      <c r="D126" s="83">
        <v>50.34</v>
      </c>
      <c r="E126" s="8"/>
      <c r="F126" s="10"/>
      <c r="G126" s="9"/>
    </row>
    <row r="127" spans="1:7" s="1" customFormat="1" ht="33.75">
      <c r="A127" s="7" t="s">
        <v>475</v>
      </c>
      <c r="B127" s="81" t="s">
        <v>59</v>
      </c>
      <c r="C127" s="82" t="s">
        <v>24</v>
      </c>
      <c r="D127" s="83">
        <v>1.94</v>
      </c>
      <c r="E127" s="8"/>
      <c r="F127" s="10"/>
      <c r="G127" s="9"/>
    </row>
    <row r="128" spans="1:7" s="1" customFormat="1">
      <c r="A128" s="12" t="s">
        <v>182</v>
      </c>
      <c r="B128" s="13" t="s">
        <v>64</v>
      </c>
      <c r="C128" s="14"/>
      <c r="D128" s="15"/>
      <c r="E128" s="16"/>
      <c r="F128" s="17"/>
      <c r="G128" s="16">
        <f>ROUND(SUM(G129:G134),2)</f>
        <v>0</v>
      </c>
    </row>
    <row r="129" spans="1:7" s="1" customFormat="1" ht="45">
      <c r="A129" s="7" t="s">
        <v>476</v>
      </c>
      <c r="B129" s="81" t="s">
        <v>54</v>
      </c>
      <c r="C129" s="82" t="s">
        <v>17</v>
      </c>
      <c r="D129" s="83">
        <v>21.04</v>
      </c>
      <c r="E129" s="8"/>
      <c r="F129" s="10"/>
      <c r="G129" s="9"/>
    </row>
    <row r="130" spans="1:7" s="1" customFormat="1" ht="45">
      <c r="A130" s="7" t="s">
        <v>477</v>
      </c>
      <c r="B130" s="81" t="s">
        <v>106</v>
      </c>
      <c r="C130" s="82" t="s">
        <v>17</v>
      </c>
      <c r="D130" s="83">
        <v>49.1</v>
      </c>
      <c r="E130" s="8"/>
      <c r="F130" s="10"/>
      <c r="G130" s="9"/>
    </row>
    <row r="131" spans="1:7" s="1" customFormat="1" ht="22.5">
      <c r="A131" s="7" t="s">
        <v>478</v>
      </c>
      <c r="B131" s="81" t="s">
        <v>25</v>
      </c>
      <c r="C131" s="82" t="s">
        <v>24</v>
      </c>
      <c r="D131" s="83">
        <v>29.94</v>
      </c>
      <c r="E131" s="8"/>
      <c r="F131" s="10"/>
      <c r="G131" s="9"/>
    </row>
    <row r="132" spans="1:7" s="1" customFormat="1" ht="45">
      <c r="A132" s="7" t="s">
        <v>479</v>
      </c>
      <c r="B132" s="81" t="s">
        <v>38</v>
      </c>
      <c r="C132" s="82" t="s">
        <v>24</v>
      </c>
      <c r="D132" s="83">
        <v>29.94</v>
      </c>
      <c r="E132" s="8"/>
      <c r="F132" s="10"/>
      <c r="G132" s="9"/>
    </row>
    <row r="133" spans="1:7" s="1" customFormat="1" ht="45">
      <c r="A133" s="7" t="s">
        <v>480</v>
      </c>
      <c r="B133" s="81" t="s">
        <v>89</v>
      </c>
      <c r="C133" s="82" t="s">
        <v>24</v>
      </c>
      <c r="D133" s="83">
        <v>12.47</v>
      </c>
      <c r="E133" s="8"/>
      <c r="F133" s="10"/>
      <c r="G133" s="9"/>
    </row>
    <row r="134" spans="1:7" s="1" customFormat="1" ht="33.75">
      <c r="A134" s="7" t="s">
        <v>481</v>
      </c>
      <c r="B134" s="81" t="s">
        <v>90</v>
      </c>
      <c r="C134" s="82" t="s">
        <v>24</v>
      </c>
      <c r="D134" s="83">
        <v>12.47</v>
      </c>
      <c r="E134" s="8"/>
      <c r="F134" s="10"/>
      <c r="G134" s="9"/>
    </row>
    <row r="135" spans="1:7" s="1" customFormat="1">
      <c r="A135" s="12" t="s">
        <v>183</v>
      </c>
      <c r="B135" s="13" t="s">
        <v>60</v>
      </c>
      <c r="C135" s="14"/>
      <c r="D135" s="15"/>
      <c r="E135" s="16"/>
      <c r="F135" s="17"/>
      <c r="G135" s="16">
        <f>ROUND(SUM(G136),2)</f>
        <v>0</v>
      </c>
    </row>
    <row r="136" spans="1:7" s="1" customFormat="1" ht="45">
      <c r="A136" s="7" t="s">
        <v>482</v>
      </c>
      <c r="B136" s="81" t="s">
        <v>61</v>
      </c>
      <c r="C136" s="82" t="s">
        <v>29</v>
      </c>
      <c r="D136" s="83">
        <v>838.98</v>
      </c>
      <c r="E136" s="8"/>
      <c r="F136" s="10"/>
      <c r="G136" s="9"/>
    </row>
    <row r="137" spans="1:7" s="1" customFormat="1">
      <c r="A137" s="2" t="s">
        <v>184</v>
      </c>
      <c r="B137" s="11" t="s">
        <v>124</v>
      </c>
      <c r="C137" s="3"/>
      <c r="D137" s="4"/>
      <c r="E137" s="4"/>
      <c r="F137" s="4"/>
      <c r="G137" s="71">
        <f>ROUND(SUM(G138,G144,G150,G162,G171),2)</f>
        <v>0</v>
      </c>
    </row>
    <row r="138" spans="1:7" s="1" customFormat="1">
      <c r="A138" s="12" t="s">
        <v>185</v>
      </c>
      <c r="B138" s="13" t="s">
        <v>39</v>
      </c>
      <c r="C138" s="14"/>
      <c r="D138" s="15"/>
      <c r="E138" s="16"/>
      <c r="F138" s="17"/>
      <c r="G138" s="16">
        <f>ROUND(SUM(G139:G143),2)</f>
        <v>0</v>
      </c>
    </row>
    <row r="139" spans="1:7" s="1" customFormat="1" ht="33.75">
      <c r="A139" s="7" t="s">
        <v>483</v>
      </c>
      <c r="B139" s="81" t="s">
        <v>68</v>
      </c>
      <c r="C139" s="82" t="s">
        <v>17</v>
      </c>
      <c r="D139" s="83">
        <v>220.77</v>
      </c>
      <c r="E139" s="8"/>
      <c r="F139" s="19"/>
      <c r="G139" s="9"/>
    </row>
    <row r="140" spans="1:7" s="1" customFormat="1" ht="45">
      <c r="A140" s="7" t="s">
        <v>484</v>
      </c>
      <c r="B140" s="81" t="s">
        <v>75</v>
      </c>
      <c r="C140" s="82" t="s">
        <v>18</v>
      </c>
      <c r="D140" s="83">
        <v>264.93</v>
      </c>
      <c r="E140" s="8"/>
      <c r="F140" s="19"/>
      <c r="G140" s="9"/>
    </row>
    <row r="141" spans="1:7" s="1" customFormat="1" ht="56.25">
      <c r="A141" s="7" t="s">
        <v>485</v>
      </c>
      <c r="B141" s="81" t="s">
        <v>72</v>
      </c>
      <c r="C141" s="82" t="s">
        <v>18</v>
      </c>
      <c r="D141" s="83">
        <v>66.23</v>
      </c>
      <c r="E141" s="8"/>
      <c r="F141" s="10"/>
      <c r="G141" s="9"/>
    </row>
    <row r="142" spans="1:7" s="1" customFormat="1" ht="33.75">
      <c r="A142" s="7" t="s">
        <v>486</v>
      </c>
      <c r="B142" s="81" t="s">
        <v>66</v>
      </c>
      <c r="C142" s="82" t="s">
        <v>18</v>
      </c>
      <c r="D142" s="83">
        <v>264.93</v>
      </c>
      <c r="E142" s="8"/>
      <c r="F142" s="20"/>
      <c r="G142" s="9"/>
    </row>
    <row r="143" spans="1:7" s="1" customFormat="1" ht="33.75">
      <c r="A143" s="7" t="s">
        <v>487</v>
      </c>
      <c r="B143" s="81" t="s">
        <v>67</v>
      </c>
      <c r="C143" s="82" t="s">
        <v>19</v>
      </c>
      <c r="D143" s="83">
        <v>1589.58</v>
      </c>
      <c r="E143" s="8"/>
      <c r="F143" s="10"/>
      <c r="G143" s="9"/>
    </row>
    <row r="144" spans="1:7" s="1" customFormat="1">
      <c r="A144" s="12" t="s">
        <v>186</v>
      </c>
      <c r="B144" s="13" t="s">
        <v>32</v>
      </c>
      <c r="C144" s="14"/>
      <c r="D144" s="15"/>
      <c r="E144" s="16"/>
      <c r="F144" s="17"/>
      <c r="G144" s="16">
        <f>ROUND(SUM(G145:G149),2)</f>
        <v>0</v>
      </c>
    </row>
    <row r="145" spans="1:7" s="1" customFormat="1" ht="33.75">
      <c r="A145" s="7" t="s">
        <v>488</v>
      </c>
      <c r="B145" s="81" t="s">
        <v>30</v>
      </c>
      <c r="C145" s="82" t="s">
        <v>17</v>
      </c>
      <c r="D145" s="83">
        <v>220.77</v>
      </c>
      <c r="E145" s="8"/>
      <c r="F145" s="10"/>
      <c r="G145" s="9"/>
    </row>
    <row r="146" spans="1:7" s="1" customFormat="1" ht="33.75">
      <c r="A146" s="7" t="s">
        <v>489</v>
      </c>
      <c r="B146" s="81" t="s">
        <v>115</v>
      </c>
      <c r="C146" s="82" t="s">
        <v>17</v>
      </c>
      <c r="D146" s="83">
        <v>32.9</v>
      </c>
      <c r="E146" s="8"/>
      <c r="F146" s="19"/>
      <c r="G146" s="9"/>
    </row>
    <row r="147" spans="1:7" s="1" customFormat="1" ht="33.75">
      <c r="A147" s="7" t="s">
        <v>490</v>
      </c>
      <c r="B147" s="81" t="s">
        <v>51</v>
      </c>
      <c r="C147" s="82" t="s">
        <v>29</v>
      </c>
      <c r="D147" s="83">
        <v>519.05999999999995</v>
      </c>
      <c r="E147" s="8"/>
      <c r="F147" s="10"/>
      <c r="G147" s="9"/>
    </row>
    <row r="148" spans="1:7" s="1" customFormat="1" ht="22.5">
      <c r="A148" s="7" t="s">
        <v>491</v>
      </c>
      <c r="B148" s="81" t="s">
        <v>282</v>
      </c>
      <c r="C148" s="82" t="s">
        <v>18</v>
      </c>
      <c r="D148" s="83">
        <v>1.35</v>
      </c>
      <c r="E148" s="8"/>
      <c r="F148" s="10"/>
      <c r="G148" s="9"/>
    </row>
    <row r="149" spans="1:7" s="1" customFormat="1" ht="43.5" customHeight="1">
      <c r="A149" s="7" t="s">
        <v>492</v>
      </c>
      <c r="B149" s="81" t="s">
        <v>128</v>
      </c>
      <c r="C149" s="82" t="s">
        <v>18</v>
      </c>
      <c r="D149" s="83">
        <v>154.54</v>
      </c>
      <c r="E149" s="8"/>
      <c r="F149" s="10"/>
      <c r="G149" s="9"/>
    </row>
    <row r="150" spans="1:7" s="1" customFormat="1">
      <c r="A150" s="12" t="s">
        <v>187</v>
      </c>
      <c r="B150" s="13" t="s">
        <v>129</v>
      </c>
      <c r="C150" s="14"/>
      <c r="D150" s="15"/>
      <c r="E150" s="16"/>
      <c r="F150" s="17"/>
      <c r="G150" s="16">
        <f>ROUND(SUM(G151:G161),2)</f>
        <v>0</v>
      </c>
    </row>
    <row r="151" spans="1:7" s="1" customFormat="1" ht="33.75">
      <c r="A151" s="7" t="s">
        <v>493</v>
      </c>
      <c r="B151" s="81" t="s">
        <v>45</v>
      </c>
      <c r="C151" s="82" t="s">
        <v>17</v>
      </c>
      <c r="D151" s="83">
        <v>195.57</v>
      </c>
      <c r="E151" s="8"/>
      <c r="F151" s="19"/>
      <c r="G151" s="9"/>
    </row>
    <row r="152" spans="1:7" s="1" customFormat="1" ht="33.75">
      <c r="A152" s="7" t="s">
        <v>494</v>
      </c>
      <c r="B152" s="81" t="s">
        <v>51</v>
      </c>
      <c r="C152" s="82" t="s">
        <v>29</v>
      </c>
      <c r="D152" s="83">
        <v>2767.44</v>
      </c>
      <c r="E152" s="8"/>
      <c r="F152" s="10"/>
      <c r="G152" s="9"/>
    </row>
    <row r="153" spans="1:7" s="1" customFormat="1" ht="22.5">
      <c r="A153" s="7" t="s">
        <v>495</v>
      </c>
      <c r="B153" s="81" t="s">
        <v>282</v>
      </c>
      <c r="C153" s="82" t="s">
        <v>18</v>
      </c>
      <c r="D153" s="83">
        <v>11.33</v>
      </c>
      <c r="E153" s="8"/>
      <c r="F153" s="10"/>
      <c r="G153" s="9"/>
    </row>
    <row r="154" spans="1:7" s="1" customFormat="1" ht="33.75">
      <c r="A154" s="7" t="s">
        <v>496</v>
      </c>
      <c r="B154" s="81" t="s">
        <v>130</v>
      </c>
      <c r="C154" s="82" t="s">
        <v>17</v>
      </c>
      <c r="D154" s="83">
        <v>259.68</v>
      </c>
      <c r="E154" s="8"/>
      <c r="F154" s="10"/>
      <c r="G154" s="9"/>
    </row>
    <row r="155" spans="1:7" s="1" customFormat="1" ht="33.75">
      <c r="A155" s="7" t="s">
        <v>497</v>
      </c>
      <c r="B155" s="81" t="s">
        <v>114</v>
      </c>
      <c r="C155" s="82" t="s">
        <v>17</v>
      </c>
      <c r="D155" s="83">
        <v>681.28</v>
      </c>
      <c r="E155" s="8"/>
      <c r="F155" s="10"/>
      <c r="G155" s="9"/>
    </row>
    <row r="156" spans="1:7" s="1" customFormat="1" ht="33.75">
      <c r="A156" s="7" t="s">
        <v>498</v>
      </c>
      <c r="B156" s="81" t="s">
        <v>47</v>
      </c>
      <c r="C156" s="82" t="s">
        <v>17</v>
      </c>
      <c r="D156" s="83">
        <v>681.28</v>
      </c>
      <c r="E156" s="8"/>
      <c r="F156" s="10"/>
      <c r="G156" s="9"/>
    </row>
    <row r="157" spans="1:7" s="1" customFormat="1" ht="33.75">
      <c r="A157" s="7" t="s">
        <v>499</v>
      </c>
      <c r="B157" s="81" t="s">
        <v>122</v>
      </c>
      <c r="C157" s="82" t="s">
        <v>24</v>
      </c>
      <c r="D157" s="83">
        <v>107.42</v>
      </c>
      <c r="E157" s="8"/>
      <c r="F157" s="10"/>
      <c r="G157" s="9"/>
    </row>
    <row r="158" spans="1:7" s="1" customFormat="1" ht="45">
      <c r="A158" s="7" t="s">
        <v>500</v>
      </c>
      <c r="B158" s="81" t="s">
        <v>131</v>
      </c>
      <c r="C158" s="82" t="s">
        <v>24</v>
      </c>
      <c r="D158" s="83">
        <v>52.8</v>
      </c>
      <c r="E158" s="8"/>
      <c r="F158" s="10"/>
      <c r="G158" s="9"/>
    </row>
    <row r="159" spans="1:7" s="1" customFormat="1" ht="33.75">
      <c r="A159" s="7" t="s">
        <v>501</v>
      </c>
      <c r="B159" s="81" t="s">
        <v>132</v>
      </c>
      <c r="C159" s="82" t="s">
        <v>24</v>
      </c>
      <c r="D159" s="83">
        <v>24.7</v>
      </c>
      <c r="E159" s="8"/>
      <c r="F159" s="10"/>
      <c r="G159" s="9"/>
    </row>
    <row r="160" spans="1:7" s="1" customFormat="1" ht="33.75">
      <c r="A160" s="7" t="s">
        <v>502</v>
      </c>
      <c r="B160" s="81" t="s">
        <v>125</v>
      </c>
      <c r="C160" s="82" t="s">
        <v>18</v>
      </c>
      <c r="D160" s="83">
        <v>44.16</v>
      </c>
      <c r="E160" s="8"/>
      <c r="F160" s="10"/>
      <c r="G160" s="9"/>
    </row>
    <row r="161" spans="1:7" s="1" customFormat="1" ht="22.5">
      <c r="A161" s="7" t="s">
        <v>503</v>
      </c>
      <c r="B161" s="81" t="s">
        <v>126</v>
      </c>
      <c r="C161" s="82" t="s">
        <v>17</v>
      </c>
      <c r="D161" s="83">
        <v>110.4</v>
      </c>
      <c r="E161" s="8"/>
      <c r="F161" s="10"/>
      <c r="G161" s="9"/>
    </row>
    <row r="162" spans="1:7" s="1" customFormat="1">
      <c r="A162" s="12" t="s">
        <v>201</v>
      </c>
      <c r="B162" s="13" t="s">
        <v>379</v>
      </c>
      <c r="C162" s="14"/>
      <c r="D162" s="15"/>
      <c r="E162" s="16"/>
      <c r="F162" s="17"/>
      <c r="G162" s="16">
        <f>ROUND(SUM(G163:G170),2)</f>
        <v>0</v>
      </c>
    </row>
    <row r="163" spans="1:7" s="1" customFormat="1" ht="45">
      <c r="A163" s="7" t="s">
        <v>504</v>
      </c>
      <c r="B163" s="81" t="s">
        <v>75</v>
      </c>
      <c r="C163" s="82" t="s">
        <v>18</v>
      </c>
      <c r="D163" s="83">
        <v>0.93</v>
      </c>
      <c r="E163" s="8"/>
      <c r="F163" s="19"/>
      <c r="G163" s="9"/>
    </row>
    <row r="164" spans="1:7" s="1" customFormat="1" ht="33.75">
      <c r="A164" s="7" t="s">
        <v>505</v>
      </c>
      <c r="B164" s="81" t="s">
        <v>108</v>
      </c>
      <c r="C164" s="82" t="s">
        <v>17</v>
      </c>
      <c r="D164" s="83">
        <v>4.1500000000000004</v>
      </c>
      <c r="E164" s="8"/>
      <c r="F164" s="10"/>
      <c r="G164" s="9"/>
    </row>
    <row r="165" spans="1:7" s="1" customFormat="1" ht="33.75">
      <c r="A165" s="7" t="s">
        <v>506</v>
      </c>
      <c r="B165" s="81" t="s">
        <v>51</v>
      </c>
      <c r="C165" s="82" t="s">
        <v>29</v>
      </c>
      <c r="D165" s="83">
        <v>29.78</v>
      </c>
      <c r="E165" s="8"/>
      <c r="F165" s="19"/>
      <c r="G165" s="9"/>
    </row>
    <row r="166" spans="1:7" s="1" customFormat="1" ht="22.5">
      <c r="A166" s="7" t="s">
        <v>507</v>
      </c>
      <c r="B166" s="81" t="s">
        <v>76</v>
      </c>
      <c r="C166" s="82" t="s">
        <v>18</v>
      </c>
      <c r="D166" s="83">
        <v>0.41</v>
      </c>
      <c r="E166" s="8"/>
      <c r="F166" s="19"/>
      <c r="G166" s="9"/>
    </row>
    <row r="167" spans="1:7" s="1" customFormat="1" ht="101.25">
      <c r="A167" s="7" t="s">
        <v>508</v>
      </c>
      <c r="B167" s="81" t="s">
        <v>140</v>
      </c>
      <c r="C167" s="82" t="s">
        <v>29</v>
      </c>
      <c r="D167" s="83">
        <v>672.44</v>
      </c>
      <c r="E167" s="8"/>
      <c r="F167" s="10"/>
      <c r="G167" s="9"/>
    </row>
    <row r="168" spans="1:7" s="1" customFormat="1" ht="45">
      <c r="A168" s="7" t="s">
        <v>509</v>
      </c>
      <c r="B168" s="81" t="s">
        <v>100</v>
      </c>
      <c r="C168" s="82" t="s">
        <v>29</v>
      </c>
      <c r="D168" s="83">
        <v>672.44</v>
      </c>
      <c r="E168" s="8"/>
      <c r="F168" s="10"/>
      <c r="G168" s="9"/>
    </row>
    <row r="169" spans="1:7" s="1" customFormat="1" ht="33.75">
      <c r="A169" s="7" t="s">
        <v>510</v>
      </c>
      <c r="B169" s="81" t="s">
        <v>139</v>
      </c>
      <c r="C169" s="82" t="s">
        <v>26</v>
      </c>
      <c r="D169" s="83">
        <v>1</v>
      </c>
      <c r="E169" s="8"/>
      <c r="F169" s="19"/>
      <c r="G169" s="9"/>
    </row>
    <row r="170" spans="1:7" s="1" customFormat="1" ht="45">
      <c r="A170" s="7" t="s">
        <v>511</v>
      </c>
      <c r="B170" s="81" t="s">
        <v>101</v>
      </c>
      <c r="C170" s="82" t="s">
        <v>26</v>
      </c>
      <c r="D170" s="83">
        <v>1</v>
      </c>
      <c r="E170" s="8"/>
      <c r="F170" s="10"/>
      <c r="G170" s="9"/>
    </row>
    <row r="171" spans="1:7" s="1" customFormat="1">
      <c r="A171" s="12" t="s">
        <v>202</v>
      </c>
      <c r="B171" s="13" t="s">
        <v>381</v>
      </c>
      <c r="C171" s="14"/>
      <c r="D171" s="15"/>
      <c r="E171" s="18"/>
      <c r="F171" s="17"/>
      <c r="G171" s="18">
        <f>ROUND(SUM(G172:G173),2)</f>
        <v>0</v>
      </c>
    </row>
    <row r="172" spans="1:7" s="1" customFormat="1" ht="56.25">
      <c r="A172" s="7" t="s">
        <v>512</v>
      </c>
      <c r="B172" s="81" t="s">
        <v>382</v>
      </c>
      <c r="C172" s="82" t="s">
        <v>29</v>
      </c>
      <c r="D172" s="83">
        <v>1170.49</v>
      </c>
      <c r="E172" s="8"/>
      <c r="F172" s="19"/>
      <c r="G172" s="9"/>
    </row>
    <row r="173" spans="1:7" s="1" customFormat="1" ht="33.75">
      <c r="A173" s="7" t="s">
        <v>513</v>
      </c>
      <c r="B173" s="81" t="s">
        <v>127</v>
      </c>
      <c r="C173" s="82" t="s">
        <v>29</v>
      </c>
      <c r="D173" s="83">
        <v>1170.49</v>
      </c>
      <c r="E173" s="8"/>
      <c r="F173" s="19"/>
      <c r="G173" s="9"/>
    </row>
    <row r="174" spans="1:7">
      <c r="A174" s="2" t="s">
        <v>113</v>
      </c>
      <c r="B174" s="11" t="s">
        <v>133</v>
      </c>
      <c r="C174" s="3"/>
      <c r="D174" s="4"/>
      <c r="E174" s="4"/>
      <c r="F174" s="4"/>
      <c r="G174" s="5">
        <f>ROUND(SUM(G175,G181,G192),2)</f>
        <v>0</v>
      </c>
    </row>
    <row r="175" spans="1:7" s="1" customFormat="1">
      <c r="A175" s="12" t="s">
        <v>188</v>
      </c>
      <c r="B175" s="13" t="s">
        <v>39</v>
      </c>
      <c r="C175" s="14"/>
      <c r="D175" s="15"/>
      <c r="E175" s="16"/>
      <c r="F175" s="17"/>
      <c r="G175" s="16">
        <f>ROUND(SUM(G176:G180),2)</f>
        <v>0</v>
      </c>
    </row>
    <row r="176" spans="1:7" s="1" customFormat="1" ht="33.75">
      <c r="A176" s="7" t="s">
        <v>514</v>
      </c>
      <c r="B176" s="81" t="s">
        <v>68</v>
      </c>
      <c r="C176" s="82" t="s">
        <v>17</v>
      </c>
      <c r="D176" s="83">
        <v>1.3</v>
      </c>
      <c r="E176" s="8"/>
      <c r="F176" s="10"/>
      <c r="G176" s="9"/>
    </row>
    <row r="177" spans="1:7" s="1" customFormat="1" ht="45">
      <c r="A177" s="7" t="s">
        <v>515</v>
      </c>
      <c r="B177" s="81" t="s">
        <v>75</v>
      </c>
      <c r="C177" s="82" t="s">
        <v>18</v>
      </c>
      <c r="D177" s="83">
        <v>0.57999999999999996</v>
      </c>
      <c r="E177" s="8"/>
      <c r="F177" s="10"/>
      <c r="G177" s="9"/>
    </row>
    <row r="178" spans="1:7" s="1" customFormat="1" ht="56.25">
      <c r="A178" s="7" t="s">
        <v>516</v>
      </c>
      <c r="B178" s="81" t="s">
        <v>72</v>
      </c>
      <c r="C178" s="82" t="s">
        <v>18</v>
      </c>
      <c r="D178" s="83">
        <v>0.19</v>
      </c>
      <c r="E178" s="8"/>
      <c r="F178" s="10"/>
      <c r="G178" s="9"/>
    </row>
    <row r="179" spans="1:7" s="1" customFormat="1" ht="33.75">
      <c r="A179" s="7" t="s">
        <v>517</v>
      </c>
      <c r="B179" s="81" t="s">
        <v>66</v>
      </c>
      <c r="C179" s="82" t="s">
        <v>18</v>
      </c>
      <c r="D179" s="83">
        <v>0.57999999999999996</v>
      </c>
      <c r="E179" s="8"/>
      <c r="F179" s="10"/>
      <c r="G179" s="9"/>
    </row>
    <row r="180" spans="1:7" s="1" customFormat="1" ht="33.75">
      <c r="A180" s="7" t="s">
        <v>518</v>
      </c>
      <c r="B180" s="81" t="s">
        <v>67</v>
      </c>
      <c r="C180" s="82" t="s">
        <v>19</v>
      </c>
      <c r="D180" s="83">
        <v>3.48</v>
      </c>
      <c r="E180" s="8"/>
      <c r="F180" s="10"/>
      <c r="G180" s="9"/>
    </row>
    <row r="181" spans="1:7" s="1" customFormat="1">
      <c r="A181" s="12" t="s">
        <v>189</v>
      </c>
      <c r="B181" s="13" t="s">
        <v>134</v>
      </c>
      <c r="C181" s="14"/>
      <c r="D181" s="15"/>
      <c r="E181" s="16"/>
      <c r="F181" s="17"/>
      <c r="G181" s="16">
        <f>ROUND(SUM(G182:G191),2)</f>
        <v>0</v>
      </c>
    </row>
    <row r="182" spans="1:7" s="67" customFormat="1" ht="33.75">
      <c r="A182" s="7" t="s">
        <v>519</v>
      </c>
      <c r="B182" s="81" t="s">
        <v>30</v>
      </c>
      <c r="C182" s="82" t="s">
        <v>17</v>
      </c>
      <c r="D182" s="83">
        <v>0.86</v>
      </c>
      <c r="E182" s="8"/>
      <c r="F182" s="19"/>
      <c r="G182" s="9"/>
    </row>
    <row r="183" spans="1:7" s="1" customFormat="1" ht="33.75">
      <c r="A183" s="7" t="s">
        <v>520</v>
      </c>
      <c r="B183" s="81" t="s">
        <v>128</v>
      </c>
      <c r="C183" s="82" t="s">
        <v>18</v>
      </c>
      <c r="D183" s="83">
        <v>0.35</v>
      </c>
      <c r="E183" s="8"/>
      <c r="F183" s="19"/>
      <c r="G183" s="9"/>
    </row>
    <row r="184" spans="1:7" s="1" customFormat="1" ht="33.75">
      <c r="A184" s="7" t="s">
        <v>521</v>
      </c>
      <c r="B184" s="81" t="s">
        <v>45</v>
      </c>
      <c r="C184" s="82" t="s">
        <v>17</v>
      </c>
      <c r="D184" s="83">
        <v>2.96</v>
      </c>
      <c r="E184" s="8"/>
      <c r="F184" s="19"/>
      <c r="G184" s="9"/>
    </row>
    <row r="185" spans="1:7" s="1" customFormat="1" ht="33.75">
      <c r="A185" s="7" t="s">
        <v>522</v>
      </c>
      <c r="B185" s="81" t="s">
        <v>51</v>
      </c>
      <c r="C185" s="82" t="s">
        <v>29</v>
      </c>
      <c r="D185" s="83">
        <v>26.25</v>
      </c>
      <c r="E185" s="8"/>
      <c r="F185" s="19"/>
      <c r="G185" s="9"/>
    </row>
    <row r="186" spans="1:7" s="1" customFormat="1" ht="22.5">
      <c r="A186" s="7" t="s">
        <v>523</v>
      </c>
      <c r="B186" s="81" t="s">
        <v>46</v>
      </c>
      <c r="C186" s="82" t="s">
        <v>18</v>
      </c>
      <c r="D186" s="83">
        <v>0.16</v>
      </c>
      <c r="E186" s="8"/>
      <c r="F186" s="19"/>
      <c r="G186" s="9"/>
    </row>
    <row r="187" spans="1:7" s="1" customFormat="1" ht="33.75">
      <c r="A187" s="7" t="s">
        <v>524</v>
      </c>
      <c r="B187" s="81" t="s">
        <v>135</v>
      </c>
      <c r="C187" s="82" t="s">
        <v>17</v>
      </c>
      <c r="D187" s="83">
        <v>1.23</v>
      </c>
      <c r="E187" s="8"/>
      <c r="F187" s="19"/>
      <c r="G187" s="9"/>
    </row>
    <row r="188" spans="1:7" s="1" customFormat="1" ht="33.75">
      <c r="A188" s="7" t="s">
        <v>525</v>
      </c>
      <c r="B188" s="81" t="s">
        <v>138</v>
      </c>
      <c r="C188" s="82" t="s">
        <v>17</v>
      </c>
      <c r="D188" s="83">
        <v>4.32</v>
      </c>
      <c r="E188" s="8"/>
      <c r="F188" s="19"/>
      <c r="G188" s="9"/>
    </row>
    <row r="189" spans="1:7" s="1" customFormat="1" ht="45">
      <c r="A189" s="7" t="s">
        <v>526</v>
      </c>
      <c r="B189" s="81" t="s">
        <v>92</v>
      </c>
      <c r="C189" s="82" t="s">
        <v>17</v>
      </c>
      <c r="D189" s="83">
        <v>4.32</v>
      </c>
      <c r="E189" s="8"/>
      <c r="F189" s="10"/>
      <c r="G189" s="9"/>
    </row>
    <row r="190" spans="1:7" s="1" customFormat="1" ht="33.75">
      <c r="A190" s="7" t="s">
        <v>527</v>
      </c>
      <c r="B190" s="81" t="s">
        <v>136</v>
      </c>
      <c r="C190" s="82" t="s">
        <v>24</v>
      </c>
      <c r="D190" s="83">
        <v>2.16</v>
      </c>
      <c r="E190" s="8"/>
      <c r="F190" s="10"/>
      <c r="G190" s="9"/>
    </row>
    <row r="191" spans="1:7" s="1" customFormat="1" ht="33.75">
      <c r="A191" s="7" t="s">
        <v>528</v>
      </c>
      <c r="B191" s="81" t="s">
        <v>59</v>
      </c>
      <c r="C191" s="82" t="s">
        <v>24</v>
      </c>
      <c r="D191" s="83">
        <v>2.2000000000000002</v>
      </c>
      <c r="E191" s="8"/>
      <c r="F191" s="10"/>
      <c r="G191" s="9"/>
    </row>
    <row r="192" spans="1:7" s="1" customFormat="1">
      <c r="A192" s="12" t="s">
        <v>190</v>
      </c>
      <c r="B192" s="13" t="s">
        <v>133</v>
      </c>
      <c r="C192" s="14"/>
      <c r="D192" s="15"/>
      <c r="E192" s="16"/>
      <c r="F192" s="17"/>
      <c r="G192" s="16">
        <f>ROUND(SUM(G193:G194),2)</f>
        <v>0</v>
      </c>
    </row>
    <row r="193" spans="1:7" s="1" customFormat="1" ht="78.75">
      <c r="A193" s="7" t="s">
        <v>529</v>
      </c>
      <c r="B193" s="81" t="s">
        <v>137</v>
      </c>
      <c r="C193" s="82" t="s">
        <v>26</v>
      </c>
      <c r="D193" s="83">
        <v>1</v>
      </c>
      <c r="E193" s="8"/>
      <c r="F193" s="10"/>
      <c r="G193" s="9"/>
    </row>
    <row r="194" spans="1:7" s="1" customFormat="1" ht="33.75">
      <c r="A194" s="7" t="s">
        <v>530</v>
      </c>
      <c r="B194" s="81" t="s">
        <v>41</v>
      </c>
      <c r="C194" s="82" t="s">
        <v>29</v>
      </c>
      <c r="D194" s="83">
        <v>45.76</v>
      </c>
      <c r="E194" s="8"/>
      <c r="F194" s="10"/>
      <c r="G194" s="9"/>
    </row>
    <row r="195" spans="1:7" ht="13.5" customHeight="1">
      <c r="A195" s="2" t="s">
        <v>191</v>
      </c>
      <c r="B195" s="11" t="s">
        <v>44</v>
      </c>
      <c r="C195" s="3"/>
      <c r="D195" s="4"/>
      <c r="E195" s="4"/>
      <c r="F195" s="4"/>
      <c r="G195" s="5">
        <f>ROUND(SUM(G196,G202,G207,G213,G217),2)</f>
        <v>0</v>
      </c>
    </row>
    <row r="196" spans="1:7" s="1" customFormat="1">
      <c r="A196" s="12" t="s">
        <v>192</v>
      </c>
      <c r="B196" s="13" t="s">
        <v>39</v>
      </c>
      <c r="C196" s="14"/>
      <c r="D196" s="15"/>
      <c r="E196" s="16"/>
      <c r="F196" s="17"/>
      <c r="G196" s="16">
        <f>ROUND(SUM(G197:G201),2)</f>
        <v>0</v>
      </c>
    </row>
    <row r="197" spans="1:7" s="1" customFormat="1" ht="33.75">
      <c r="A197" s="7" t="s">
        <v>531</v>
      </c>
      <c r="B197" s="81" t="s">
        <v>68</v>
      </c>
      <c r="C197" s="82" t="s">
        <v>17</v>
      </c>
      <c r="D197" s="83">
        <v>309.32</v>
      </c>
      <c r="E197" s="8"/>
      <c r="F197" s="10"/>
      <c r="G197" s="9"/>
    </row>
    <row r="198" spans="1:7" s="1" customFormat="1" ht="45">
      <c r="A198" s="7" t="s">
        <v>532</v>
      </c>
      <c r="B198" s="81" t="s">
        <v>70</v>
      </c>
      <c r="C198" s="82" t="s">
        <v>18</v>
      </c>
      <c r="D198" s="83">
        <v>77.33</v>
      </c>
      <c r="E198" s="8"/>
      <c r="F198" s="10"/>
      <c r="G198" s="9"/>
    </row>
    <row r="199" spans="1:7" s="1" customFormat="1" ht="56.25">
      <c r="A199" s="7" t="s">
        <v>533</v>
      </c>
      <c r="B199" s="81" t="s">
        <v>72</v>
      </c>
      <c r="C199" s="82" t="s">
        <v>18</v>
      </c>
      <c r="D199" s="83">
        <v>46.4</v>
      </c>
      <c r="E199" s="8"/>
      <c r="F199" s="10"/>
      <c r="G199" s="9"/>
    </row>
    <row r="200" spans="1:7" s="1" customFormat="1" ht="33.75">
      <c r="A200" s="7" t="s">
        <v>534</v>
      </c>
      <c r="B200" s="81" t="s">
        <v>66</v>
      </c>
      <c r="C200" s="82" t="s">
        <v>18</v>
      </c>
      <c r="D200" s="83">
        <v>77.33</v>
      </c>
      <c r="E200" s="8"/>
      <c r="F200" s="10"/>
      <c r="G200" s="9"/>
    </row>
    <row r="201" spans="1:7" s="1" customFormat="1" ht="33.75">
      <c r="A201" s="7" t="s">
        <v>535</v>
      </c>
      <c r="B201" s="81" t="s">
        <v>67</v>
      </c>
      <c r="C201" s="82" t="s">
        <v>19</v>
      </c>
      <c r="D201" s="83">
        <v>463.98</v>
      </c>
      <c r="E201" s="8"/>
      <c r="F201" s="10"/>
      <c r="G201" s="9"/>
    </row>
    <row r="202" spans="1:7" s="1" customFormat="1">
      <c r="A202" s="12" t="s">
        <v>193</v>
      </c>
      <c r="B202" s="13" t="s">
        <v>73</v>
      </c>
      <c r="C202" s="14"/>
      <c r="D202" s="15"/>
      <c r="E202" s="16"/>
      <c r="F202" s="17"/>
      <c r="G202" s="16">
        <f>ROUND(SUM(G203:G206),2)</f>
        <v>0</v>
      </c>
    </row>
    <row r="203" spans="1:7" s="1" customFormat="1" ht="33.75">
      <c r="A203" s="7" t="s">
        <v>536</v>
      </c>
      <c r="B203" s="81" t="s">
        <v>36</v>
      </c>
      <c r="C203" s="82" t="s">
        <v>17</v>
      </c>
      <c r="D203" s="83">
        <v>309.32</v>
      </c>
      <c r="E203" s="8"/>
      <c r="F203" s="10"/>
      <c r="G203" s="9"/>
    </row>
    <row r="204" spans="1:7" s="1" customFormat="1" ht="45">
      <c r="A204" s="7" t="s">
        <v>537</v>
      </c>
      <c r="B204" s="81" t="s">
        <v>53</v>
      </c>
      <c r="C204" s="82" t="s">
        <v>17</v>
      </c>
      <c r="D204" s="83">
        <v>309.32</v>
      </c>
      <c r="E204" s="8"/>
      <c r="F204" s="10"/>
      <c r="G204" s="9"/>
    </row>
    <row r="205" spans="1:7" s="1" customFormat="1" ht="22.5">
      <c r="A205" s="7" t="s">
        <v>538</v>
      </c>
      <c r="B205" s="81" t="s">
        <v>69</v>
      </c>
      <c r="C205" s="82" t="s">
        <v>24</v>
      </c>
      <c r="D205" s="83">
        <v>259.41000000000003</v>
      </c>
      <c r="E205" s="8"/>
      <c r="F205" s="10"/>
      <c r="G205" s="9"/>
    </row>
    <row r="206" spans="1:7" s="1" customFormat="1" ht="45">
      <c r="A206" s="7" t="s">
        <v>539</v>
      </c>
      <c r="B206" s="81" t="s">
        <v>38</v>
      </c>
      <c r="C206" s="82" t="s">
        <v>24</v>
      </c>
      <c r="D206" s="83">
        <v>259.41000000000003</v>
      </c>
      <c r="E206" s="8"/>
      <c r="F206" s="10"/>
      <c r="G206" s="9"/>
    </row>
    <row r="207" spans="1:7" s="1" customFormat="1">
      <c r="A207" s="12" t="s">
        <v>194</v>
      </c>
      <c r="B207" s="13" t="s">
        <v>44</v>
      </c>
      <c r="C207" s="14"/>
      <c r="D207" s="15"/>
      <c r="E207" s="16"/>
      <c r="F207" s="17"/>
      <c r="G207" s="16">
        <f>ROUND(SUM(G208:G212),2)</f>
        <v>0</v>
      </c>
    </row>
    <row r="208" spans="1:7" s="1" customFormat="1" ht="67.5">
      <c r="A208" s="7" t="s">
        <v>540</v>
      </c>
      <c r="B208" s="81" t="s">
        <v>42</v>
      </c>
      <c r="C208" s="82" t="s">
        <v>17</v>
      </c>
      <c r="D208" s="83">
        <v>213.86</v>
      </c>
      <c r="E208" s="8"/>
      <c r="F208" s="10"/>
      <c r="G208" s="9"/>
    </row>
    <row r="209" spans="1:7" s="1" customFormat="1" ht="33.75">
      <c r="A209" s="7" t="s">
        <v>541</v>
      </c>
      <c r="B209" s="81" t="s">
        <v>74</v>
      </c>
      <c r="C209" s="82" t="s">
        <v>17</v>
      </c>
      <c r="D209" s="83">
        <v>167.95</v>
      </c>
      <c r="E209" s="8"/>
      <c r="F209" s="10"/>
      <c r="G209" s="9"/>
    </row>
    <row r="210" spans="1:7" s="1" customFormat="1" ht="45">
      <c r="A210" s="7" t="s">
        <v>542</v>
      </c>
      <c r="B210" s="81" t="s">
        <v>104</v>
      </c>
      <c r="C210" s="82" t="s">
        <v>26</v>
      </c>
      <c r="D210" s="83">
        <v>1</v>
      </c>
      <c r="E210" s="8"/>
      <c r="F210" s="10"/>
      <c r="G210" s="9"/>
    </row>
    <row r="211" spans="1:7" s="1" customFormat="1" ht="56.25">
      <c r="A211" s="7" t="s">
        <v>543</v>
      </c>
      <c r="B211" s="81" t="s">
        <v>50</v>
      </c>
      <c r="C211" s="82" t="s">
        <v>26</v>
      </c>
      <c r="D211" s="83">
        <v>2</v>
      </c>
      <c r="E211" s="8"/>
      <c r="F211" s="10"/>
      <c r="G211" s="9"/>
    </row>
    <row r="212" spans="1:7" s="1" customFormat="1" ht="45">
      <c r="A212" s="7" t="s">
        <v>544</v>
      </c>
      <c r="B212" s="81" t="s">
        <v>40</v>
      </c>
      <c r="C212" s="82" t="s">
        <v>24</v>
      </c>
      <c r="D212" s="83">
        <v>161.25</v>
      </c>
      <c r="E212" s="8"/>
      <c r="F212" s="10"/>
      <c r="G212" s="9"/>
    </row>
    <row r="213" spans="1:7" s="1" customFormat="1">
      <c r="A213" s="12" t="s">
        <v>203</v>
      </c>
      <c r="B213" s="13" t="s">
        <v>71</v>
      </c>
      <c r="C213" s="14"/>
      <c r="D213" s="15"/>
      <c r="E213" s="18"/>
      <c r="F213" s="17"/>
      <c r="G213" s="18">
        <f>ROUND(SUM(G214:G216),2)</f>
        <v>0</v>
      </c>
    </row>
    <row r="214" spans="1:7" s="1" customFormat="1" ht="45">
      <c r="A214" s="7" t="s">
        <v>545</v>
      </c>
      <c r="B214" s="81" t="s">
        <v>75</v>
      </c>
      <c r="C214" s="82" t="s">
        <v>18</v>
      </c>
      <c r="D214" s="83">
        <v>1.23</v>
      </c>
      <c r="E214" s="8"/>
      <c r="F214" s="19"/>
      <c r="G214" s="72"/>
    </row>
    <row r="215" spans="1:7" s="1" customFormat="1" ht="59.25" customHeight="1">
      <c r="A215" s="7" t="s">
        <v>546</v>
      </c>
      <c r="B215" s="81" t="s">
        <v>148</v>
      </c>
      <c r="C215" s="82" t="s">
        <v>26</v>
      </c>
      <c r="D215" s="83">
        <v>8</v>
      </c>
      <c r="E215" s="8"/>
      <c r="F215" s="10"/>
      <c r="G215" s="9"/>
    </row>
    <row r="216" spans="1:7" s="1" customFormat="1" ht="110.25" customHeight="1">
      <c r="A216" s="7" t="s">
        <v>547</v>
      </c>
      <c r="B216" s="81" t="s">
        <v>149</v>
      </c>
      <c r="C216" s="82" t="s">
        <v>26</v>
      </c>
      <c r="D216" s="83">
        <v>2</v>
      </c>
      <c r="E216" s="8"/>
      <c r="F216" s="10"/>
      <c r="G216" s="9"/>
    </row>
    <row r="217" spans="1:7" s="1" customFormat="1">
      <c r="A217" s="12" t="s">
        <v>204</v>
      </c>
      <c r="B217" s="13" t="s">
        <v>95</v>
      </c>
      <c r="C217" s="14"/>
      <c r="D217" s="15"/>
      <c r="E217" s="18"/>
      <c r="F217" s="17"/>
      <c r="G217" s="18">
        <f>ROUND(SUM(G218:G220),2)</f>
        <v>0</v>
      </c>
    </row>
    <row r="218" spans="1:7" s="1" customFormat="1" ht="33.75">
      <c r="A218" s="7" t="s">
        <v>548</v>
      </c>
      <c r="B218" s="81" t="s">
        <v>111</v>
      </c>
      <c r="C218" s="82" t="s">
        <v>26</v>
      </c>
      <c r="D218" s="83">
        <v>4</v>
      </c>
      <c r="E218" s="8"/>
      <c r="F218" s="10"/>
      <c r="G218" s="9"/>
    </row>
    <row r="219" spans="1:7" s="1" customFormat="1" ht="33.75">
      <c r="A219" s="7" t="s">
        <v>549</v>
      </c>
      <c r="B219" s="81" t="s">
        <v>150</v>
      </c>
      <c r="C219" s="82" t="s">
        <v>26</v>
      </c>
      <c r="D219" s="83">
        <v>114</v>
      </c>
      <c r="E219" s="8"/>
      <c r="F219" s="10"/>
      <c r="G219" s="9"/>
    </row>
    <row r="220" spans="1:7" s="1" customFormat="1" ht="22.5">
      <c r="A220" s="7" t="s">
        <v>550</v>
      </c>
      <c r="B220" s="81" t="s">
        <v>96</v>
      </c>
      <c r="C220" s="82" t="s">
        <v>18</v>
      </c>
      <c r="D220" s="83">
        <v>3.68</v>
      </c>
      <c r="E220" s="8"/>
      <c r="F220" s="10"/>
      <c r="G220" s="9"/>
    </row>
    <row r="221" spans="1:7">
      <c r="A221" s="2" t="s">
        <v>195</v>
      </c>
      <c r="B221" s="11" t="s">
        <v>143</v>
      </c>
      <c r="C221" s="3"/>
      <c r="D221" s="4"/>
      <c r="E221" s="21"/>
      <c r="F221" s="21"/>
      <c r="G221" s="71">
        <f>ROUND(SUM(G222,G228,G233),2)</f>
        <v>0</v>
      </c>
    </row>
    <row r="222" spans="1:7" s="1" customFormat="1">
      <c r="A222" s="12" t="s">
        <v>196</v>
      </c>
      <c r="B222" s="13" t="s">
        <v>39</v>
      </c>
      <c r="C222" s="14"/>
      <c r="D222" s="15"/>
      <c r="E222" s="18"/>
      <c r="F222" s="17"/>
      <c r="G222" s="18">
        <f>ROUND(SUM(G223:G227),2)</f>
        <v>0</v>
      </c>
    </row>
    <row r="223" spans="1:7" s="1" customFormat="1" ht="33.75">
      <c r="A223" s="7" t="s">
        <v>551</v>
      </c>
      <c r="B223" s="81" t="s">
        <v>68</v>
      </c>
      <c r="C223" s="82" t="s">
        <v>17</v>
      </c>
      <c r="D223" s="83">
        <v>66.040000000000006</v>
      </c>
      <c r="E223" s="8"/>
      <c r="F223" s="19"/>
      <c r="G223" s="9"/>
    </row>
    <row r="224" spans="1:7" s="1" customFormat="1" ht="45">
      <c r="A224" s="7" t="s">
        <v>552</v>
      </c>
      <c r="B224" s="81" t="s">
        <v>70</v>
      </c>
      <c r="C224" s="82" t="s">
        <v>18</v>
      </c>
      <c r="D224" s="83">
        <v>17.170000000000002</v>
      </c>
      <c r="E224" s="8"/>
      <c r="F224" s="19"/>
      <c r="G224" s="9"/>
    </row>
    <row r="225" spans="1:7" s="1" customFormat="1" ht="56.25">
      <c r="A225" s="7" t="s">
        <v>553</v>
      </c>
      <c r="B225" s="81" t="s">
        <v>72</v>
      </c>
      <c r="C225" s="82" t="s">
        <v>18</v>
      </c>
      <c r="D225" s="83">
        <v>9.91</v>
      </c>
      <c r="E225" s="8"/>
      <c r="F225" s="19"/>
      <c r="G225" s="9"/>
    </row>
    <row r="226" spans="1:7" s="1" customFormat="1" ht="33.75">
      <c r="A226" s="7" t="s">
        <v>554</v>
      </c>
      <c r="B226" s="81" t="s">
        <v>66</v>
      </c>
      <c r="C226" s="82" t="s">
        <v>18</v>
      </c>
      <c r="D226" s="83">
        <v>17.170000000000002</v>
      </c>
      <c r="E226" s="8"/>
      <c r="F226" s="20"/>
      <c r="G226" s="9"/>
    </row>
    <row r="227" spans="1:7" s="1" customFormat="1" ht="33.75">
      <c r="A227" s="7" t="s">
        <v>555</v>
      </c>
      <c r="B227" s="81" t="s">
        <v>67</v>
      </c>
      <c r="C227" s="82" t="s">
        <v>19</v>
      </c>
      <c r="D227" s="83">
        <v>103.02000000000001</v>
      </c>
      <c r="E227" s="8"/>
      <c r="F227" s="10"/>
      <c r="G227" s="9"/>
    </row>
    <row r="228" spans="1:7" s="1" customFormat="1">
      <c r="A228" s="12" t="s">
        <v>197</v>
      </c>
      <c r="B228" s="13" t="s">
        <v>144</v>
      </c>
      <c r="C228" s="14"/>
      <c r="D228" s="15"/>
      <c r="E228" s="18"/>
      <c r="F228" s="17"/>
      <c r="G228" s="18">
        <f>ROUND(SUM(G229:G232),2)</f>
        <v>0</v>
      </c>
    </row>
    <row r="229" spans="1:7" s="1" customFormat="1" ht="33.75">
      <c r="A229" s="7" t="s">
        <v>556</v>
      </c>
      <c r="B229" s="81" t="s">
        <v>87</v>
      </c>
      <c r="C229" s="82" t="s">
        <v>24</v>
      </c>
      <c r="D229" s="83">
        <v>32.28</v>
      </c>
      <c r="E229" s="8"/>
      <c r="F229" s="10"/>
      <c r="G229" s="9"/>
    </row>
    <row r="230" spans="1:7" s="1" customFormat="1" ht="33.75">
      <c r="A230" s="7" t="s">
        <v>557</v>
      </c>
      <c r="B230" s="81" t="s">
        <v>145</v>
      </c>
      <c r="C230" s="82" t="s">
        <v>17</v>
      </c>
      <c r="D230" s="83">
        <v>66.040000000000006</v>
      </c>
      <c r="E230" s="8"/>
      <c r="F230" s="19"/>
      <c r="G230" s="9"/>
    </row>
    <row r="231" spans="1:7" s="1" customFormat="1" ht="22.5">
      <c r="A231" s="7" t="s">
        <v>558</v>
      </c>
      <c r="B231" s="81" t="s">
        <v>69</v>
      </c>
      <c r="C231" s="82" t="s">
        <v>24</v>
      </c>
      <c r="D231" s="83">
        <v>63.86</v>
      </c>
      <c r="E231" s="8"/>
      <c r="F231" s="19"/>
      <c r="G231" s="9"/>
    </row>
    <row r="232" spans="1:7" s="1" customFormat="1" ht="56.25">
      <c r="A232" s="7" t="s">
        <v>559</v>
      </c>
      <c r="B232" s="81" t="s">
        <v>146</v>
      </c>
      <c r="C232" s="82" t="s">
        <v>17</v>
      </c>
      <c r="D232" s="83">
        <v>66.040000000000006</v>
      </c>
      <c r="E232" s="8"/>
      <c r="F232" s="10"/>
      <c r="G232" s="9"/>
    </row>
    <row r="233" spans="1:7" s="1" customFormat="1">
      <c r="A233" s="12" t="s">
        <v>205</v>
      </c>
      <c r="B233" s="13" t="s">
        <v>71</v>
      </c>
      <c r="C233" s="14"/>
      <c r="D233" s="15"/>
      <c r="E233" s="18"/>
      <c r="F233" s="17"/>
      <c r="G233" s="18">
        <f>ROUND(SUM(G234:G239),2)</f>
        <v>0</v>
      </c>
    </row>
    <row r="234" spans="1:7" s="1" customFormat="1" ht="45">
      <c r="A234" s="7" t="s">
        <v>560</v>
      </c>
      <c r="B234" s="81" t="s">
        <v>75</v>
      </c>
      <c r="C234" s="82" t="s">
        <v>18</v>
      </c>
      <c r="D234" s="83">
        <v>1.5</v>
      </c>
      <c r="E234" s="8"/>
      <c r="F234" s="10"/>
      <c r="G234" s="9"/>
    </row>
    <row r="235" spans="1:7" s="1" customFormat="1" ht="33.75">
      <c r="A235" s="7" t="s">
        <v>561</v>
      </c>
      <c r="B235" s="81" t="s">
        <v>115</v>
      </c>
      <c r="C235" s="82" t="s">
        <v>17</v>
      </c>
      <c r="D235" s="83">
        <v>14</v>
      </c>
      <c r="E235" s="8"/>
      <c r="F235" s="10"/>
      <c r="G235" s="9"/>
    </row>
    <row r="236" spans="1:7" s="1" customFormat="1" ht="22.5">
      <c r="A236" s="7" t="s">
        <v>562</v>
      </c>
      <c r="B236" s="81" t="s">
        <v>76</v>
      </c>
      <c r="C236" s="82" t="s">
        <v>18</v>
      </c>
      <c r="D236" s="83">
        <v>1.5</v>
      </c>
      <c r="E236" s="8"/>
      <c r="F236" s="10"/>
      <c r="G236" s="9"/>
    </row>
    <row r="237" spans="1:7" s="1" customFormat="1" ht="33.75">
      <c r="A237" s="7" t="s">
        <v>563</v>
      </c>
      <c r="B237" s="81" t="s">
        <v>151</v>
      </c>
      <c r="C237" s="82" t="s">
        <v>26</v>
      </c>
      <c r="D237" s="83">
        <v>1</v>
      </c>
      <c r="E237" s="8"/>
      <c r="F237" s="10"/>
      <c r="G237" s="9"/>
    </row>
    <row r="238" spans="1:7" s="1" customFormat="1" ht="33.75">
      <c r="A238" s="7" t="s">
        <v>564</v>
      </c>
      <c r="B238" s="81" t="s">
        <v>66</v>
      </c>
      <c r="C238" s="82" t="s">
        <v>18</v>
      </c>
      <c r="D238" s="83">
        <v>1.5</v>
      </c>
      <c r="E238" s="8"/>
      <c r="F238" s="20"/>
      <c r="G238" s="9"/>
    </row>
    <row r="239" spans="1:7" s="1" customFormat="1" ht="33.75">
      <c r="A239" s="7" t="s">
        <v>565</v>
      </c>
      <c r="B239" s="81" t="s">
        <v>67</v>
      </c>
      <c r="C239" s="82" t="s">
        <v>19</v>
      </c>
      <c r="D239" s="83">
        <v>9</v>
      </c>
      <c r="E239" s="8"/>
      <c r="F239" s="10"/>
      <c r="G239" s="9"/>
    </row>
    <row r="240" spans="1:7" s="68" customFormat="1" ht="13.5" customHeight="1">
      <c r="A240" s="2" t="s">
        <v>198</v>
      </c>
      <c r="B240" s="11" t="s">
        <v>31</v>
      </c>
      <c r="C240" s="3"/>
      <c r="D240" s="4"/>
      <c r="E240" s="4"/>
      <c r="F240" s="4"/>
      <c r="G240" s="5">
        <f>ROUND(SUM(G241,G245),2)</f>
        <v>0</v>
      </c>
    </row>
    <row r="241" spans="1:7" s="67" customFormat="1">
      <c r="A241" s="12" t="s">
        <v>206</v>
      </c>
      <c r="B241" s="13" t="s">
        <v>33</v>
      </c>
      <c r="C241" s="14"/>
      <c r="D241" s="15"/>
      <c r="E241" s="16"/>
      <c r="F241" s="17"/>
      <c r="G241" s="16">
        <f>ROUND(SUM(G242:G244),2)</f>
        <v>0</v>
      </c>
    </row>
    <row r="242" spans="1:7" s="67" customFormat="1" ht="57" customHeight="1">
      <c r="A242" s="7" t="s">
        <v>566</v>
      </c>
      <c r="B242" s="81" t="s">
        <v>103</v>
      </c>
      <c r="C242" s="82" t="s">
        <v>29</v>
      </c>
      <c r="D242" s="83">
        <v>514.70000000000005</v>
      </c>
      <c r="E242" s="8"/>
      <c r="F242" s="19"/>
      <c r="G242" s="9"/>
    </row>
    <row r="243" spans="1:7" s="67" customFormat="1" ht="33.75">
      <c r="A243" s="7" t="s">
        <v>567</v>
      </c>
      <c r="B243" s="81" t="s">
        <v>110</v>
      </c>
      <c r="C243" s="82" t="s">
        <v>29</v>
      </c>
      <c r="D243" s="83">
        <v>30.47</v>
      </c>
      <c r="E243" s="8"/>
      <c r="F243" s="19"/>
      <c r="G243" s="9"/>
    </row>
    <row r="244" spans="1:7" s="67" customFormat="1" ht="33.75">
      <c r="A244" s="7" t="s">
        <v>568</v>
      </c>
      <c r="B244" s="81" t="s">
        <v>41</v>
      </c>
      <c r="C244" s="82" t="s">
        <v>29</v>
      </c>
      <c r="D244" s="83">
        <v>2955.11</v>
      </c>
      <c r="E244" s="8"/>
      <c r="F244" s="19"/>
      <c r="G244" s="9"/>
    </row>
    <row r="245" spans="1:7" s="67" customFormat="1">
      <c r="A245" s="12" t="s">
        <v>207</v>
      </c>
      <c r="B245" s="13" t="s">
        <v>34</v>
      </c>
      <c r="C245" s="14"/>
      <c r="D245" s="15"/>
      <c r="E245" s="16"/>
      <c r="F245" s="17"/>
      <c r="G245" s="16">
        <f>+ROUND(SUM(G246),2)</f>
        <v>0</v>
      </c>
    </row>
    <row r="246" spans="1:7" s="1" customFormat="1" ht="135">
      <c r="A246" s="7" t="s">
        <v>569</v>
      </c>
      <c r="B246" s="81" t="s">
        <v>105</v>
      </c>
      <c r="C246" s="82" t="s">
        <v>17</v>
      </c>
      <c r="D246" s="83">
        <v>181.04</v>
      </c>
      <c r="E246" s="8"/>
      <c r="F246" s="19"/>
      <c r="G246" s="9"/>
    </row>
    <row r="247" spans="1:7">
      <c r="A247" s="2" t="s">
        <v>208</v>
      </c>
      <c r="B247" s="11" t="s">
        <v>27</v>
      </c>
      <c r="C247" s="3"/>
      <c r="D247" s="4"/>
      <c r="E247" s="4"/>
      <c r="F247" s="4"/>
      <c r="G247" s="5">
        <f>ROUND(SUM(G248),2)</f>
        <v>0</v>
      </c>
    </row>
    <row r="248" spans="1:7" s="1" customFormat="1" ht="22.5">
      <c r="A248" s="7" t="s">
        <v>570</v>
      </c>
      <c r="B248" s="81" t="s">
        <v>28</v>
      </c>
      <c r="C248" s="82" t="s">
        <v>17</v>
      </c>
      <c r="D248" s="83">
        <v>1042.8999999999999</v>
      </c>
      <c r="E248" s="8"/>
      <c r="F248" s="19"/>
      <c r="G248" s="9"/>
    </row>
    <row r="249" spans="1:7" s="1" customFormat="1">
      <c r="A249" s="22" t="s">
        <v>209</v>
      </c>
      <c r="B249" s="23" t="s">
        <v>352</v>
      </c>
      <c r="C249" s="24"/>
      <c r="D249" s="25"/>
      <c r="E249" s="25"/>
      <c r="F249" s="25"/>
      <c r="G249" s="26">
        <f>SUM(G250,G264,G285,G298,G320,G341,G361,G390,G426,G439,G486)</f>
        <v>0</v>
      </c>
    </row>
    <row r="250" spans="1:7">
      <c r="A250" s="2" t="s">
        <v>210</v>
      </c>
      <c r="B250" s="77" t="s">
        <v>211</v>
      </c>
      <c r="C250" s="3"/>
      <c r="D250" s="4"/>
      <c r="E250" s="4"/>
      <c r="F250" s="4"/>
      <c r="G250" s="5">
        <f>ROUND(SUM(G251:G263),2)</f>
        <v>0</v>
      </c>
    </row>
    <row r="251" spans="1:7" s="1" customFormat="1" ht="45">
      <c r="A251" s="7" t="s">
        <v>571</v>
      </c>
      <c r="B251" s="81" t="s">
        <v>79</v>
      </c>
      <c r="C251" s="82" t="s">
        <v>18</v>
      </c>
      <c r="D251" s="83">
        <v>24.07</v>
      </c>
      <c r="E251" s="8"/>
      <c r="F251" s="19"/>
      <c r="G251" s="9"/>
    </row>
    <row r="252" spans="1:7" s="1" customFormat="1" ht="33.75">
      <c r="A252" s="7" t="s">
        <v>572</v>
      </c>
      <c r="B252" s="81" t="s">
        <v>212</v>
      </c>
      <c r="C252" s="82" t="s">
        <v>17</v>
      </c>
      <c r="D252" s="83">
        <v>115.06</v>
      </c>
      <c r="E252" s="8"/>
      <c r="F252" s="10"/>
      <c r="G252" s="9"/>
    </row>
    <row r="253" spans="1:7" s="1" customFormat="1" ht="45">
      <c r="A253" s="7" t="s">
        <v>573</v>
      </c>
      <c r="B253" s="81" t="s">
        <v>80</v>
      </c>
      <c r="C253" s="82" t="s">
        <v>18</v>
      </c>
      <c r="D253" s="83">
        <v>21.48</v>
      </c>
      <c r="E253" s="8"/>
      <c r="F253" s="19"/>
      <c r="G253" s="9"/>
    </row>
    <row r="254" spans="1:7" s="80" customFormat="1" ht="33.75">
      <c r="A254" s="7" t="s">
        <v>574</v>
      </c>
      <c r="B254" s="81" t="s">
        <v>342</v>
      </c>
      <c r="C254" s="82" t="s">
        <v>18</v>
      </c>
      <c r="D254" s="83">
        <v>10.88</v>
      </c>
      <c r="E254" s="8"/>
      <c r="F254" s="19"/>
      <c r="G254" s="9"/>
    </row>
    <row r="255" spans="1:7" s="80" customFormat="1" ht="45">
      <c r="A255" s="7" t="s">
        <v>575</v>
      </c>
      <c r="B255" s="81" t="s">
        <v>344</v>
      </c>
      <c r="C255" s="82" t="s">
        <v>18</v>
      </c>
      <c r="D255" s="83">
        <v>11.2</v>
      </c>
      <c r="E255" s="8"/>
      <c r="F255" s="19"/>
      <c r="G255" s="9"/>
    </row>
    <row r="256" spans="1:7" s="80" customFormat="1" ht="33.75">
      <c r="A256" s="7" t="s">
        <v>576</v>
      </c>
      <c r="B256" s="81" t="s">
        <v>343</v>
      </c>
      <c r="C256" s="82" t="s">
        <v>17</v>
      </c>
      <c r="D256" s="83">
        <v>72.64</v>
      </c>
      <c r="E256" s="8"/>
      <c r="F256" s="19"/>
      <c r="G256" s="9"/>
    </row>
    <row r="257" spans="1:7" s="1" customFormat="1" ht="45">
      <c r="A257" s="7" t="s">
        <v>577</v>
      </c>
      <c r="B257" s="81" t="s">
        <v>153</v>
      </c>
      <c r="C257" s="82" t="s">
        <v>18</v>
      </c>
      <c r="D257" s="83">
        <v>13.54</v>
      </c>
      <c r="E257" s="8"/>
      <c r="F257" s="10"/>
      <c r="G257" s="9"/>
    </row>
    <row r="258" spans="1:7" s="80" customFormat="1" ht="56.25">
      <c r="A258" s="7" t="s">
        <v>578</v>
      </c>
      <c r="B258" s="81" t="s">
        <v>345</v>
      </c>
      <c r="C258" s="82" t="s">
        <v>17</v>
      </c>
      <c r="D258" s="83">
        <v>18.350000000000001</v>
      </c>
      <c r="E258" s="8"/>
      <c r="F258" s="19"/>
      <c r="G258" s="9"/>
    </row>
    <row r="259" spans="1:7" s="1" customFormat="1" ht="45">
      <c r="A259" s="7" t="s">
        <v>579</v>
      </c>
      <c r="B259" s="81" t="s">
        <v>346</v>
      </c>
      <c r="C259" s="82" t="s">
        <v>26</v>
      </c>
      <c r="D259" s="83">
        <v>22</v>
      </c>
      <c r="E259" s="8"/>
      <c r="F259" s="19"/>
      <c r="G259" s="9"/>
    </row>
    <row r="260" spans="1:7" s="1" customFormat="1" ht="45">
      <c r="A260" s="7" t="s">
        <v>580</v>
      </c>
      <c r="B260" s="81" t="s">
        <v>347</v>
      </c>
      <c r="C260" s="82" t="s">
        <v>26</v>
      </c>
      <c r="D260" s="83">
        <v>10</v>
      </c>
      <c r="E260" s="8"/>
      <c r="F260" s="19"/>
      <c r="G260" s="9"/>
    </row>
    <row r="261" spans="1:7" s="1" customFormat="1" ht="45">
      <c r="A261" s="7" t="s">
        <v>581</v>
      </c>
      <c r="B261" s="81" t="s">
        <v>348</v>
      </c>
      <c r="C261" s="82" t="s">
        <v>26</v>
      </c>
      <c r="D261" s="83">
        <v>3</v>
      </c>
      <c r="E261" s="8"/>
      <c r="F261" s="19"/>
      <c r="G261" s="9"/>
    </row>
    <row r="262" spans="1:7" s="1" customFormat="1" ht="33.75">
      <c r="A262" s="7" t="s">
        <v>582</v>
      </c>
      <c r="B262" s="81" t="s">
        <v>66</v>
      </c>
      <c r="C262" s="82" t="s">
        <v>18</v>
      </c>
      <c r="D262" s="83">
        <v>94.86</v>
      </c>
      <c r="E262" s="8"/>
      <c r="F262" s="20"/>
      <c r="G262" s="9"/>
    </row>
    <row r="263" spans="1:7" s="1" customFormat="1" ht="33.75">
      <c r="A263" s="7" t="s">
        <v>583</v>
      </c>
      <c r="B263" s="81" t="s">
        <v>67</v>
      </c>
      <c r="C263" s="82" t="s">
        <v>19</v>
      </c>
      <c r="D263" s="83">
        <v>569.16</v>
      </c>
      <c r="E263" s="8"/>
      <c r="F263" s="10"/>
      <c r="G263" s="9"/>
    </row>
    <row r="264" spans="1:7" s="1" customFormat="1">
      <c r="A264" s="2" t="s">
        <v>213</v>
      </c>
      <c r="B264" s="21" t="s">
        <v>214</v>
      </c>
      <c r="C264" s="21"/>
      <c r="D264" s="21"/>
      <c r="E264" s="21"/>
      <c r="F264" s="21"/>
      <c r="G264" s="5">
        <f>ROUND(SUM(G265,G282),2)</f>
        <v>0</v>
      </c>
    </row>
    <row r="265" spans="1:7" s="1" customFormat="1">
      <c r="A265" s="12" t="s">
        <v>215</v>
      </c>
      <c r="B265" s="13" t="s">
        <v>216</v>
      </c>
      <c r="C265" s="14"/>
      <c r="D265" s="15"/>
      <c r="E265" s="18"/>
      <c r="F265" s="17"/>
      <c r="G265" s="18">
        <f>ROUND(SUM(G266:G281),2)</f>
        <v>0</v>
      </c>
    </row>
    <row r="266" spans="1:7" s="1" customFormat="1" ht="33.75">
      <c r="A266" s="7" t="s">
        <v>584</v>
      </c>
      <c r="B266" s="81" t="s">
        <v>68</v>
      </c>
      <c r="C266" s="82" t="s">
        <v>17</v>
      </c>
      <c r="D266" s="83">
        <v>265.87</v>
      </c>
      <c r="E266" s="8"/>
      <c r="F266" s="10"/>
      <c r="G266" s="9"/>
    </row>
    <row r="267" spans="1:7" s="1" customFormat="1" ht="45">
      <c r="A267" s="7" t="s">
        <v>585</v>
      </c>
      <c r="B267" s="81" t="s">
        <v>75</v>
      </c>
      <c r="C267" s="82" t="s">
        <v>18</v>
      </c>
      <c r="D267" s="83">
        <v>11.96</v>
      </c>
      <c r="E267" s="8"/>
      <c r="F267" s="10"/>
      <c r="G267" s="9"/>
    </row>
    <row r="268" spans="1:7" s="1" customFormat="1" ht="45">
      <c r="A268" s="7" t="s">
        <v>586</v>
      </c>
      <c r="B268" s="81" t="s">
        <v>52</v>
      </c>
      <c r="C268" s="82" t="s">
        <v>17</v>
      </c>
      <c r="D268" s="83">
        <v>186.11</v>
      </c>
      <c r="E268" s="8"/>
      <c r="F268" s="10"/>
      <c r="G268" s="9"/>
    </row>
    <row r="269" spans="1:7" s="1" customFormat="1" ht="45">
      <c r="A269" s="7" t="s">
        <v>587</v>
      </c>
      <c r="B269" s="81" t="s">
        <v>118</v>
      </c>
      <c r="C269" s="82" t="s">
        <v>18</v>
      </c>
      <c r="D269" s="83">
        <v>7.17</v>
      </c>
      <c r="E269" s="8"/>
      <c r="F269" s="10"/>
      <c r="G269" s="9"/>
    </row>
    <row r="270" spans="1:7" s="1" customFormat="1" ht="56.25">
      <c r="A270" s="7" t="s">
        <v>588</v>
      </c>
      <c r="B270" s="81" t="s">
        <v>72</v>
      </c>
      <c r="C270" s="82" t="s">
        <v>18</v>
      </c>
      <c r="D270" s="83">
        <v>4.79</v>
      </c>
      <c r="E270" s="8"/>
      <c r="F270" s="10"/>
      <c r="G270" s="9"/>
    </row>
    <row r="271" spans="1:7" s="1" customFormat="1" ht="33.75">
      <c r="A271" s="7" t="s">
        <v>589</v>
      </c>
      <c r="B271" s="81" t="s">
        <v>85</v>
      </c>
      <c r="C271" s="82" t="s">
        <v>24</v>
      </c>
      <c r="D271" s="83">
        <v>126.33</v>
      </c>
      <c r="E271" s="8"/>
      <c r="F271" s="10"/>
      <c r="G271" s="9"/>
    </row>
    <row r="272" spans="1:7" s="1" customFormat="1" ht="33.75">
      <c r="A272" s="7" t="s">
        <v>590</v>
      </c>
      <c r="B272" s="81" t="s">
        <v>86</v>
      </c>
      <c r="C272" s="82" t="s">
        <v>24</v>
      </c>
      <c r="D272" s="83">
        <v>23.69</v>
      </c>
      <c r="E272" s="8"/>
      <c r="F272" s="10"/>
      <c r="G272" s="9"/>
    </row>
    <row r="273" spans="1:7" s="1" customFormat="1" ht="33.75">
      <c r="A273" s="7" t="s">
        <v>591</v>
      </c>
      <c r="B273" s="81" t="s">
        <v>217</v>
      </c>
      <c r="C273" s="82" t="s">
        <v>24</v>
      </c>
      <c r="D273" s="83">
        <v>7.9</v>
      </c>
      <c r="E273" s="8"/>
      <c r="F273" s="10"/>
      <c r="G273" s="9"/>
    </row>
    <row r="274" spans="1:7" s="1" customFormat="1" ht="45">
      <c r="A274" s="7" t="s">
        <v>592</v>
      </c>
      <c r="B274" s="81" t="s">
        <v>218</v>
      </c>
      <c r="C274" s="82" t="s">
        <v>17</v>
      </c>
      <c r="D274" s="83">
        <v>78.95</v>
      </c>
      <c r="E274" s="8"/>
      <c r="F274" s="10"/>
      <c r="G274" s="9"/>
    </row>
    <row r="275" spans="1:7" s="1" customFormat="1" ht="33.75">
      <c r="A275" s="7" t="s">
        <v>593</v>
      </c>
      <c r="B275" s="81" t="s">
        <v>219</v>
      </c>
      <c r="C275" s="82" t="s">
        <v>17</v>
      </c>
      <c r="D275" s="83">
        <v>186.92</v>
      </c>
      <c r="E275" s="8"/>
      <c r="F275" s="10"/>
      <c r="G275" s="9"/>
    </row>
    <row r="276" spans="1:7" s="1" customFormat="1" ht="33.75">
      <c r="A276" s="7" t="s">
        <v>594</v>
      </c>
      <c r="B276" s="81" t="s">
        <v>88</v>
      </c>
      <c r="C276" s="82" t="s">
        <v>17</v>
      </c>
      <c r="D276" s="83">
        <v>39.880000000000003</v>
      </c>
      <c r="E276" s="8"/>
      <c r="F276" s="10"/>
      <c r="G276" s="9"/>
    </row>
    <row r="277" spans="1:7" s="1" customFormat="1" ht="22.5">
      <c r="A277" s="7" t="s">
        <v>595</v>
      </c>
      <c r="B277" s="81" t="s">
        <v>69</v>
      </c>
      <c r="C277" s="82" t="s">
        <v>24</v>
      </c>
      <c r="D277" s="83">
        <v>288.60000000000002</v>
      </c>
      <c r="E277" s="8"/>
      <c r="F277" s="10"/>
      <c r="G277" s="9"/>
    </row>
    <row r="278" spans="1:7" s="1" customFormat="1" ht="90">
      <c r="A278" s="7" t="s">
        <v>596</v>
      </c>
      <c r="B278" s="81" t="s">
        <v>93</v>
      </c>
      <c r="C278" s="82" t="s">
        <v>26</v>
      </c>
      <c r="D278" s="83">
        <v>20</v>
      </c>
      <c r="E278" s="8"/>
      <c r="F278" s="10"/>
      <c r="G278" s="9"/>
    </row>
    <row r="279" spans="1:7" s="1" customFormat="1" ht="90">
      <c r="A279" s="7" t="s">
        <v>597</v>
      </c>
      <c r="B279" s="81" t="s">
        <v>94</v>
      </c>
      <c r="C279" s="82" t="s">
        <v>26</v>
      </c>
      <c r="D279" s="83">
        <v>149</v>
      </c>
      <c r="E279" s="8"/>
      <c r="F279" s="10"/>
      <c r="G279" s="9"/>
    </row>
    <row r="280" spans="1:7" s="1" customFormat="1" ht="33.75">
      <c r="A280" s="7" t="s">
        <v>598</v>
      </c>
      <c r="B280" s="81" t="s">
        <v>66</v>
      </c>
      <c r="C280" s="82" t="s">
        <v>18</v>
      </c>
      <c r="D280" s="83">
        <v>4.7900000000000009</v>
      </c>
      <c r="E280" s="8"/>
      <c r="F280" s="10"/>
      <c r="G280" s="9"/>
    </row>
    <row r="281" spans="1:7" s="1" customFormat="1" ht="33.75">
      <c r="A281" s="7" t="s">
        <v>599</v>
      </c>
      <c r="B281" s="81" t="s">
        <v>67</v>
      </c>
      <c r="C281" s="82" t="s">
        <v>19</v>
      </c>
      <c r="D281" s="83">
        <v>28.740000000000006</v>
      </c>
      <c r="E281" s="8"/>
      <c r="F281" s="10"/>
      <c r="G281" s="9"/>
    </row>
    <row r="282" spans="1:7" s="1" customFormat="1">
      <c r="A282" s="12" t="s">
        <v>220</v>
      </c>
      <c r="B282" s="13" t="s">
        <v>97</v>
      </c>
      <c r="C282" s="14"/>
      <c r="D282" s="15"/>
      <c r="E282" s="16"/>
      <c r="F282" s="17"/>
      <c r="G282" s="16">
        <f>ROUND(SUM(G283:G284),2)</f>
        <v>0</v>
      </c>
    </row>
    <row r="283" spans="1:7" s="1" customFormat="1" ht="67.5">
      <c r="A283" s="7" t="s">
        <v>600</v>
      </c>
      <c r="B283" s="81" t="s">
        <v>98</v>
      </c>
      <c r="C283" s="82" t="s">
        <v>26</v>
      </c>
      <c r="D283" s="83">
        <v>8</v>
      </c>
      <c r="E283" s="8"/>
      <c r="F283" s="10"/>
      <c r="G283" s="9"/>
    </row>
    <row r="284" spans="1:7" s="1" customFormat="1" ht="45">
      <c r="A284" s="7" t="s">
        <v>601</v>
      </c>
      <c r="B284" s="81" t="s">
        <v>221</v>
      </c>
      <c r="C284" s="82" t="s">
        <v>26</v>
      </c>
      <c r="D284" s="83">
        <v>4</v>
      </c>
      <c r="E284" s="8"/>
      <c r="F284" s="10"/>
      <c r="G284" s="9"/>
    </row>
    <row r="285" spans="1:7" s="1" customFormat="1">
      <c r="A285" s="2" t="s">
        <v>222</v>
      </c>
      <c r="B285" s="11" t="s">
        <v>223</v>
      </c>
      <c r="C285" s="3"/>
      <c r="D285" s="4"/>
      <c r="E285" s="4"/>
      <c r="F285" s="4"/>
      <c r="G285" s="71">
        <f>ROUND(SUM(G286,G292),2)</f>
        <v>0</v>
      </c>
    </row>
    <row r="286" spans="1:7" s="1" customFormat="1">
      <c r="A286" s="12" t="s">
        <v>224</v>
      </c>
      <c r="B286" s="13" t="s">
        <v>39</v>
      </c>
      <c r="C286" s="14"/>
      <c r="D286" s="15"/>
      <c r="E286" s="18"/>
      <c r="F286" s="17"/>
      <c r="G286" s="18">
        <f>ROUND(SUM(G287:G291),2)</f>
        <v>0</v>
      </c>
    </row>
    <row r="287" spans="1:7" s="1" customFormat="1" ht="33.75">
      <c r="A287" s="7" t="s">
        <v>602</v>
      </c>
      <c r="B287" s="81" t="s">
        <v>68</v>
      </c>
      <c r="C287" s="82" t="s">
        <v>17</v>
      </c>
      <c r="D287" s="83">
        <v>69.75</v>
      </c>
      <c r="E287" s="8"/>
      <c r="F287" s="19"/>
      <c r="G287" s="9"/>
    </row>
    <row r="288" spans="1:7" s="1" customFormat="1" ht="45">
      <c r="A288" s="7" t="s">
        <v>603</v>
      </c>
      <c r="B288" s="81" t="s">
        <v>75</v>
      </c>
      <c r="C288" s="82" t="s">
        <v>18</v>
      </c>
      <c r="D288" s="83">
        <v>24.41</v>
      </c>
      <c r="E288" s="8"/>
      <c r="F288" s="19"/>
      <c r="G288" s="9"/>
    </row>
    <row r="289" spans="1:7" s="1" customFormat="1" ht="45">
      <c r="A289" s="7" t="s">
        <v>604</v>
      </c>
      <c r="B289" s="81" t="s">
        <v>82</v>
      </c>
      <c r="C289" s="82" t="s">
        <v>18</v>
      </c>
      <c r="D289" s="83">
        <v>4.88</v>
      </c>
      <c r="E289" s="8"/>
      <c r="F289" s="10"/>
      <c r="G289" s="9"/>
    </row>
    <row r="290" spans="1:7" s="1" customFormat="1" ht="33.75">
      <c r="A290" s="7" t="s">
        <v>605</v>
      </c>
      <c r="B290" s="81" t="s">
        <v>66</v>
      </c>
      <c r="C290" s="82" t="s">
        <v>18</v>
      </c>
      <c r="D290" s="83">
        <v>19.53</v>
      </c>
      <c r="E290" s="8"/>
      <c r="F290" s="20"/>
      <c r="G290" s="9"/>
    </row>
    <row r="291" spans="1:7" s="1" customFormat="1" ht="33.75">
      <c r="A291" s="7" t="s">
        <v>606</v>
      </c>
      <c r="B291" s="81" t="s">
        <v>67</v>
      </c>
      <c r="C291" s="82" t="s">
        <v>19</v>
      </c>
      <c r="D291" s="83">
        <v>117.18</v>
      </c>
      <c r="E291" s="8"/>
      <c r="F291" s="10"/>
      <c r="G291" s="9"/>
    </row>
    <row r="292" spans="1:7" s="1" customFormat="1">
      <c r="A292" s="12" t="s">
        <v>225</v>
      </c>
      <c r="B292" s="13" t="s">
        <v>226</v>
      </c>
      <c r="C292" s="14"/>
      <c r="D292" s="15"/>
      <c r="E292" s="18"/>
      <c r="F292" s="17"/>
      <c r="G292" s="18">
        <f>ROUND(SUM(G293:G297),2)</f>
        <v>0</v>
      </c>
    </row>
    <row r="293" spans="1:7" s="1" customFormat="1" ht="33.75">
      <c r="A293" s="7" t="s">
        <v>607</v>
      </c>
      <c r="B293" s="81" t="s">
        <v>30</v>
      </c>
      <c r="C293" s="82" t="s">
        <v>17</v>
      </c>
      <c r="D293" s="83">
        <v>55.8</v>
      </c>
      <c r="E293" s="8"/>
      <c r="F293" s="10"/>
      <c r="G293" s="9"/>
    </row>
    <row r="294" spans="1:7" s="1" customFormat="1" ht="33.75">
      <c r="A294" s="7" t="s">
        <v>608</v>
      </c>
      <c r="B294" s="81" t="s">
        <v>227</v>
      </c>
      <c r="C294" s="82" t="s">
        <v>18</v>
      </c>
      <c r="D294" s="83">
        <v>16.739999999999998</v>
      </c>
      <c r="E294" s="8"/>
      <c r="F294" s="10"/>
      <c r="G294" s="9"/>
    </row>
    <row r="295" spans="1:7" s="1" customFormat="1" ht="33.75">
      <c r="A295" s="7" t="s">
        <v>609</v>
      </c>
      <c r="B295" s="81" t="s">
        <v>125</v>
      </c>
      <c r="C295" s="82" t="s">
        <v>18</v>
      </c>
      <c r="D295" s="83">
        <v>22.32</v>
      </c>
      <c r="E295" s="8"/>
      <c r="F295" s="10"/>
      <c r="G295" s="9"/>
    </row>
    <row r="296" spans="1:7" s="1" customFormat="1" ht="22.5">
      <c r="A296" s="7" t="s">
        <v>610</v>
      </c>
      <c r="B296" s="81" t="s">
        <v>126</v>
      </c>
      <c r="C296" s="82" t="s">
        <v>17</v>
      </c>
      <c r="D296" s="83">
        <v>111.6</v>
      </c>
      <c r="E296" s="8"/>
      <c r="F296" s="10"/>
      <c r="G296" s="9"/>
    </row>
    <row r="297" spans="1:7" s="1" customFormat="1" ht="45">
      <c r="A297" s="7" t="s">
        <v>611</v>
      </c>
      <c r="B297" s="81" t="s">
        <v>228</v>
      </c>
      <c r="C297" s="82" t="s">
        <v>24</v>
      </c>
      <c r="D297" s="83">
        <v>139.5</v>
      </c>
      <c r="E297" s="8"/>
      <c r="F297" s="10"/>
      <c r="G297" s="9"/>
    </row>
    <row r="298" spans="1:7" s="1" customFormat="1">
      <c r="A298" s="2" t="s">
        <v>229</v>
      </c>
      <c r="B298" s="11" t="s">
        <v>230</v>
      </c>
      <c r="C298" s="3"/>
      <c r="D298" s="4"/>
      <c r="E298" s="4"/>
      <c r="F298" s="4"/>
      <c r="G298" s="5">
        <f>ROUND(SUM(G299,G305,G310),2)</f>
        <v>0</v>
      </c>
    </row>
    <row r="299" spans="1:7" s="1" customFormat="1">
      <c r="A299" s="12" t="s">
        <v>231</v>
      </c>
      <c r="B299" s="13" t="s">
        <v>39</v>
      </c>
      <c r="C299" s="14"/>
      <c r="D299" s="15"/>
      <c r="E299" s="16"/>
      <c r="F299" s="17"/>
      <c r="G299" s="16">
        <f>ROUND(SUM(G300:G304),2)</f>
        <v>0</v>
      </c>
    </row>
    <row r="300" spans="1:7" s="1" customFormat="1" ht="33.75">
      <c r="A300" s="7" t="s">
        <v>612</v>
      </c>
      <c r="B300" s="81" t="s">
        <v>68</v>
      </c>
      <c r="C300" s="82" t="s">
        <v>17</v>
      </c>
      <c r="D300" s="83">
        <v>59.25</v>
      </c>
      <c r="E300" s="8"/>
      <c r="F300" s="19"/>
      <c r="G300" s="9"/>
    </row>
    <row r="301" spans="1:7" s="1" customFormat="1" ht="45">
      <c r="A301" s="7" t="s">
        <v>613</v>
      </c>
      <c r="B301" s="81" t="s">
        <v>75</v>
      </c>
      <c r="C301" s="82" t="s">
        <v>18</v>
      </c>
      <c r="D301" s="83">
        <v>69.13</v>
      </c>
      <c r="E301" s="8"/>
      <c r="F301" s="19"/>
      <c r="G301" s="9"/>
    </row>
    <row r="302" spans="1:7" s="1" customFormat="1" ht="45">
      <c r="A302" s="7" t="s">
        <v>614</v>
      </c>
      <c r="B302" s="81" t="s">
        <v>82</v>
      </c>
      <c r="C302" s="82" t="s">
        <v>18</v>
      </c>
      <c r="D302" s="83">
        <v>9.8800000000000008</v>
      </c>
      <c r="E302" s="8"/>
      <c r="F302" s="10"/>
      <c r="G302" s="9"/>
    </row>
    <row r="303" spans="1:7" s="1" customFormat="1" ht="33.75">
      <c r="A303" s="7" t="s">
        <v>615</v>
      </c>
      <c r="B303" s="81" t="s">
        <v>66</v>
      </c>
      <c r="C303" s="82" t="s">
        <v>18</v>
      </c>
      <c r="D303" s="83">
        <v>59.249999999999993</v>
      </c>
      <c r="E303" s="8"/>
      <c r="F303" s="20"/>
      <c r="G303" s="9"/>
    </row>
    <row r="304" spans="1:7" s="1" customFormat="1" ht="33.75">
      <c r="A304" s="7" t="s">
        <v>616</v>
      </c>
      <c r="B304" s="81" t="s">
        <v>67</v>
      </c>
      <c r="C304" s="82" t="s">
        <v>19</v>
      </c>
      <c r="D304" s="83">
        <v>355.49999999999994</v>
      </c>
      <c r="E304" s="8"/>
      <c r="F304" s="10"/>
      <c r="G304" s="9"/>
    </row>
    <row r="305" spans="1:7" s="1" customFormat="1">
      <c r="A305" s="12" t="s">
        <v>232</v>
      </c>
      <c r="B305" s="13" t="s">
        <v>32</v>
      </c>
      <c r="C305" s="14"/>
      <c r="D305" s="15"/>
      <c r="E305" s="16"/>
      <c r="F305" s="17"/>
      <c r="G305" s="16">
        <f>ROUND(SUM(G306:G309),2)</f>
        <v>0</v>
      </c>
    </row>
    <row r="306" spans="1:7" s="1" customFormat="1" ht="33.75">
      <c r="A306" s="7" t="s">
        <v>617</v>
      </c>
      <c r="B306" s="81" t="s">
        <v>115</v>
      </c>
      <c r="C306" s="82" t="s">
        <v>17</v>
      </c>
      <c r="D306" s="83">
        <v>33.18</v>
      </c>
      <c r="E306" s="8"/>
      <c r="F306" s="19"/>
      <c r="G306" s="9"/>
    </row>
    <row r="307" spans="1:7" s="1" customFormat="1" ht="33.75">
      <c r="A307" s="7" t="s">
        <v>618</v>
      </c>
      <c r="B307" s="81" t="s">
        <v>51</v>
      </c>
      <c r="C307" s="82" t="s">
        <v>29</v>
      </c>
      <c r="D307" s="83">
        <v>118.44</v>
      </c>
      <c r="E307" s="8"/>
      <c r="F307" s="10"/>
      <c r="G307" s="9"/>
    </row>
    <row r="308" spans="1:7" s="1" customFormat="1" ht="22.5">
      <c r="A308" s="7" t="s">
        <v>619</v>
      </c>
      <c r="B308" s="81" t="s">
        <v>76</v>
      </c>
      <c r="C308" s="82" t="s">
        <v>18</v>
      </c>
      <c r="D308" s="83">
        <v>3.32</v>
      </c>
      <c r="E308" s="8"/>
      <c r="F308" s="10"/>
      <c r="G308" s="9"/>
    </row>
    <row r="309" spans="1:7" s="1" customFormat="1" ht="43.5" customHeight="1">
      <c r="A309" s="7" t="s">
        <v>620</v>
      </c>
      <c r="B309" s="81" t="s">
        <v>128</v>
      </c>
      <c r="C309" s="82" t="s">
        <v>18</v>
      </c>
      <c r="D309" s="83">
        <v>55.67</v>
      </c>
      <c r="E309" s="8"/>
      <c r="F309" s="10"/>
      <c r="G309" s="9"/>
    </row>
    <row r="310" spans="1:7" s="1" customFormat="1">
      <c r="A310" s="12" t="s">
        <v>233</v>
      </c>
      <c r="B310" s="13" t="s">
        <v>129</v>
      </c>
      <c r="C310" s="14"/>
      <c r="D310" s="15"/>
      <c r="E310" s="16"/>
      <c r="F310" s="17"/>
      <c r="G310" s="16">
        <f>ROUND(SUM(G311:G319),2)</f>
        <v>0</v>
      </c>
    </row>
    <row r="311" spans="1:7" s="1" customFormat="1" ht="33.75">
      <c r="A311" s="7" t="s">
        <v>621</v>
      </c>
      <c r="B311" s="81" t="s">
        <v>45</v>
      </c>
      <c r="C311" s="82" t="s">
        <v>17</v>
      </c>
      <c r="D311" s="83">
        <v>158.6</v>
      </c>
      <c r="E311" s="8"/>
      <c r="F311" s="19"/>
      <c r="G311" s="9"/>
    </row>
    <row r="312" spans="1:7" s="1" customFormat="1" ht="33.75">
      <c r="A312" s="7" t="s">
        <v>622</v>
      </c>
      <c r="B312" s="81" t="s">
        <v>51</v>
      </c>
      <c r="C312" s="82" t="s">
        <v>29</v>
      </c>
      <c r="D312" s="83">
        <v>1842.1</v>
      </c>
      <c r="E312" s="8"/>
      <c r="F312" s="10"/>
      <c r="G312" s="9"/>
    </row>
    <row r="313" spans="1:7" s="1" customFormat="1" ht="22.5">
      <c r="A313" s="7" t="s">
        <v>623</v>
      </c>
      <c r="B313" s="81" t="s">
        <v>76</v>
      </c>
      <c r="C313" s="82" t="s">
        <v>18</v>
      </c>
      <c r="D313" s="83">
        <v>11.1</v>
      </c>
      <c r="E313" s="8"/>
      <c r="F313" s="10"/>
      <c r="G313" s="9"/>
    </row>
    <row r="314" spans="1:7" s="1" customFormat="1" ht="56.25">
      <c r="A314" s="7" t="s">
        <v>624</v>
      </c>
      <c r="B314" s="81" t="s">
        <v>234</v>
      </c>
      <c r="C314" s="82" t="s">
        <v>17</v>
      </c>
      <c r="D314" s="83">
        <v>266.35000000000002</v>
      </c>
      <c r="E314" s="8"/>
      <c r="F314" s="10"/>
      <c r="G314" s="9"/>
    </row>
    <row r="315" spans="1:7" s="1" customFormat="1" ht="33.75">
      <c r="A315" s="7" t="s">
        <v>625</v>
      </c>
      <c r="B315" s="81" t="s">
        <v>235</v>
      </c>
      <c r="C315" s="82" t="s">
        <v>17</v>
      </c>
      <c r="D315" s="83">
        <v>345.64</v>
      </c>
      <c r="E315" s="8"/>
      <c r="F315" s="10"/>
      <c r="G315" s="9"/>
    </row>
    <row r="316" spans="1:7" s="1" customFormat="1" ht="33.75">
      <c r="A316" s="7" t="s">
        <v>626</v>
      </c>
      <c r="B316" s="81" t="s">
        <v>47</v>
      </c>
      <c r="C316" s="82" t="s">
        <v>17</v>
      </c>
      <c r="D316" s="83">
        <v>345.64</v>
      </c>
      <c r="E316" s="8"/>
      <c r="F316" s="10"/>
      <c r="G316" s="9"/>
    </row>
    <row r="317" spans="1:7" s="1" customFormat="1" ht="33.75">
      <c r="A317" s="7" t="s">
        <v>627</v>
      </c>
      <c r="B317" s="81" t="s">
        <v>236</v>
      </c>
      <c r="C317" s="82" t="s">
        <v>24</v>
      </c>
      <c r="D317" s="83">
        <v>98.76</v>
      </c>
      <c r="E317" s="8"/>
      <c r="F317" s="10"/>
      <c r="G317" s="9"/>
    </row>
    <row r="318" spans="1:7" s="1" customFormat="1" ht="45">
      <c r="A318" s="7" t="s">
        <v>628</v>
      </c>
      <c r="B318" s="81" t="s">
        <v>131</v>
      </c>
      <c r="C318" s="82" t="s">
        <v>24</v>
      </c>
      <c r="D318" s="83">
        <v>7.48</v>
      </c>
      <c r="E318" s="8"/>
      <c r="F318" s="10"/>
      <c r="G318" s="9"/>
    </row>
    <row r="319" spans="1:7" s="1" customFormat="1" ht="33.75">
      <c r="A319" s="7" t="s">
        <v>629</v>
      </c>
      <c r="B319" s="81" t="s">
        <v>132</v>
      </c>
      <c r="C319" s="82" t="s">
        <v>24</v>
      </c>
      <c r="D319" s="83">
        <v>30.24</v>
      </c>
      <c r="E319" s="8"/>
      <c r="F319" s="10"/>
      <c r="G319" s="9"/>
    </row>
    <row r="320" spans="1:7">
      <c r="A320" s="2" t="s">
        <v>237</v>
      </c>
      <c r="B320" s="11" t="s">
        <v>238</v>
      </c>
      <c r="C320" s="3"/>
      <c r="D320" s="4"/>
      <c r="E320" s="4"/>
      <c r="F320" s="4"/>
      <c r="G320" s="5">
        <f>ROUND(SUM(G321,G328,G333),2)</f>
        <v>0</v>
      </c>
    </row>
    <row r="321" spans="1:7" s="1" customFormat="1">
      <c r="A321" s="12" t="s">
        <v>239</v>
      </c>
      <c r="B321" s="13" t="s">
        <v>39</v>
      </c>
      <c r="C321" s="14"/>
      <c r="D321" s="15"/>
      <c r="E321" s="16"/>
      <c r="F321" s="17"/>
      <c r="G321" s="16">
        <f>ROUND(SUM(G322:G327),2)</f>
        <v>0</v>
      </c>
    </row>
    <row r="322" spans="1:7" s="1" customFormat="1" ht="33.75">
      <c r="A322" s="7" t="s">
        <v>630</v>
      </c>
      <c r="B322" s="81" t="s">
        <v>68</v>
      </c>
      <c r="C322" s="82" t="s">
        <v>17</v>
      </c>
      <c r="D322" s="83">
        <v>435.45</v>
      </c>
      <c r="E322" s="8"/>
      <c r="F322" s="10"/>
      <c r="G322" s="9"/>
    </row>
    <row r="323" spans="1:7" s="1" customFormat="1" ht="45">
      <c r="A323" s="7" t="s">
        <v>631</v>
      </c>
      <c r="B323" s="81" t="s">
        <v>70</v>
      </c>
      <c r="C323" s="82" t="s">
        <v>18</v>
      </c>
      <c r="D323" s="83">
        <v>39.19</v>
      </c>
      <c r="E323" s="8"/>
      <c r="F323" s="10"/>
      <c r="G323" s="9"/>
    </row>
    <row r="324" spans="1:7" s="1" customFormat="1" ht="45">
      <c r="A324" s="7" t="s">
        <v>632</v>
      </c>
      <c r="B324" s="81" t="s">
        <v>52</v>
      </c>
      <c r="C324" s="82" t="s">
        <v>17</v>
      </c>
      <c r="D324" s="83">
        <v>239.5</v>
      </c>
      <c r="E324" s="8"/>
      <c r="F324" s="10"/>
      <c r="G324" s="9"/>
    </row>
    <row r="325" spans="1:7" s="1" customFormat="1" ht="56.25">
      <c r="A325" s="7" t="s">
        <v>633</v>
      </c>
      <c r="B325" s="81" t="s">
        <v>72</v>
      </c>
      <c r="C325" s="82" t="s">
        <v>18</v>
      </c>
      <c r="D325" s="83">
        <v>65.319999999999993</v>
      </c>
      <c r="E325" s="8"/>
      <c r="F325" s="10"/>
      <c r="G325" s="9"/>
    </row>
    <row r="326" spans="1:7" s="1" customFormat="1" ht="33.75">
      <c r="A326" s="7" t="s">
        <v>634</v>
      </c>
      <c r="B326" s="81" t="s">
        <v>66</v>
      </c>
      <c r="C326" s="82" t="s">
        <v>18</v>
      </c>
      <c r="D326" s="83">
        <v>39.19</v>
      </c>
      <c r="E326" s="8"/>
      <c r="F326" s="10"/>
      <c r="G326" s="9"/>
    </row>
    <row r="327" spans="1:7" s="1" customFormat="1" ht="33.75">
      <c r="A327" s="7" t="s">
        <v>635</v>
      </c>
      <c r="B327" s="81" t="s">
        <v>67</v>
      </c>
      <c r="C327" s="82" t="s">
        <v>19</v>
      </c>
      <c r="D327" s="83">
        <v>235.14</v>
      </c>
      <c r="E327" s="8"/>
      <c r="F327" s="10"/>
      <c r="G327" s="9"/>
    </row>
    <row r="328" spans="1:7" s="1" customFormat="1">
      <c r="A328" s="12" t="s">
        <v>240</v>
      </c>
      <c r="B328" s="13" t="s">
        <v>64</v>
      </c>
      <c r="C328" s="14"/>
      <c r="D328" s="15"/>
      <c r="E328" s="16"/>
      <c r="F328" s="17"/>
      <c r="G328" s="16">
        <f>ROUND(SUM(G329:G332),2)</f>
        <v>0</v>
      </c>
    </row>
    <row r="329" spans="1:7" s="1" customFormat="1" ht="33.75">
      <c r="A329" s="7" t="s">
        <v>636</v>
      </c>
      <c r="B329" s="81" t="s">
        <v>241</v>
      </c>
      <c r="C329" s="82" t="s">
        <v>24</v>
      </c>
      <c r="D329" s="83">
        <v>375.33</v>
      </c>
      <c r="E329" s="8"/>
      <c r="F329" s="19"/>
      <c r="G329" s="9"/>
    </row>
    <row r="330" spans="1:7" s="1" customFormat="1" ht="46.5" customHeight="1">
      <c r="A330" s="7" t="s">
        <v>637</v>
      </c>
      <c r="B330" s="81" t="s">
        <v>242</v>
      </c>
      <c r="C330" s="82" t="s">
        <v>17</v>
      </c>
      <c r="D330" s="83">
        <v>435.45</v>
      </c>
      <c r="E330" s="8"/>
      <c r="F330" s="19"/>
      <c r="G330" s="9"/>
    </row>
    <row r="331" spans="1:7" s="1" customFormat="1" ht="22.5">
      <c r="A331" s="7" t="s">
        <v>638</v>
      </c>
      <c r="B331" s="81" t="s">
        <v>69</v>
      </c>
      <c r="C331" s="82" t="s">
        <v>24</v>
      </c>
      <c r="D331" s="83">
        <v>421.58</v>
      </c>
      <c r="E331" s="8"/>
      <c r="F331" s="10"/>
      <c r="G331" s="9"/>
    </row>
    <row r="332" spans="1:7" s="1" customFormat="1" ht="45">
      <c r="A332" s="7" t="s">
        <v>639</v>
      </c>
      <c r="B332" s="81" t="s">
        <v>243</v>
      </c>
      <c r="C332" s="82" t="s">
        <v>24</v>
      </c>
      <c r="D332" s="83">
        <v>421.58</v>
      </c>
      <c r="E332" s="8"/>
      <c r="F332" s="10"/>
      <c r="G332" s="9"/>
    </row>
    <row r="333" spans="1:7" s="1" customFormat="1">
      <c r="A333" s="12" t="s">
        <v>244</v>
      </c>
      <c r="B333" s="13" t="s">
        <v>71</v>
      </c>
      <c r="C333" s="14"/>
      <c r="D333" s="15"/>
      <c r="E333" s="18"/>
      <c r="F333" s="17"/>
      <c r="G333" s="18">
        <f>ROUND(SUM(G334:G340),2)</f>
        <v>0</v>
      </c>
    </row>
    <row r="334" spans="1:7" s="1" customFormat="1" ht="45">
      <c r="A334" s="7" t="s">
        <v>640</v>
      </c>
      <c r="B334" s="81" t="s">
        <v>75</v>
      </c>
      <c r="C334" s="82" t="s">
        <v>18</v>
      </c>
      <c r="D334" s="83">
        <v>0.54</v>
      </c>
      <c r="E334" s="8"/>
      <c r="F334" s="19"/>
      <c r="G334" s="9"/>
    </row>
    <row r="335" spans="1:7" s="1" customFormat="1" ht="33.75">
      <c r="A335" s="7" t="s">
        <v>641</v>
      </c>
      <c r="B335" s="81" t="s">
        <v>115</v>
      </c>
      <c r="C335" s="82" t="s">
        <v>17</v>
      </c>
      <c r="D335" s="83">
        <v>4.32</v>
      </c>
      <c r="E335" s="8"/>
      <c r="F335" s="19"/>
      <c r="G335" s="9"/>
    </row>
    <row r="336" spans="1:7" s="1" customFormat="1" ht="22.5">
      <c r="A336" s="7" t="s">
        <v>642</v>
      </c>
      <c r="B336" s="81" t="s">
        <v>76</v>
      </c>
      <c r="C336" s="82" t="s">
        <v>18</v>
      </c>
      <c r="D336" s="83">
        <v>0.54</v>
      </c>
      <c r="E336" s="8"/>
      <c r="F336" s="10"/>
      <c r="G336" s="9"/>
    </row>
    <row r="337" spans="1:7" s="1" customFormat="1" ht="45">
      <c r="A337" s="7" t="s">
        <v>643</v>
      </c>
      <c r="B337" s="81" t="s">
        <v>245</v>
      </c>
      <c r="C337" s="82" t="s">
        <v>26</v>
      </c>
      <c r="D337" s="83">
        <v>8</v>
      </c>
      <c r="E337" s="8"/>
      <c r="F337" s="10"/>
      <c r="G337" s="9"/>
    </row>
    <row r="338" spans="1:7" s="1" customFormat="1" ht="33.75">
      <c r="A338" s="7" t="s">
        <v>644</v>
      </c>
      <c r="B338" s="81" t="s">
        <v>246</v>
      </c>
      <c r="C338" s="82" t="s">
        <v>26</v>
      </c>
      <c r="D338" s="83">
        <v>4</v>
      </c>
      <c r="E338" s="8"/>
      <c r="F338" s="10"/>
      <c r="G338" s="9"/>
    </row>
    <row r="339" spans="1:7" s="1" customFormat="1" ht="33.75">
      <c r="A339" s="7" t="s">
        <v>645</v>
      </c>
      <c r="B339" s="81" t="s">
        <v>66</v>
      </c>
      <c r="C339" s="82" t="s">
        <v>18</v>
      </c>
      <c r="D339" s="83">
        <v>0.54</v>
      </c>
      <c r="E339" s="8"/>
      <c r="F339" s="20"/>
      <c r="G339" s="9"/>
    </row>
    <row r="340" spans="1:7" s="1" customFormat="1" ht="33.75">
      <c r="A340" s="7" t="s">
        <v>646</v>
      </c>
      <c r="B340" s="81" t="s">
        <v>67</v>
      </c>
      <c r="C340" s="82" t="s">
        <v>19</v>
      </c>
      <c r="D340" s="83">
        <v>3.24</v>
      </c>
      <c r="E340" s="8"/>
      <c r="F340" s="10"/>
      <c r="G340" s="9"/>
    </row>
    <row r="341" spans="1:7">
      <c r="A341" s="2" t="s">
        <v>247</v>
      </c>
      <c r="B341" s="11" t="s">
        <v>248</v>
      </c>
      <c r="C341" s="3"/>
      <c r="D341" s="4"/>
      <c r="E341" s="21"/>
      <c r="F341" s="21"/>
      <c r="G341" s="71">
        <f>ROUND(SUM(G342,G348,G353),2)</f>
        <v>0</v>
      </c>
    </row>
    <row r="342" spans="1:7" s="1" customFormat="1">
      <c r="A342" s="12" t="s">
        <v>249</v>
      </c>
      <c r="B342" s="13" t="s">
        <v>39</v>
      </c>
      <c r="C342" s="14"/>
      <c r="D342" s="15"/>
      <c r="E342" s="18"/>
      <c r="F342" s="17"/>
      <c r="G342" s="18">
        <f>ROUND(SUM(G343:G347),2)</f>
        <v>0</v>
      </c>
    </row>
    <row r="343" spans="1:7" s="1" customFormat="1" ht="33.75">
      <c r="A343" s="7" t="s">
        <v>647</v>
      </c>
      <c r="B343" s="81" t="s">
        <v>68</v>
      </c>
      <c r="C343" s="82" t="s">
        <v>17</v>
      </c>
      <c r="D343" s="83">
        <v>82.51</v>
      </c>
      <c r="E343" s="8"/>
      <c r="F343" s="19"/>
      <c r="G343" s="9"/>
    </row>
    <row r="344" spans="1:7" s="1" customFormat="1" ht="45">
      <c r="A344" s="7" t="s">
        <v>648</v>
      </c>
      <c r="B344" s="81" t="s">
        <v>70</v>
      </c>
      <c r="C344" s="82" t="s">
        <v>18</v>
      </c>
      <c r="D344" s="83">
        <v>20.63</v>
      </c>
      <c r="E344" s="8"/>
      <c r="F344" s="19"/>
      <c r="G344" s="9"/>
    </row>
    <row r="345" spans="1:7" s="1" customFormat="1" ht="56.25">
      <c r="A345" s="7" t="s">
        <v>649</v>
      </c>
      <c r="B345" s="81" t="s">
        <v>72</v>
      </c>
      <c r="C345" s="82" t="s">
        <v>18</v>
      </c>
      <c r="D345" s="83">
        <v>12.38</v>
      </c>
      <c r="E345" s="8"/>
      <c r="F345" s="19"/>
      <c r="G345" s="9"/>
    </row>
    <row r="346" spans="1:7" s="1" customFormat="1" ht="33.75">
      <c r="A346" s="7" t="s">
        <v>650</v>
      </c>
      <c r="B346" s="81" t="s">
        <v>66</v>
      </c>
      <c r="C346" s="82" t="s">
        <v>18</v>
      </c>
      <c r="D346" s="83">
        <v>20.63</v>
      </c>
      <c r="E346" s="8"/>
      <c r="F346" s="20"/>
      <c r="G346" s="9"/>
    </row>
    <row r="347" spans="1:7" s="1" customFormat="1" ht="33.75">
      <c r="A347" s="7" t="s">
        <v>651</v>
      </c>
      <c r="B347" s="81" t="s">
        <v>67</v>
      </c>
      <c r="C347" s="82" t="s">
        <v>19</v>
      </c>
      <c r="D347" s="83">
        <v>123.78</v>
      </c>
      <c r="E347" s="8"/>
      <c r="F347" s="10"/>
      <c r="G347" s="9"/>
    </row>
    <row r="348" spans="1:7" s="1" customFormat="1">
      <c r="A348" s="12" t="s">
        <v>250</v>
      </c>
      <c r="B348" s="13" t="s">
        <v>251</v>
      </c>
      <c r="C348" s="14"/>
      <c r="D348" s="15"/>
      <c r="E348" s="18"/>
      <c r="F348" s="17"/>
      <c r="G348" s="18">
        <f>ROUND(SUM(G349:G352),2)</f>
        <v>0</v>
      </c>
    </row>
    <row r="349" spans="1:7" s="1" customFormat="1" ht="45">
      <c r="A349" s="7" t="s">
        <v>652</v>
      </c>
      <c r="B349" s="81" t="s">
        <v>252</v>
      </c>
      <c r="C349" s="82" t="s">
        <v>24</v>
      </c>
      <c r="D349" s="83">
        <v>23.63</v>
      </c>
      <c r="E349" s="8"/>
      <c r="F349" s="19"/>
      <c r="G349" s="9"/>
    </row>
    <row r="350" spans="1:7" s="1" customFormat="1" ht="56.25">
      <c r="A350" s="7" t="s">
        <v>653</v>
      </c>
      <c r="B350" s="81" t="s">
        <v>253</v>
      </c>
      <c r="C350" s="82" t="s">
        <v>17</v>
      </c>
      <c r="D350" s="83">
        <v>82.51</v>
      </c>
      <c r="E350" s="8"/>
      <c r="F350" s="19"/>
      <c r="G350" s="9"/>
    </row>
    <row r="351" spans="1:7" s="1" customFormat="1" ht="22.5">
      <c r="A351" s="7" t="s">
        <v>654</v>
      </c>
      <c r="B351" s="81" t="s">
        <v>69</v>
      </c>
      <c r="C351" s="82" t="s">
        <v>24</v>
      </c>
      <c r="D351" s="83">
        <v>94.85</v>
      </c>
      <c r="E351" s="8"/>
      <c r="F351" s="19"/>
      <c r="G351" s="9"/>
    </row>
    <row r="352" spans="1:7" s="1" customFormat="1" ht="45">
      <c r="A352" s="7" t="s">
        <v>655</v>
      </c>
      <c r="B352" s="81" t="s">
        <v>243</v>
      </c>
      <c r="C352" s="82" t="s">
        <v>24</v>
      </c>
      <c r="D352" s="83">
        <v>94.85</v>
      </c>
      <c r="E352" s="8"/>
      <c r="F352" s="10"/>
      <c r="G352" s="9"/>
    </row>
    <row r="353" spans="1:7" s="1" customFormat="1">
      <c r="A353" s="12" t="s">
        <v>254</v>
      </c>
      <c r="B353" s="13" t="s">
        <v>71</v>
      </c>
      <c r="C353" s="14"/>
      <c r="D353" s="15"/>
      <c r="E353" s="18"/>
      <c r="F353" s="17"/>
      <c r="G353" s="18">
        <f>ROUND(SUM(G354:G360),2)</f>
        <v>0</v>
      </c>
    </row>
    <row r="354" spans="1:7" s="1" customFormat="1" ht="45">
      <c r="A354" s="7" t="s">
        <v>656</v>
      </c>
      <c r="B354" s="81" t="s">
        <v>75</v>
      </c>
      <c r="C354" s="82" t="s">
        <v>18</v>
      </c>
      <c r="D354" s="83">
        <v>1.76</v>
      </c>
      <c r="E354" s="8"/>
      <c r="F354" s="10"/>
      <c r="G354" s="9"/>
    </row>
    <row r="355" spans="1:7" s="1" customFormat="1" ht="33.75">
      <c r="A355" s="7" t="s">
        <v>657</v>
      </c>
      <c r="B355" s="81" t="s">
        <v>115</v>
      </c>
      <c r="C355" s="82" t="s">
        <v>17</v>
      </c>
      <c r="D355" s="83">
        <v>10.4</v>
      </c>
      <c r="E355" s="8"/>
      <c r="F355" s="10"/>
      <c r="G355" s="9"/>
    </row>
    <row r="356" spans="1:7" s="1" customFormat="1" ht="22.5">
      <c r="A356" s="7" t="s">
        <v>658</v>
      </c>
      <c r="B356" s="81" t="s">
        <v>76</v>
      </c>
      <c r="C356" s="82" t="s">
        <v>18</v>
      </c>
      <c r="D356" s="83">
        <v>1.76</v>
      </c>
      <c r="E356" s="8"/>
      <c r="F356" s="10"/>
      <c r="G356" s="9"/>
    </row>
    <row r="357" spans="1:7" s="1" customFormat="1" ht="33.75">
      <c r="A357" s="7" t="s">
        <v>659</v>
      </c>
      <c r="B357" s="81" t="s">
        <v>255</v>
      </c>
      <c r="C357" s="82" t="s">
        <v>26</v>
      </c>
      <c r="D357" s="83">
        <v>1</v>
      </c>
      <c r="E357" s="8"/>
      <c r="F357" s="10"/>
      <c r="G357" s="9"/>
    </row>
    <row r="358" spans="1:7" s="1" customFormat="1" ht="33.75">
      <c r="A358" s="7" t="s">
        <v>660</v>
      </c>
      <c r="B358" s="81" t="s">
        <v>256</v>
      </c>
      <c r="C358" s="82" t="s">
        <v>26</v>
      </c>
      <c r="D358" s="83">
        <v>1</v>
      </c>
      <c r="E358" s="8"/>
      <c r="F358" s="10"/>
      <c r="G358" s="9"/>
    </row>
    <row r="359" spans="1:7" s="1" customFormat="1" ht="33.75">
      <c r="A359" s="7" t="s">
        <v>661</v>
      </c>
      <c r="B359" s="81" t="s">
        <v>66</v>
      </c>
      <c r="C359" s="82" t="s">
        <v>18</v>
      </c>
      <c r="D359" s="83">
        <v>1.76</v>
      </c>
      <c r="E359" s="8"/>
      <c r="F359" s="20"/>
      <c r="G359" s="9"/>
    </row>
    <row r="360" spans="1:7" s="1" customFormat="1" ht="33.75">
      <c r="A360" s="7" t="s">
        <v>662</v>
      </c>
      <c r="B360" s="81" t="s">
        <v>67</v>
      </c>
      <c r="C360" s="82" t="s">
        <v>19</v>
      </c>
      <c r="D360" s="83">
        <v>10.56</v>
      </c>
      <c r="E360" s="8"/>
      <c r="F360" s="10"/>
      <c r="G360" s="9"/>
    </row>
    <row r="361" spans="1:7">
      <c r="A361" s="2" t="s">
        <v>257</v>
      </c>
      <c r="B361" s="11" t="s">
        <v>143</v>
      </c>
      <c r="C361" s="3"/>
      <c r="D361" s="4"/>
      <c r="E361" s="21"/>
      <c r="F361" s="21"/>
      <c r="G361" s="71">
        <f>ROUND(SUM(G362,G368,G373,G380),2)</f>
        <v>0</v>
      </c>
    </row>
    <row r="362" spans="1:7" s="1" customFormat="1">
      <c r="A362" s="12" t="s">
        <v>258</v>
      </c>
      <c r="B362" s="13" t="s">
        <v>39</v>
      </c>
      <c r="C362" s="14"/>
      <c r="D362" s="15"/>
      <c r="E362" s="18"/>
      <c r="F362" s="17"/>
      <c r="G362" s="18">
        <f>ROUND(SUM(G363:G367),2)</f>
        <v>0</v>
      </c>
    </row>
    <row r="363" spans="1:7" s="1" customFormat="1" ht="33.75">
      <c r="A363" s="7" t="s">
        <v>663</v>
      </c>
      <c r="B363" s="81" t="s">
        <v>68</v>
      </c>
      <c r="C363" s="82" t="s">
        <v>17</v>
      </c>
      <c r="D363" s="83">
        <v>173.83</v>
      </c>
      <c r="E363" s="8"/>
      <c r="F363" s="19"/>
      <c r="G363" s="9"/>
    </row>
    <row r="364" spans="1:7" s="1" customFormat="1" ht="45">
      <c r="A364" s="7" t="s">
        <v>664</v>
      </c>
      <c r="B364" s="81" t="s">
        <v>70</v>
      </c>
      <c r="C364" s="82" t="s">
        <v>18</v>
      </c>
      <c r="D364" s="83">
        <v>52.15</v>
      </c>
      <c r="E364" s="8"/>
      <c r="F364" s="19"/>
      <c r="G364" s="9"/>
    </row>
    <row r="365" spans="1:7" s="1" customFormat="1" ht="56.25">
      <c r="A365" s="7" t="s">
        <v>665</v>
      </c>
      <c r="B365" s="81" t="s">
        <v>72</v>
      </c>
      <c r="C365" s="82" t="s">
        <v>18</v>
      </c>
      <c r="D365" s="83">
        <v>21.98</v>
      </c>
      <c r="E365" s="8"/>
      <c r="F365" s="19"/>
      <c r="G365" s="9"/>
    </row>
    <row r="366" spans="1:7" s="1" customFormat="1" ht="33.75">
      <c r="A366" s="7" t="s">
        <v>666</v>
      </c>
      <c r="B366" s="81" t="s">
        <v>66</v>
      </c>
      <c r="C366" s="82" t="s">
        <v>18</v>
      </c>
      <c r="D366" s="83">
        <v>52.15</v>
      </c>
      <c r="E366" s="8"/>
      <c r="F366" s="20"/>
      <c r="G366" s="9"/>
    </row>
    <row r="367" spans="1:7" s="1" customFormat="1" ht="33.75">
      <c r="A367" s="7" t="s">
        <v>667</v>
      </c>
      <c r="B367" s="81" t="s">
        <v>67</v>
      </c>
      <c r="C367" s="82" t="s">
        <v>19</v>
      </c>
      <c r="D367" s="83">
        <v>312.89999999999998</v>
      </c>
      <c r="E367" s="8"/>
      <c r="F367" s="10"/>
      <c r="G367" s="9"/>
    </row>
    <row r="368" spans="1:7" s="1" customFormat="1">
      <c r="A368" s="12" t="s">
        <v>259</v>
      </c>
      <c r="B368" s="13" t="s">
        <v>144</v>
      </c>
      <c r="C368" s="14"/>
      <c r="D368" s="15"/>
      <c r="E368" s="18"/>
      <c r="F368" s="17"/>
      <c r="G368" s="18">
        <f>ROUND(SUM(G369:G372),2)</f>
        <v>0</v>
      </c>
    </row>
    <row r="369" spans="1:7" s="1" customFormat="1" ht="45">
      <c r="A369" s="7" t="s">
        <v>668</v>
      </c>
      <c r="B369" s="81" t="s">
        <v>260</v>
      </c>
      <c r="C369" s="82" t="s">
        <v>24</v>
      </c>
      <c r="D369" s="83">
        <v>32.76</v>
      </c>
      <c r="E369" s="8"/>
      <c r="F369" s="19"/>
      <c r="G369" s="9"/>
    </row>
    <row r="370" spans="1:7" s="1" customFormat="1" ht="33.75">
      <c r="A370" s="7" t="s">
        <v>669</v>
      </c>
      <c r="B370" s="81" t="s">
        <v>145</v>
      </c>
      <c r="C370" s="82" t="s">
        <v>17</v>
      </c>
      <c r="D370" s="83">
        <v>146.55000000000001</v>
      </c>
      <c r="E370" s="8"/>
      <c r="F370" s="19"/>
      <c r="G370" s="9"/>
    </row>
    <row r="371" spans="1:7" s="1" customFormat="1" ht="22.5">
      <c r="A371" s="7" t="s">
        <v>670</v>
      </c>
      <c r="B371" s="81" t="s">
        <v>69</v>
      </c>
      <c r="C371" s="82" t="s">
        <v>24</v>
      </c>
      <c r="D371" s="83">
        <v>138.28</v>
      </c>
      <c r="E371" s="8"/>
      <c r="F371" s="19"/>
      <c r="G371" s="9"/>
    </row>
    <row r="372" spans="1:7" s="1" customFormat="1" ht="56.25">
      <c r="A372" s="7" t="s">
        <v>671</v>
      </c>
      <c r="B372" s="81" t="s">
        <v>146</v>
      </c>
      <c r="C372" s="82" t="s">
        <v>17</v>
      </c>
      <c r="D372" s="83">
        <v>146.55000000000001</v>
      </c>
      <c r="E372" s="8"/>
      <c r="F372" s="10"/>
      <c r="G372" s="9"/>
    </row>
    <row r="373" spans="1:7" s="1" customFormat="1">
      <c r="A373" s="12" t="s">
        <v>261</v>
      </c>
      <c r="B373" s="13" t="s">
        <v>262</v>
      </c>
      <c r="C373" s="14"/>
      <c r="D373" s="15"/>
      <c r="E373" s="16"/>
      <c r="F373" s="17"/>
      <c r="G373" s="16">
        <f>ROUND(SUM(G374:G379),2)</f>
        <v>0</v>
      </c>
    </row>
    <row r="374" spans="1:7" s="1" customFormat="1" ht="33.75">
      <c r="A374" s="7" t="s">
        <v>672</v>
      </c>
      <c r="B374" s="81" t="s">
        <v>30</v>
      </c>
      <c r="C374" s="82" t="s">
        <v>17</v>
      </c>
      <c r="D374" s="83">
        <v>12.77</v>
      </c>
      <c r="E374" s="8"/>
      <c r="F374" s="10"/>
      <c r="G374" s="9"/>
    </row>
    <row r="375" spans="1:7" s="1" customFormat="1" ht="33.75">
      <c r="A375" s="7" t="s">
        <v>673</v>
      </c>
      <c r="B375" s="81" t="s">
        <v>263</v>
      </c>
      <c r="C375" s="82" t="s">
        <v>17</v>
      </c>
      <c r="D375" s="83">
        <v>38.31</v>
      </c>
      <c r="E375" s="8"/>
      <c r="F375" s="10"/>
      <c r="G375" s="9"/>
    </row>
    <row r="376" spans="1:7" s="1" customFormat="1" ht="33.75">
      <c r="A376" s="7" t="s">
        <v>674</v>
      </c>
      <c r="B376" s="81" t="s">
        <v>51</v>
      </c>
      <c r="C376" s="82" t="s">
        <v>29</v>
      </c>
      <c r="D376" s="83">
        <v>376.75</v>
      </c>
      <c r="E376" s="8"/>
      <c r="F376" s="10"/>
      <c r="G376" s="9"/>
    </row>
    <row r="377" spans="1:7" s="1" customFormat="1" ht="45">
      <c r="A377" s="7" t="s">
        <v>675</v>
      </c>
      <c r="B377" s="81" t="s">
        <v>356</v>
      </c>
      <c r="C377" s="82" t="s">
        <v>18</v>
      </c>
      <c r="D377" s="83">
        <v>9.58</v>
      </c>
      <c r="E377" s="8"/>
      <c r="F377" s="10"/>
      <c r="G377" s="9"/>
    </row>
    <row r="378" spans="1:7" s="1" customFormat="1" ht="56.25">
      <c r="A378" s="7" t="s">
        <v>676</v>
      </c>
      <c r="B378" s="81" t="s">
        <v>264</v>
      </c>
      <c r="C378" s="82" t="s">
        <v>17</v>
      </c>
      <c r="D378" s="83">
        <v>8.3699999999999992</v>
      </c>
      <c r="E378" s="8"/>
      <c r="F378" s="10"/>
      <c r="G378" s="9"/>
    </row>
    <row r="379" spans="1:7" s="1" customFormat="1" ht="56.25">
      <c r="A379" s="7" t="s">
        <v>677</v>
      </c>
      <c r="B379" s="81" t="s">
        <v>265</v>
      </c>
      <c r="C379" s="82" t="s">
        <v>17</v>
      </c>
      <c r="D379" s="83">
        <v>10.33</v>
      </c>
      <c r="E379" s="8"/>
      <c r="F379" s="10"/>
      <c r="G379" s="9"/>
    </row>
    <row r="380" spans="1:7" s="1" customFormat="1">
      <c r="A380" s="12" t="s">
        <v>266</v>
      </c>
      <c r="B380" s="13" t="s">
        <v>71</v>
      </c>
      <c r="C380" s="14"/>
      <c r="D380" s="15"/>
      <c r="E380" s="18"/>
      <c r="F380" s="17"/>
      <c r="G380" s="18">
        <f>ROUND(SUM(G381:G389),2)</f>
        <v>0</v>
      </c>
    </row>
    <row r="381" spans="1:7" s="1" customFormat="1" ht="45">
      <c r="A381" s="7" t="s">
        <v>678</v>
      </c>
      <c r="B381" s="81" t="s">
        <v>75</v>
      </c>
      <c r="C381" s="82" t="s">
        <v>18</v>
      </c>
      <c r="D381" s="83">
        <v>2.16</v>
      </c>
      <c r="E381" s="8"/>
      <c r="F381" s="10"/>
      <c r="G381" s="9"/>
    </row>
    <row r="382" spans="1:7" s="1" customFormat="1" ht="33.75">
      <c r="A382" s="7" t="s">
        <v>679</v>
      </c>
      <c r="B382" s="81" t="s">
        <v>115</v>
      </c>
      <c r="C382" s="82" t="s">
        <v>17</v>
      </c>
      <c r="D382" s="83">
        <v>13.82</v>
      </c>
      <c r="E382" s="8"/>
      <c r="F382" s="10"/>
      <c r="G382" s="9"/>
    </row>
    <row r="383" spans="1:7" s="1" customFormat="1" ht="22.5">
      <c r="A383" s="7" t="s">
        <v>680</v>
      </c>
      <c r="B383" s="81" t="s">
        <v>76</v>
      </c>
      <c r="C383" s="82" t="s">
        <v>18</v>
      </c>
      <c r="D383" s="83">
        <v>2.16</v>
      </c>
      <c r="E383" s="8"/>
      <c r="F383" s="10"/>
      <c r="G383" s="9"/>
    </row>
    <row r="384" spans="1:7" s="1" customFormat="1" ht="33.75">
      <c r="A384" s="7" t="s">
        <v>681</v>
      </c>
      <c r="B384" s="81" t="s">
        <v>267</v>
      </c>
      <c r="C384" s="82" t="s">
        <v>26</v>
      </c>
      <c r="D384" s="83">
        <v>1</v>
      </c>
      <c r="E384" s="8"/>
      <c r="F384" s="10"/>
      <c r="G384" s="9"/>
    </row>
    <row r="385" spans="1:7" s="1" customFormat="1" ht="33.75">
      <c r="A385" s="7" t="s">
        <v>682</v>
      </c>
      <c r="B385" s="81" t="s">
        <v>355</v>
      </c>
      <c r="C385" s="82" t="s">
        <v>26</v>
      </c>
      <c r="D385" s="83">
        <v>1</v>
      </c>
      <c r="E385" s="8"/>
      <c r="F385" s="10"/>
      <c r="G385" s="9"/>
    </row>
    <row r="386" spans="1:7" s="1" customFormat="1" ht="33.75">
      <c r="A386" s="7" t="s">
        <v>683</v>
      </c>
      <c r="B386" s="81" t="s">
        <v>268</v>
      </c>
      <c r="C386" s="82" t="s">
        <v>26</v>
      </c>
      <c r="D386" s="83">
        <v>1</v>
      </c>
      <c r="E386" s="8"/>
      <c r="F386" s="10"/>
      <c r="G386" s="9"/>
    </row>
    <row r="387" spans="1:7" s="1" customFormat="1" ht="33.75">
      <c r="A387" s="7" t="s">
        <v>684</v>
      </c>
      <c r="B387" s="81" t="s">
        <v>269</v>
      </c>
      <c r="C387" s="82" t="s">
        <v>26</v>
      </c>
      <c r="D387" s="83">
        <v>1</v>
      </c>
      <c r="E387" s="8"/>
      <c r="F387" s="10"/>
      <c r="G387" s="9"/>
    </row>
    <row r="388" spans="1:7" s="1" customFormat="1" ht="33.75">
      <c r="A388" s="7" t="s">
        <v>685</v>
      </c>
      <c r="B388" s="81" t="s">
        <v>66</v>
      </c>
      <c r="C388" s="82" t="s">
        <v>18</v>
      </c>
      <c r="D388" s="83">
        <v>2.16</v>
      </c>
      <c r="E388" s="8"/>
      <c r="F388" s="20"/>
      <c r="G388" s="9"/>
    </row>
    <row r="389" spans="1:7" s="1" customFormat="1" ht="33.75">
      <c r="A389" s="7" t="s">
        <v>686</v>
      </c>
      <c r="B389" s="81" t="s">
        <v>67</v>
      </c>
      <c r="C389" s="82" t="s">
        <v>19</v>
      </c>
      <c r="D389" s="83">
        <v>12.96</v>
      </c>
      <c r="E389" s="8"/>
      <c r="F389" s="10"/>
      <c r="G389" s="9"/>
    </row>
    <row r="390" spans="1:7">
      <c r="A390" s="2" t="s">
        <v>270</v>
      </c>
      <c r="B390" s="11" t="s">
        <v>44</v>
      </c>
      <c r="C390" s="3"/>
      <c r="D390" s="4"/>
      <c r="E390" s="4"/>
      <c r="F390" s="4"/>
      <c r="G390" s="71">
        <f>ROUND(SUM(G391,G397,G401,G409,G412,G414),2)</f>
        <v>0</v>
      </c>
    </row>
    <row r="391" spans="1:7" s="1" customFormat="1">
      <c r="A391" s="12" t="s">
        <v>271</v>
      </c>
      <c r="B391" s="13" t="s">
        <v>39</v>
      </c>
      <c r="C391" s="14"/>
      <c r="D391" s="15"/>
      <c r="E391" s="18"/>
      <c r="F391" s="17"/>
      <c r="G391" s="18">
        <f>ROUND(SUM(G392:G396),2)</f>
        <v>0</v>
      </c>
    </row>
    <row r="392" spans="1:7" s="1" customFormat="1" ht="33.75">
      <c r="A392" s="7" t="s">
        <v>687</v>
      </c>
      <c r="B392" s="81" t="s">
        <v>68</v>
      </c>
      <c r="C392" s="82" t="s">
        <v>17</v>
      </c>
      <c r="D392" s="83">
        <v>667.7</v>
      </c>
      <c r="E392" s="8"/>
      <c r="F392" s="19"/>
      <c r="G392" s="9"/>
    </row>
    <row r="393" spans="1:7" s="1" customFormat="1" ht="45">
      <c r="A393" s="7" t="s">
        <v>688</v>
      </c>
      <c r="B393" s="81" t="s">
        <v>70</v>
      </c>
      <c r="C393" s="82" t="s">
        <v>18</v>
      </c>
      <c r="D393" s="83">
        <v>166.93</v>
      </c>
      <c r="E393" s="8"/>
      <c r="F393" s="19"/>
      <c r="G393" s="9"/>
    </row>
    <row r="394" spans="1:7" s="1" customFormat="1" ht="56.25">
      <c r="A394" s="7" t="s">
        <v>689</v>
      </c>
      <c r="B394" s="81" t="s">
        <v>72</v>
      </c>
      <c r="C394" s="82" t="s">
        <v>18</v>
      </c>
      <c r="D394" s="83">
        <v>133.54000000000002</v>
      </c>
      <c r="E394" s="8"/>
      <c r="F394" s="10"/>
      <c r="G394" s="9"/>
    </row>
    <row r="395" spans="1:7" s="1" customFormat="1" ht="33.75">
      <c r="A395" s="7" t="s">
        <v>690</v>
      </c>
      <c r="B395" s="81" t="s">
        <v>66</v>
      </c>
      <c r="C395" s="82" t="s">
        <v>18</v>
      </c>
      <c r="D395" s="83">
        <v>166.93</v>
      </c>
      <c r="E395" s="8"/>
      <c r="F395" s="20"/>
      <c r="G395" s="9"/>
    </row>
    <row r="396" spans="1:7" s="1" customFormat="1" ht="33.75">
      <c r="A396" s="7" t="s">
        <v>691</v>
      </c>
      <c r="B396" s="81" t="s">
        <v>67</v>
      </c>
      <c r="C396" s="82" t="s">
        <v>19</v>
      </c>
      <c r="D396" s="83">
        <v>1001.58</v>
      </c>
      <c r="E396" s="8"/>
      <c r="F396" s="10"/>
      <c r="G396" s="9"/>
    </row>
    <row r="397" spans="1:7" s="1" customFormat="1">
      <c r="A397" s="12" t="s">
        <v>272</v>
      </c>
      <c r="B397" s="13" t="s">
        <v>226</v>
      </c>
      <c r="C397" s="14"/>
      <c r="D397" s="15"/>
      <c r="E397" s="18"/>
      <c r="F397" s="17"/>
      <c r="G397" s="18">
        <f>ROUND(SUM(G398:G400),2)</f>
        <v>0</v>
      </c>
    </row>
    <row r="398" spans="1:7" s="1" customFormat="1" ht="33.75">
      <c r="A398" s="7" t="s">
        <v>692</v>
      </c>
      <c r="B398" s="81" t="s">
        <v>30</v>
      </c>
      <c r="C398" s="82" t="s">
        <v>17</v>
      </c>
      <c r="D398" s="83">
        <v>44.06</v>
      </c>
      <c r="E398" s="8"/>
      <c r="F398" s="10"/>
      <c r="G398" s="9"/>
    </row>
    <row r="399" spans="1:7" s="1" customFormat="1" ht="33.75">
      <c r="A399" s="7" t="s">
        <v>693</v>
      </c>
      <c r="B399" s="81" t="s">
        <v>227</v>
      </c>
      <c r="C399" s="82" t="s">
        <v>18</v>
      </c>
      <c r="D399" s="83">
        <v>19.829999999999998</v>
      </c>
      <c r="E399" s="8"/>
      <c r="F399" s="10"/>
      <c r="G399" s="9"/>
    </row>
    <row r="400" spans="1:7" s="1" customFormat="1" ht="33.75">
      <c r="A400" s="7" t="s">
        <v>694</v>
      </c>
      <c r="B400" s="81" t="s">
        <v>273</v>
      </c>
      <c r="C400" s="82" t="s">
        <v>18</v>
      </c>
      <c r="D400" s="83">
        <v>24.24</v>
      </c>
      <c r="E400" s="8"/>
      <c r="F400" s="10"/>
      <c r="G400" s="9"/>
    </row>
    <row r="401" spans="1:7" s="1" customFormat="1">
      <c r="A401" s="12" t="s">
        <v>274</v>
      </c>
      <c r="B401" s="13" t="s">
        <v>275</v>
      </c>
      <c r="C401" s="14"/>
      <c r="D401" s="15"/>
      <c r="E401" s="18"/>
      <c r="F401" s="17"/>
      <c r="G401" s="18">
        <f>ROUND(SUM(G402:G408),2)</f>
        <v>0</v>
      </c>
    </row>
    <row r="402" spans="1:7" s="1" customFormat="1" ht="33.75">
      <c r="A402" s="7" t="s">
        <v>695</v>
      </c>
      <c r="B402" s="81" t="s">
        <v>88</v>
      </c>
      <c r="C402" s="82" t="s">
        <v>17</v>
      </c>
      <c r="D402" s="83">
        <v>667.7</v>
      </c>
      <c r="E402" s="8"/>
      <c r="F402" s="19"/>
      <c r="G402" s="9"/>
    </row>
    <row r="403" spans="1:7" s="1" customFormat="1" ht="45">
      <c r="A403" s="7" t="s">
        <v>696</v>
      </c>
      <c r="B403" s="81" t="s">
        <v>357</v>
      </c>
      <c r="C403" s="82" t="s">
        <v>17</v>
      </c>
      <c r="D403" s="83">
        <v>667.7</v>
      </c>
      <c r="E403" s="8"/>
      <c r="F403" s="19"/>
      <c r="G403" s="9"/>
    </row>
    <row r="404" spans="1:7" s="1" customFormat="1" ht="22.5">
      <c r="A404" s="7" t="s">
        <v>697</v>
      </c>
      <c r="B404" s="81" t="s">
        <v>69</v>
      </c>
      <c r="C404" s="82" t="s">
        <v>24</v>
      </c>
      <c r="D404" s="83">
        <v>624.03</v>
      </c>
      <c r="E404" s="8"/>
      <c r="F404" s="19"/>
      <c r="G404" s="9"/>
    </row>
    <row r="405" spans="1:7" s="1" customFormat="1" ht="45">
      <c r="A405" s="7" t="s">
        <v>698</v>
      </c>
      <c r="B405" s="81" t="s">
        <v>243</v>
      </c>
      <c r="C405" s="82" t="s">
        <v>24</v>
      </c>
      <c r="D405" s="83">
        <v>624.03</v>
      </c>
      <c r="E405" s="8"/>
      <c r="F405" s="10"/>
      <c r="G405" s="9"/>
    </row>
    <row r="406" spans="1:7" s="1" customFormat="1" ht="45">
      <c r="A406" s="7" t="s">
        <v>699</v>
      </c>
      <c r="B406" s="81" t="s">
        <v>40</v>
      </c>
      <c r="C406" s="82" t="s">
        <v>24</v>
      </c>
      <c r="D406" s="83">
        <v>277.66000000000003</v>
      </c>
      <c r="E406" s="8"/>
      <c r="F406" s="19"/>
      <c r="G406" s="9"/>
    </row>
    <row r="407" spans="1:7" s="1" customFormat="1" ht="56.25">
      <c r="A407" s="7" t="s">
        <v>700</v>
      </c>
      <c r="B407" s="81" t="s">
        <v>50</v>
      </c>
      <c r="C407" s="82" t="s">
        <v>26</v>
      </c>
      <c r="D407" s="83">
        <v>2</v>
      </c>
      <c r="E407" s="8"/>
      <c r="F407" s="19"/>
      <c r="G407" s="9"/>
    </row>
    <row r="408" spans="1:7" s="1" customFormat="1" ht="45">
      <c r="A408" s="7" t="s">
        <v>701</v>
      </c>
      <c r="B408" s="81" t="s">
        <v>276</v>
      </c>
      <c r="C408" s="82" t="s">
        <v>26</v>
      </c>
      <c r="D408" s="83">
        <v>1</v>
      </c>
      <c r="E408" s="8"/>
      <c r="F408" s="19"/>
      <c r="G408" s="9"/>
    </row>
    <row r="409" spans="1:7" s="1" customFormat="1">
      <c r="A409" s="12" t="s">
        <v>277</v>
      </c>
      <c r="B409" s="13" t="s">
        <v>71</v>
      </c>
      <c r="C409" s="14"/>
      <c r="D409" s="15"/>
      <c r="E409" s="18"/>
      <c r="F409" s="17"/>
      <c r="G409" s="18">
        <f>ROUND(SUM(G410:G411),2)</f>
        <v>0</v>
      </c>
    </row>
    <row r="410" spans="1:7" s="1" customFormat="1" ht="45">
      <c r="A410" s="7" t="s">
        <v>702</v>
      </c>
      <c r="B410" s="81" t="s">
        <v>278</v>
      </c>
      <c r="C410" s="82" t="s">
        <v>26</v>
      </c>
      <c r="D410" s="83">
        <v>8</v>
      </c>
      <c r="E410" s="8"/>
      <c r="F410" s="10"/>
      <c r="G410" s="9"/>
    </row>
    <row r="411" spans="1:7" s="1" customFormat="1" ht="101.25">
      <c r="A411" s="7" t="s">
        <v>703</v>
      </c>
      <c r="B411" s="81" t="s">
        <v>279</v>
      </c>
      <c r="C411" s="82" t="s">
        <v>26</v>
      </c>
      <c r="D411" s="83">
        <v>2</v>
      </c>
      <c r="E411" s="8"/>
      <c r="F411" s="10"/>
      <c r="G411" s="9"/>
    </row>
    <row r="412" spans="1:7" s="1" customFormat="1">
      <c r="A412" s="12" t="s">
        <v>280</v>
      </c>
      <c r="B412" s="13" t="s">
        <v>60</v>
      </c>
      <c r="C412" s="14"/>
      <c r="D412" s="15"/>
      <c r="E412" s="18"/>
      <c r="F412" s="17"/>
      <c r="G412" s="18">
        <f>ROUND(SUM(G413),2)</f>
        <v>0</v>
      </c>
    </row>
    <row r="413" spans="1:7" s="1" customFormat="1" ht="45">
      <c r="A413" s="7" t="s">
        <v>704</v>
      </c>
      <c r="B413" s="81" t="s">
        <v>327</v>
      </c>
      <c r="C413" s="82" t="s">
        <v>29</v>
      </c>
      <c r="D413" s="83">
        <v>875.83</v>
      </c>
      <c r="E413" s="8"/>
      <c r="F413" s="10"/>
      <c r="G413" s="9"/>
    </row>
    <row r="414" spans="1:7" s="1" customFormat="1">
      <c r="A414" s="12" t="s">
        <v>326</v>
      </c>
      <c r="B414" s="13" t="s">
        <v>281</v>
      </c>
      <c r="C414" s="14"/>
      <c r="D414" s="15"/>
      <c r="E414" s="18"/>
      <c r="F414" s="17"/>
      <c r="G414" s="18">
        <f>ROUND(SUM(G415:G425),2)</f>
        <v>0</v>
      </c>
    </row>
    <row r="415" spans="1:7" s="1" customFormat="1" ht="45">
      <c r="A415" s="7" t="s">
        <v>705</v>
      </c>
      <c r="B415" s="81" t="s">
        <v>75</v>
      </c>
      <c r="C415" s="82" t="s">
        <v>18</v>
      </c>
      <c r="D415" s="83">
        <v>4.8600000000000003</v>
      </c>
      <c r="E415" s="8"/>
      <c r="F415" s="19"/>
      <c r="G415" s="9"/>
    </row>
    <row r="416" spans="1:7" s="1" customFormat="1" ht="33.75">
      <c r="A416" s="7" t="s">
        <v>706</v>
      </c>
      <c r="B416" s="81" t="s">
        <v>51</v>
      </c>
      <c r="C416" s="82" t="s">
        <v>29</v>
      </c>
      <c r="D416" s="83">
        <v>496.75</v>
      </c>
      <c r="E416" s="8"/>
      <c r="F416" s="19"/>
      <c r="G416" s="9"/>
    </row>
    <row r="417" spans="1:7" s="1" customFormat="1" ht="33.75">
      <c r="A417" s="7" t="s">
        <v>707</v>
      </c>
      <c r="B417" s="81" t="s">
        <v>115</v>
      </c>
      <c r="C417" s="82" t="s">
        <v>17</v>
      </c>
      <c r="D417" s="83">
        <v>31.1</v>
      </c>
      <c r="E417" s="8"/>
      <c r="F417" s="19"/>
      <c r="G417" s="9"/>
    </row>
    <row r="418" spans="1:7" s="1" customFormat="1" ht="22.5">
      <c r="A418" s="7" t="s">
        <v>708</v>
      </c>
      <c r="B418" s="81" t="s">
        <v>282</v>
      </c>
      <c r="C418" s="82" t="s">
        <v>18</v>
      </c>
      <c r="D418" s="83">
        <v>3.11</v>
      </c>
      <c r="E418" s="8"/>
      <c r="F418" s="19"/>
      <c r="G418" s="9"/>
    </row>
    <row r="419" spans="1:7" s="1" customFormat="1" ht="56.25">
      <c r="A419" s="7" t="s">
        <v>709</v>
      </c>
      <c r="B419" s="81" t="s">
        <v>283</v>
      </c>
      <c r="C419" s="82" t="s">
        <v>26</v>
      </c>
      <c r="D419" s="83">
        <v>48</v>
      </c>
      <c r="E419" s="8"/>
      <c r="F419" s="19"/>
      <c r="G419" s="9"/>
    </row>
    <row r="420" spans="1:7" s="1" customFormat="1" ht="33.75">
      <c r="A420" s="7" t="s">
        <v>710</v>
      </c>
      <c r="B420" s="81" t="s">
        <v>284</v>
      </c>
      <c r="C420" s="82" t="s">
        <v>26</v>
      </c>
      <c r="D420" s="83">
        <v>12</v>
      </c>
      <c r="E420" s="8"/>
      <c r="F420" s="19"/>
      <c r="G420" s="9"/>
    </row>
    <row r="421" spans="1:7" s="1" customFormat="1" ht="22.5">
      <c r="A421" s="7" t="s">
        <v>711</v>
      </c>
      <c r="B421" s="81" t="s">
        <v>285</v>
      </c>
      <c r="C421" s="82" t="s">
        <v>18</v>
      </c>
      <c r="D421" s="83">
        <v>0.02</v>
      </c>
      <c r="E421" s="8"/>
      <c r="F421" s="19"/>
      <c r="G421" s="9"/>
    </row>
    <row r="422" spans="1:7" s="1" customFormat="1" ht="56.25">
      <c r="A422" s="7" t="s">
        <v>712</v>
      </c>
      <c r="B422" s="81" t="s">
        <v>286</v>
      </c>
      <c r="C422" s="82" t="s">
        <v>29</v>
      </c>
      <c r="D422" s="83">
        <v>2673.49</v>
      </c>
      <c r="E422" s="8"/>
      <c r="F422" s="19"/>
      <c r="G422" s="9"/>
    </row>
    <row r="423" spans="1:7" s="1" customFormat="1" ht="33.75">
      <c r="A423" s="7" t="s">
        <v>713</v>
      </c>
      <c r="B423" s="81" t="s">
        <v>142</v>
      </c>
      <c r="C423" s="82" t="s">
        <v>29</v>
      </c>
      <c r="D423" s="83">
        <v>2673.49</v>
      </c>
      <c r="E423" s="8"/>
      <c r="F423" s="19"/>
      <c r="G423" s="9"/>
    </row>
    <row r="424" spans="1:7" s="1" customFormat="1" ht="33.75">
      <c r="A424" s="7" t="s">
        <v>714</v>
      </c>
      <c r="B424" s="81" t="s">
        <v>66</v>
      </c>
      <c r="C424" s="82" t="s">
        <v>18</v>
      </c>
      <c r="D424" s="83">
        <v>4.8600000000000003</v>
      </c>
      <c r="E424" s="8"/>
      <c r="F424" s="20"/>
      <c r="G424" s="9"/>
    </row>
    <row r="425" spans="1:7" s="1" customFormat="1" ht="33.75">
      <c r="A425" s="7" t="s">
        <v>715</v>
      </c>
      <c r="B425" s="81" t="s">
        <v>67</v>
      </c>
      <c r="C425" s="82" t="s">
        <v>19</v>
      </c>
      <c r="D425" s="83">
        <v>29.160000000000004</v>
      </c>
      <c r="E425" s="8"/>
      <c r="F425" s="10"/>
      <c r="G425" s="9"/>
    </row>
    <row r="426" spans="1:7" ht="13.5" customHeight="1">
      <c r="A426" s="2" t="s">
        <v>287</v>
      </c>
      <c r="B426" s="21" t="s">
        <v>95</v>
      </c>
      <c r="C426" s="21"/>
      <c r="D426" s="21"/>
      <c r="E426" s="21"/>
      <c r="F426" s="21"/>
      <c r="G426" s="5">
        <f>ROUND(SUM(G427:G438),2)</f>
        <v>0</v>
      </c>
    </row>
    <row r="427" spans="1:7" s="1" customFormat="1" ht="33.75">
      <c r="A427" s="7" t="s">
        <v>716</v>
      </c>
      <c r="B427" s="81" t="s">
        <v>288</v>
      </c>
      <c r="C427" s="82" t="s">
        <v>26</v>
      </c>
      <c r="D427" s="83">
        <v>1</v>
      </c>
      <c r="E427" s="8"/>
      <c r="F427" s="10"/>
      <c r="G427" s="9"/>
    </row>
    <row r="428" spans="1:7" s="1" customFormat="1" ht="33.75">
      <c r="A428" s="7" t="s">
        <v>717</v>
      </c>
      <c r="B428" s="81" t="s">
        <v>289</v>
      </c>
      <c r="C428" s="82" t="s">
        <v>26</v>
      </c>
      <c r="D428" s="83">
        <v>3</v>
      </c>
      <c r="E428" s="8"/>
      <c r="F428" s="10"/>
      <c r="G428" s="9"/>
    </row>
    <row r="429" spans="1:7" s="1" customFormat="1" ht="33.75">
      <c r="A429" s="7" t="s">
        <v>718</v>
      </c>
      <c r="B429" s="81" t="s">
        <v>290</v>
      </c>
      <c r="C429" s="82" t="s">
        <v>26</v>
      </c>
      <c r="D429" s="83">
        <v>2</v>
      </c>
      <c r="E429" s="8"/>
      <c r="F429" s="10"/>
      <c r="G429" s="9"/>
    </row>
    <row r="430" spans="1:7" s="1" customFormat="1" ht="33.75">
      <c r="A430" s="7" t="s">
        <v>719</v>
      </c>
      <c r="B430" s="81" t="s">
        <v>291</v>
      </c>
      <c r="C430" s="82" t="s">
        <v>26</v>
      </c>
      <c r="D430" s="83">
        <v>2</v>
      </c>
      <c r="E430" s="8"/>
      <c r="F430" s="10"/>
      <c r="G430" s="9"/>
    </row>
    <row r="431" spans="1:7" s="1" customFormat="1" ht="33.75">
      <c r="A431" s="7" t="s">
        <v>720</v>
      </c>
      <c r="B431" s="81" t="s">
        <v>292</v>
      </c>
      <c r="C431" s="82" t="s">
        <v>26</v>
      </c>
      <c r="D431" s="83">
        <v>7</v>
      </c>
      <c r="E431" s="8"/>
      <c r="F431" s="10"/>
      <c r="G431" s="9"/>
    </row>
    <row r="432" spans="1:7" s="1" customFormat="1" ht="33.75">
      <c r="A432" s="7" t="s">
        <v>721</v>
      </c>
      <c r="B432" s="81" t="s">
        <v>293</v>
      </c>
      <c r="C432" s="82" t="s">
        <v>26</v>
      </c>
      <c r="D432" s="83">
        <v>14</v>
      </c>
      <c r="E432" s="8"/>
      <c r="F432" s="10"/>
      <c r="G432" s="9"/>
    </row>
    <row r="433" spans="1:7" s="1" customFormat="1" ht="33.75">
      <c r="A433" s="7" t="s">
        <v>722</v>
      </c>
      <c r="B433" s="81" t="s">
        <v>294</v>
      </c>
      <c r="C433" s="82" t="s">
        <v>26</v>
      </c>
      <c r="D433" s="83">
        <v>7</v>
      </c>
      <c r="E433" s="8"/>
      <c r="F433" s="10"/>
      <c r="G433" s="9"/>
    </row>
    <row r="434" spans="1:7" s="1" customFormat="1" ht="33.75">
      <c r="A434" s="7" t="s">
        <v>723</v>
      </c>
      <c r="B434" s="81" t="s">
        <v>295</v>
      </c>
      <c r="C434" s="82" t="s">
        <v>26</v>
      </c>
      <c r="D434" s="83">
        <v>138</v>
      </c>
      <c r="E434" s="8"/>
      <c r="F434" s="78"/>
      <c r="G434" s="9"/>
    </row>
    <row r="435" spans="1:7" s="1" customFormat="1" ht="33.75">
      <c r="A435" s="7" t="s">
        <v>724</v>
      </c>
      <c r="B435" s="81" t="s">
        <v>296</v>
      </c>
      <c r="C435" s="82" t="s">
        <v>26</v>
      </c>
      <c r="D435" s="83">
        <v>382</v>
      </c>
      <c r="E435" s="8"/>
      <c r="F435" s="78"/>
      <c r="G435" s="9"/>
    </row>
    <row r="436" spans="1:7" s="1" customFormat="1" ht="33.75">
      <c r="A436" s="7" t="s">
        <v>725</v>
      </c>
      <c r="B436" s="81" t="s">
        <v>297</v>
      </c>
      <c r="C436" s="82" t="s">
        <v>26</v>
      </c>
      <c r="D436" s="83">
        <v>2768</v>
      </c>
      <c r="E436" s="8"/>
      <c r="F436" s="78"/>
      <c r="G436" s="9"/>
    </row>
    <row r="437" spans="1:7" s="1" customFormat="1" ht="22.5">
      <c r="A437" s="7" t="s">
        <v>726</v>
      </c>
      <c r="B437" s="81" t="s">
        <v>298</v>
      </c>
      <c r="C437" s="82" t="s">
        <v>17</v>
      </c>
      <c r="D437" s="83">
        <v>210.15</v>
      </c>
      <c r="E437" s="8"/>
      <c r="F437" s="78"/>
      <c r="G437" s="9"/>
    </row>
    <row r="438" spans="1:7" s="1" customFormat="1" ht="22.5">
      <c r="A438" s="7" t="s">
        <v>727</v>
      </c>
      <c r="B438" s="81" t="s">
        <v>96</v>
      </c>
      <c r="C438" s="82" t="s">
        <v>18</v>
      </c>
      <c r="D438" s="83">
        <v>64.97</v>
      </c>
      <c r="E438" s="8"/>
      <c r="F438" s="10"/>
      <c r="G438" s="9"/>
    </row>
    <row r="439" spans="1:7">
      <c r="A439" s="2" t="s">
        <v>299</v>
      </c>
      <c r="B439" s="21" t="s">
        <v>300</v>
      </c>
      <c r="C439" s="21"/>
      <c r="D439" s="21"/>
      <c r="E439" s="21"/>
      <c r="F439" s="21"/>
      <c r="G439" s="5">
        <f>ROUND(SUM(G440,G475),2)</f>
        <v>0</v>
      </c>
    </row>
    <row r="440" spans="1:7" s="67" customFormat="1">
      <c r="A440" s="12" t="s">
        <v>369</v>
      </c>
      <c r="B440" s="13" t="s">
        <v>368</v>
      </c>
      <c r="C440" s="14"/>
      <c r="D440" s="15"/>
      <c r="E440" s="16"/>
      <c r="F440" s="17"/>
      <c r="G440" s="16">
        <f>ROUND(SUM(G441:G474),2)</f>
        <v>0</v>
      </c>
    </row>
    <row r="441" spans="1:7" s="1" customFormat="1" ht="33.75">
      <c r="A441" s="7" t="s">
        <v>728</v>
      </c>
      <c r="B441" s="81" t="s">
        <v>301</v>
      </c>
      <c r="C441" s="82" t="s">
        <v>24</v>
      </c>
      <c r="D441" s="83">
        <v>228.5</v>
      </c>
      <c r="E441" s="8"/>
      <c r="F441" s="10"/>
      <c r="G441" s="9"/>
    </row>
    <row r="442" spans="1:7" s="1" customFormat="1" ht="22.5">
      <c r="A442" s="7" t="s">
        <v>729</v>
      </c>
      <c r="B442" s="81" t="s">
        <v>373</v>
      </c>
      <c r="C442" s="82" t="s">
        <v>24</v>
      </c>
      <c r="D442" s="83">
        <v>193.56</v>
      </c>
      <c r="E442" s="8"/>
      <c r="F442" s="10"/>
      <c r="G442" s="9"/>
    </row>
    <row r="443" spans="1:7" s="1" customFormat="1" ht="22.5">
      <c r="A443" s="7" t="s">
        <v>730</v>
      </c>
      <c r="B443" s="81" t="s">
        <v>302</v>
      </c>
      <c r="C443" s="82" t="s">
        <v>24</v>
      </c>
      <c r="D443" s="83">
        <v>34.94</v>
      </c>
      <c r="E443" s="8"/>
      <c r="F443" s="20"/>
      <c r="G443" s="9"/>
    </row>
    <row r="444" spans="1:7" s="1" customFormat="1" ht="45">
      <c r="A444" s="7" t="s">
        <v>731</v>
      </c>
      <c r="B444" s="81" t="s">
        <v>303</v>
      </c>
      <c r="C444" s="82" t="s">
        <v>18</v>
      </c>
      <c r="D444" s="83">
        <v>13.71</v>
      </c>
      <c r="E444" s="8"/>
      <c r="F444" s="10"/>
      <c r="G444" s="9"/>
    </row>
    <row r="445" spans="1:7" s="1" customFormat="1" ht="45">
      <c r="A445" s="7" t="s">
        <v>732</v>
      </c>
      <c r="B445" s="81" t="s">
        <v>82</v>
      </c>
      <c r="C445" s="82" t="s">
        <v>18</v>
      </c>
      <c r="D445" s="83">
        <v>13.71</v>
      </c>
      <c r="E445" s="8"/>
      <c r="F445" s="10"/>
      <c r="G445" s="9"/>
    </row>
    <row r="446" spans="1:7" s="1" customFormat="1" ht="22.5">
      <c r="A446" s="7" t="s">
        <v>733</v>
      </c>
      <c r="B446" s="81" t="s">
        <v>304</v>
      </c>
      <c r="C446" s="82" t="s">
        <v>24</v>
      </c>
      <c r="D446" s="83">
        <v>13</v>
      </c>
      <c r="E446" s="8"/>
      <c r="F446" s="10"/>
      <c r="G446" s="9"/>
    </row>
    <row r="447" spans="1:7" s="1" customFormat="1" ht="22.5">
      <c r="A447" s="7" t="s">
        <v>734</v>
      </c>
      <c r="B447" s="81" t="s">
        <v>305</v>
      </c>
      <c r="C447" s="82" t="s">
        <v>26</v>
      </c>
      <c r="D447" s="83">
        <v>8</v>
      </c>
      <c r="E447" s="8"/>
      <c r="F447" s="10"/>
      <c r="G447" s="9"/>
    </row>
    <row r="448" spans="1:7" s="1" customFormat="1" ht="45">
      <c r="A448" s="7" t="s">
        <v>735</v>
      </c>
      <c r="B448" s="81" t="s">
        <v>306</v>
      </c>
      <c r="C448" s="82" t="s">
        <v>26</v>
      </c>
      <c r="D448" s="83">
        <v>12</v>
      </c>
      <c r="E448" s="8"/>
      <c r="F448" s="10"/>
      <c r="G448" s="9"/>
    </row>
    <row r="449" spans="1:7" s="1" customFormat="1" ht="45">
      <c r="A449" s="7" t="s">
        <v>736</v>
      </c>
      <c r="B449" s="81" t="s">
        <v>307</v>
      </c>
      <c r="C449" s="82" t="s">
        <v>26</v>
      </c>
      <c r="D449" s="83">
        <v>2</v>
      </c>
      <c r="E449" s="8"/>
      <c r="F449" s="10"/>
      <c r="G449" s="9"/>
    </row>
    <row r="450" spans="1:7" s="1" customFormat="1" ht="22.5">
      <c r="A450" s="7" t="s">
        <v>737</v>
      </c>
      <c r="B450" s="81" t="s">
        <v>308</v>
      </c>
      <c r="C450" s="82" t="s">
        <v>18</v>
      </c>
      <c r="D450" s="83">
        <v>1.71</v>
      </c>
      <c r="E450" s="8"/>
      <c r="F450" s="10"/>
      <c r="G450" s="9"/>
    </row>
    <row r="451" spans="1:7" s="1" customFormat="1" ht="33.75">
      <c r="A451" s="7" t="s">
        <v>738</v>
      </c>
      <c r="B451" s="81" t="s">
        <v>367</v>
      </c>
      <c r="C451" s="82" t="s">
        <v>26</v>
      </c>
      <c r="D451" s="83">
        <v>9</v>
      </c>
      <c r="E451" s="8"/>
      <c r="F451" s="10"/>
      <c r="G451" s="9"/>
    </row>
    <row r="452" spans="1:7" s="1" customFormat="1" ht="45">
      <c r="A452" s="7" t="s">
        <v>739</v>
      </c>
      <c r="B452" s="81" t="s">
        <v>371</v>
      </c>
      <c r="C452" s="82" t="s">
        <v>26</v>
      </c>
      <c r="D452" s="83">
        <v>8</v>
      </c>
      <c r="E452" s="8"/>
      <c r="F452" s="10"/>
      <c r="G452" s="9"/>
    </row>
    <row r="453" spans="1:7" s="1" customFormat="1" ht="123.75">
      <c r="A453" s="7" t="s">
        <v>740</v>
      </c>
      <c r="B453" s="81" t="s">
        <v>366</v>
      </c>
      <c r="C453" s="82" t="s">
        <v>26</v>
      </c>
      <c r="D453" s="83">
        <v>9</v>
      </c>
      <c r="E453" s="8"/>
      <c r="F453" s="10"/>
      <c r="G453" s="9"/>
    </row>
    <row r="454" spans="1:7" s="1" customFormat="1" ht="78.75">
      <c r="A454" s="7" t="s">
        <v>741</v>
      </c>
      <c r="B454" s="81" t="s">
        <v>370</v>
      </c>
      <c r="C454" s="82" t="s">
        <v>26</v>
      </c>
      <c r="D454" s="83">
        <v>13</v>
      </c>
      <c r="E454" s="8"/>
      <c r="F454" s="10"/>
      <c r="G454" s="9"/>
    </row>
    <row r="455" spans="1:7" s="1" customFormat="1" ht="123.75">
      <c r="A455" s="7" t="s">
        <v>742</v>
      </c>
      <c r="B455" s="81" t="s">
        <v>365</v>
      </c>
      <c r="C455" s="82" t="s">
        <v>26</v>
      </c>
      <c r="D455" s="83">
        <v>4</v>
      </c>
      <c r="E455" s="8"/>
      <c r="F455" s="10"/>
      <c r="G455" s="9"/>
    </row>
    <row r="456" spans="1:7" s="1" customFormat="1" ht="56.25">
      <c r="A456" s="7" t="s">
        <v>743</v>
      </c>
      <c r="B456" s="81" t="s">
        <v>372</v>
      </c>
      <c r="C456" s="82" t="s">
        <v>26</v>
      </c>
      <c r="D456" s="83">
        <v>4</v>
      </c>
      <c r="E456" s="8"/>
      <c r="F456" s="10"/>
      <c r="G456" s="9"/>
    </row>
    <row r="457" spans="1:7" s="1" customFormat="1" ht="33.75">
      <c r="A457" s="7" t="s">
        <v>744</v>
      </c>
      <c r="B457" s="81" t="s">
        <v>309</v>
      </c>
      <c r="C457" s="82" t="s">
        <v>26</v>
      </c>
      <c r="D457" s="83">
        <v>6</v>
      </c>
      <c r="E457" s="8"/>
      <c r="F457" s="10"/>
      <c r="G457" s="9"/>
    </row>
    <row r="458" spans="1:7" s="1" customFormat="1" ht="45">
      <c r="A458" s="7" t="s">
        <v>745</v>
      </c>
      <c r="B458" s="81" t="s">
        <v>310</v>
      </c>
      <c r="C458" s="82" t="s">
        <v>26</v>
      </c>
      <c r="D458" s="83">
        <v>31</v>
      </c>
      <c r="E458" s="8"/>
      <c r="F458" s="10"/>
      <c r="G458" s="9"/>
    </row>
    <row r="459" spans="1:7" s="1" customFormat="1" ht="45">
      <c r="A459" s="7" t="s">
        <v>746</v>
      </c>
      <c r="B459" s="81" t="s">
        <v>311</v>
      </c>
      <c r="C459" s="82" t="s">
        <v>24</v>
      </c>
      <c r="D459" s="83">
        <v>312.39999999999998</v>
      </c>
      <c r="E459" s="8"/>
      <c r="F459" s="10"/>
      <c r="G459" s="9"/>
    </row>
    <row r="460" spans="1:7" s="1" customFormat="1" ht="180">
      <c r="A460" s="7" t="s">
        <v>747</v>
      </c>
      <c r="B460" s="81" t="s">
        <v>375</v>
      </c>
      <c r="C460" s="82" t="s">
        <v>26</v>
      </c>
      <c r="D460" s="83">
        <v>1</v>
      </c>
      <c r="E460" s="8"/>
      <c r="F460" s="10"/>
      <c r="G460" s="9"/>
    </row>
    <row r="461" spans="1:7" s="1" customFormat="1" ht="270">
      <c r="A461" s="7" t="s">
        <v>748</v>
      </c>
      <c r="B461" s="81" t="s">
        <v>376</v>
      </c>
      <c r="C461" s="82" t="s">
        <v>26</v>
      </c>
      <c r="D461" s="83">
        <v>1</v>
      </c>
      <c r="E461" s="8"/>
      <c r="F461" s="10"/>
      <c r="G461" s="9"/>
    </row>
    <row r="462" spans="1:7" s="1" customFormat="1" ht="78.75">
      <c r="A462" s="7" t="s">
        <v>749</v>
      </c>
      <c r="B462" s="81" t="s">
        <v>312</v>
      </c>
      <c r="C462" s="82" t="s">
        <v>26</v>
      </c>
      <c r="D462" s="83">
        <v>2</v>
      </c>
      <c r="E462" s="8"/>
      <c r="F462" s="10"/>
      <c r="G462" s="9"/>
    </row>
    <row r="463" spans="1:7" s="1" customFormat="1" ht="33.75">
      <c r="A463" s="7" t="s">
        <v>750</v>
      </c>
      <c r="B463" s="81" t="s">
        <v>313</v>
      </c>
      <c r="C463" s="82" t="s">
        <v>26</v>
      </c>
      <c r="D463" s="83">
        <v>10</v>
      </c>
      <c r="E463" s="8"/>
      <c r="F463" s="10"/>
      <c r="G463" s="9"/>
    </row>
    <row r="464" spans="1:7" s="1" customFormat="1" ht="33.75">
      <c r="A464" s="7" t="s">
        <v>751</v>
      </c>
      <c r="B464" s="81" t="s">
        <v>374</v>
      </c>
      <c r="C464" s="82" t="s">
        <v>26</v>
      </c>
      <c r="D464" s="83">
        <v>24</v>
      </c>
      <c r="E464" s="8"/>
      <c r="F464" s="10"/>
      <c r="G464" s="9"/>
    </row>
    <row r="465" spans="1:31" s="1" customFormat="1" ht="33.75">
      <c r="A465" s="7" t="s">
        <v>752</v>
      </c>
      <c r="B465" s="81" t="s">
        <v>314</v>
      </c>
      <c r="C465" s="82" t="s">
        <v>26</v>
      </c>
      <c r="D465" s="83">
        <v>6</v>
      </c>
      <c r="E465" s="8"/>
      <c r="F465" s="10"/>
      <c r="G465" s="9"/>
    </row>
    <row r="466" spans="1:31" s="1" customFormat="1" ht="33.75">
      <c r="A466" s="7" t="s">
        <v>753</v>
      </c>
      <c r="B466" s="81" t="s">
        <v>315</v>
      </c>
      <c r="C466" s="82" t="s">
        <v>26</v>
      </c>
      <c r="D466" s="83">
        <v>17</v>
      </c>
      <c r="E466" s="8"/>
      <c r="F466" s="10"/>
      <c r="G466" s="9"/>
    </row>
    <row r="467" spans="1:31" s="1" customFormat="1" ht="56.25">
      <c r="A467" s="7" t="s">
        <v>754</v>
      </c>
      <c r="B467" s="81" t="s">
        <v>316</v>
      </c>
      <c r="C467" s="82" t="s">
        <v>26</v>
      </c>
      <c r="D467" s="83">
        <v>1</v>
      </c>
      <c r="E467" s="8"/>
      <c r="F467" s="10"/>
      <c r="G467" s="9"/>
    </row>
    <row r="468" spans="1:31" s="1" customFormat="1" ht="22.5">
      <c r="A468" s="7" t="s">
        <v>755</v>
      </c>
      <c r="B468" s="81" t="s">
        <v>317</v>
      </c>
      <c r="C468" s="82" t="s">
        <v>26</v>
      </c>
      <c r="D468" s="83">
        <v>28</v>
      </c>
      <c r="E468" s="8"/>
      <c r="F468" s="10"/>
      <c r="G468" s="9"/>
    </row>
    <row r="469" spans="1:31" s="1" customFormat="1" ht="22.5">
      <c r="A469" s="7" t="s">
        <v>756</v>
      </c>
      <c r="B469" s="81" t="s">
        <v>318</v>
      </c>
      <c r="C469" s="82" t="s">
        <v>26</v>
      </c>
      <c r="D469" s="83">
        <v>18</v>
      </c>
      <c r="E469" s="8"/>
      <c r="F469" s="10"/>
      <c r="G469" s="9"/>
    </row>
    <row r="470" spans="1:31" s="1" customFormat="1" ht="33.75">
      <c r="A470" s="7" t="s">
        <v>757</v>
      </c>
      <c r="B470" s="81" t="s">
        <v>319</v>
      </c>
      <c r="C470" s="82" t="s">
        <v>26</v>
      </c>
      <c r="D470" s="83">
        <v>10</v>
      </c>
      <c r="E470" s="8"/>
      <c r="F470" s="10"/>
      <c r="G470" s="9"/>
    </row>
    <row r="471" spans="1:31" s="1" customFormat="1" ht="33.75">
      <c r="A471" s="7" t="s">
        <v>758</v>
      </c>
      <c r="B471" s="81" t="s">
        <v>320</v>
      </c>
      <c r="C471" s="82" t="s">
        <v>321</v>
      </c>
      <c r="D471" s="83">
        <v>7</v>
      </c>
      <c r="E471" s="8"/>
      <c r="F471" s="10"/>
      <c r="G471" s="9"/>
    </row>
    <row r="472" spans="1:31" s="1" customFormat="1" ht="33.75">
      <c r="A472" s="7" t="s">
        <v>759</v>
      </c>
      <c r="B472" s="81" t="s">
        <v>322</v>
      </c>
      <c r="C472" s="82" t="s">
        <v>321</v>
      </c>
      <c r="D472" s="83">
        <v>10</v>
      </c>
      <c r="E472" s="8"/>
      <c r="F472" s="10"/>
      <c r="G472" s="9"/>
    </row>
    <row r="473" spans="1:31" s="1" customFormat="1" ht="33.75">
      <c r="A473" s="7" t="s">
        <v>760</v>
      </c>
      <c r="B473" s="81" t="s">
        <v>323</v>
      </c>
      <c r="C473" s="82" t="s">
        <v>24</v>
      </c>
      <c r="D473" s="83">
        <v>27.6</v>
      </c>
      <c r="E473" s="8"/>
      <c r="F473" s="10"/>
      <c r="G473" s="9"/>
    </row>
    <row r="474" spans="1:31" s="1" customFormat="1" ht="22.5">
      <c r="A474" s="7" t="s">
        <v>761</v>
      </c>
      <c r="B474" s="81" t="s">
        <v>324</v>
      </c>
      <c r="C474" s="82" t="s">
        <v>18</v>
      </c>
      <c r="D474" s="83">
        <v>0.09</v>
      </c>
      <c r="E474" s="8"/>
      <c r="F474" s="10"/>
      <c r="G474" s="9"/>
      <c r="I474" s="6"/>
      <c r="J474" s="6"/>
      <c r="K474" s="6"/>
      <c r="L474" s="6"/>
      <c r="M474" s="6"/>
      <c r="N474" s="6"/>
      <c r="O474" s="6"/>
      <c r="P474" s="6"/>
      <c r="Q474" s="6"/>
      <c r="R474" s="6"/>
      <c r="S474" s="6"/>
      <c r="T474" s="6"/>
      <c r="U474" s="6"/>
      <c r="V474" s="6"/>
      <c r="W474" s="6"/>
      <c r="X474" s="6"/>
      <c r="Y474" s="6"/>
      <c r="Z474" s="6"/>
      <c r="AA474" s="6"/>
      <c r="AB474" s="6"/>
      <c r="AC474" s="6"/>
      <c r="AD474" s="6"/>
      <c r="AE474" s="6"/>
    </row>
    <row r="475" spans="1:31" s="67" customFormat="1">
      <c r="A475" s="12" t="s">
        <v>364</v>
      </c>
      <c r="B475" s="13" t="s">
        <v>363</v>
      </c>
      <c r="C475" s="14"/>
      <c r="D475" s="15"/>
      <c r="E475" s="16"/>
      <c r="F475" s="17"/>
      <c r="G475" s="16">
        <f>ROUND(SUM(G476:G485),2)</f>
        <v>0</v>
      </c>
    </row>
    <row r="476" spans="1:31" s="84" customFormat="1" ht="33.75">
      <c r="A476" s="7" t="s">
        <v>762</v>
      </c>
      <c r="B476" s="81" t="s">
        <v>45</v>
      </c>
      <c r="C476" s="82" t="s">
        <v>17</v>
      </c>
      <c r="D476" s="83">
        <v>1.99</v>
      </c>
      <c r="E476" s="8"/>
      <c r="F476" s="10"/>
      <c r="G476" s="9"/>
    </row>
    <row r="477" spans="1:31" s="84" customFormat="1" ht="33.75">
      <c r="A477" s="7" t="s">
        <v>763</v>
      </c>
      <c r="B477" s="81" t="s">
        <v>362</v>
      </c>
      <c r="C477" s="82" t="s">
        <v>17</v>
      </c>
      <c r="D477" s="83">
        <v>0.2</v>
      </c>
      <c r="E477" s="8"/>
      <c r="F477" s="10"/>
      <c r="G477" s="9"/>
    </row>
    <row r="478" spans="1:31" s="84" customFormat="1" ht="33.75">
      <c r="A478" s="7" t="s">
        <v>764</v>
      </c>
      <c r="B478" s="81" t="s">
        <v>51</v>
      </c>
      <c r="C478" s="82" t="s">
        <v>29</v>
      </c>
      <c r="D478" s="83">
        <v>43.44</v>
      </c>
      <c r="E478" s="8"/>
      <c r="F478" s="10"/>
      <c r="G478" s="9"/>
    </row>
    <row r="479" spans="1:31" s="84" customFormat="1" ht="22.5">
      <c r="A479" s="7" t="s">
        <v>765</v>
      </c>
      <c r="B479" s="81" t="s">
        <v>76</v>
      </c>
      <c r="C479" s="82" t="s">
        <v>18</v>
      </c>
      <c r="D479" s="83">
        <v>0.26</v>
      </c>
      <c r="E479" s="8"/>
      <c r="F479" s="10"/>
      <c r="G479" s="9"/>
    </row>
    <row r="480" spans="1:31" s="84" customFormat="1" ht="56.25">
      <c r="A480" s="7" t="s">
        <v>766</v>
      </c>
      <c r="B480" s="81" t="s">
        <v>234</v>
      </c>
      <c r="C480" s="82" t="s">
        <v>17</v>
      </c>
      <c r="D480" s="83">
        <v>1.95</v>
      </c>
      <c r="E480" s="8"/>
      <c r="F480" s="10"/>
      <c r="G480" s="9"/>
    </row>
    <row r="481" spans="1:7" s="84" customFormat="1" ht="33.75">
      <c r="A481" s="7" t="s">
        <v>767</v>
      </c>
      <c r="B481" s="81" t="s">
        <v>361</v>
      </c>
      <c r="C481" s="82" t="s">
        <v>17</v>
      </c>
      <c r="D481" s="83">
        <v>4.8</v>
      </c>
      <c r="E481" s="8"/>
      <c r="F481" s="10"/>
      <c r="G481" s="9"/>
    </row>
    <row r="482" spans="1:7" s="84" customFormat="1" ht="33.75">
      <c r="A482" s="7" t="s">
        <v>768</v>
      </c>
      <c r="B482" s="81" t="s">
        <v>360</v>
      </c>
      <c r="C482" s="82" t="s">
        <v>24</v>
      </c>
      <c r="D482" s="83">
        <v>3.4</v>
      </c>
      <c r="E482" s="8"/>
      <c r="F482" s="10"/>
      <c r="G482" s="9"/>
    </row>
    <row r="483" spans="1:7" s="84" customFormat="1" ht="33.75">
      <c r="A483" s="7" t="s">
        <v>769</v>
      </c>
      <c r="B483" s="81" t="s">
        <v>59</v>
      </c>
      <c r="C483" s="82" t="s">
        <v>24</v>
      </c>
      <c r="D483" s="83">
        <v>6.8</v>
      </c>
      <c r="E483" s="8"/>
      <c r="F483" s="10"/>
      <c r="G483" s="9"/>
    </row>
    <row r="484" spans="1:7" s="84" customFormat="1" ht="33.75">
      <c r="A484" s="7" t="s">
        <v>770</v>
      </c>
      <c r="B484" s="81" t="s">
        <v>359</v>
      </c>
      <c r="C484" s="82" t="s">
        <v>17</v>
      </c>
      <c r="D484" s="83">
        <v>4.8</v>
      </c>
      <c r="E484" s="8"/>
      <c r="F484" s="10"/>
      <c r="G484" s="9"/>
    </row>
    <row r="485" spans="1:7" s="84" customFormat="1" ht="45">
      <c r="A485" s="7" t="s">
        <v>771</v>
      </c>
      <c r="B485" s="81" t="s">
        <v>358</v>
      </c>
      <c r="C485" s="82" t="s">
        <v>29</v>
      </c>
      <c r="D485" s="83">
        <v>49.05</v>
      </c>
      <c r="E485" s="8"/>
      <c r="F485" s="10"/>
      <c r="G485" s="9"/>
    </row>
    <row r="486" spans="1:7">
      <c r="A486" s="2" t="s">
        <v>325</v>
      </c>
      <c r="B486" s="11" t="s">
        <v>27</v>
      </c>
      <c r="C486" s="3"/>
      <c r="D486" s="4"/>
      <c r="E486" s="4"/>
      <c r="F486" s="4"/>
      <c r="G486" s="5">
        <f>ROUND(SUM(G487),2)</f>
        <v>0</v>
      </c>
    </row>
    <row r="487" spans="1:7" s="1" customFormat="1" ht="22.5">
      <c r="A487" s="7" t="s">
        <v>772</v>
      </c>
      <c r="B487" s="81" t="s">
        <v>28</v>
      </c>
      <c r="C487" s="82" t="s">
        <v>17</v>
      </c>
      <c r="D487" s="83">
        <v>1754.36</v>
      </c>
      <c r="E487" s="8"/>
      <c r="F487" s="19"/>
      <c r="G487" s="9"/>
    </row>
    <row r="488" spans="1:7" s="1" customFormat="1">
      <c r="A488" s="22" t="s">
        <v>328</v>
      </c>
      <c r="B488" s="23" t="s">
        <v>329</v>
      </c>
      <c r="C488" s="24"/>
      <c r="D488" s="25"/>
      <c r="E488" s="25"/>
      <c r="F488" s="25"/>
      <c r="G488" s="26">
        <f>+ROUND(SUM(G489),2)</f>
        <v>0</v>
      </c>
    </row>
    <row r="489" spans="1:7">
      <c r="A489" s="2" t="s">
        <v>340</v>
      </c>
      <c r="B489" s="11" t="s">
        <v>353</v>
      </c>
      <c r="C489" s="3"/>
      <c r="D489" s="4"/>
      <c r="E489" s="4"/>
      <c r="F489" s="4"/>
      <c r="G489" s="5">
        <f>ROUND(SUM(G490,G501),2)</f>
        <v>0</v>
      </c>
    </row>
    <row r="490" spans="1:7" s="1" customFormat="1">
      <c r="A490" s="12" t="s">
        <v>341</v>
      </c>
      <c r="B490" s="13" t="s">
        <v>330</v>
      </c>
      <c r="C490" s="14"/>
      <c r="D490" s="15"/>
      <c r="E490" s="18"/>
      <c r="F490" s="17"/>
      <c r="G490" s="18">
        <f>ROUND(SUM(G491:G500),2)</f>
        <v>0</v>
      </c>
    </row>
    <row r="491" spans="1:7" s="1" customFormat="1" ht="48.75" customHeight="1">
      <c r="A491" s="7" t="s">
        <v>773</v>
      </c>
      <c r="B491" s="81" t="s">
        <v>103</v>
      </c>
      <c r="C491" s="82" t="s">
        <v>29</v>
      </c>
      <c r="D491" s="83">
        <v>6573.82</v>
      </c>
      <c r="E491" s="8"/>
      <c r="F491" s="10"/>
      <c r="G491" s="9"/>
    </row>
    <row r="492" spans="1:7" s="1" customFormat="1" ht="56.25">
      <c r="A492" s="7" t="s">
        <v>774</v>
      </c>
      <c r="B492" s="81" t="s">
        <v>331</v>
      </c>
      <c r="C492" s="82" t="s">
        <v>29</v>
      </c>
      <c r="D492" s="83">
        <v>1383.58</v>
      </c>
      <c r="E492" s="8"/>
      <c r="F492" s="10"/>
      <c r="G492" s="9"/>
    </row>
    <row r="493" spans="1:7" s="1" customFormat="1" ht="33.75">
      <c r="A493" s="7" t="s">
        <v>775</v>
      </c>
      <c r="B493" s="81" t="s">
        <v>332</v>
      </c>
      <c r="C493" s="82" t="s">
        <v>29</v>
      </c>
      <c r="D493" s="83">
        <v>221.13</v>
      </c>
      <c r="E493" s="8"/>
      <c r="F493" s="10"/>
      <c r="G493" s="9"/>
    </row>
    <row r="494" spans="1:7" s="1" customFormat="1" ht="33.75">
      <c r="A494" s="7" t="s">
        <v>776</v>
      </c>
      <c r="B494" s="81" t="s">
        <v>333</v>
      </c>
      <c r="C494" s="82" t="s">
        <v>26</v>
      </c>
      <c r="D494" s="83">
        <v>144</v>
      </c>
      <c r="E494" s="8"/>
      <c r="F494" s="10"/>
      <c r="G494" s="9"/>
    </row>
    <row r="495" spans="1:7" s="1" customFormat="1" ht="67.5">
      <c r="A495" s="7" t="s">
        <v>777</v>
      </c>
      <c r="B495" s="81" t="s">
        <v>334</v>
      </c>
      <c r="C495" s="82" t="s">
        <v>17</v>
      </c>
      <c r="D495" s="83">
        <v>250</v>
      </c>
      <c r="E495" s="8"/>
      <c r="F495" s="10"/>
      <c r="G495" s="9"/>
    </row>
    <row r="496" spans="1:7" s="1" customFormat="1" ht="33.75">
      <c r="A496" s="7" t="s">
        <v>778</v>
      </c>
      <c r="B496" s="81" t="s">
        <v>335</v>
      </c>
      <c r="C496" s="82" t="s">
        <v>24</v>
      </c>
      <c r="D496" s="83">
        <v>48</v>
      </c>
      <c r="E496" s="8"/>
      <c r="F496" s="10"/>
      <c r="G496" s="9"/>
    </row>
    <row r="497" spans="1:7" s="1" customFormat="1" ht="45">
      <c r="A497" s="7" t="s">
        <v>779</v>
      </c>
      <c r="B497" s="81" t="s">
        <v>336</v>
      </c>
      <c r="C497" s="82" t="s">
        <v>17</v>
      </c>
      <c r="D497" s="83">
        <v>17.28</v>
      </c>
      <c r="E497" s="8"/>
      <c r="F497" s="10"/>
      <c r="G497" s="9"/>
    </row>
    <row r="498" spans="1:7" s="1" customFormat="1" ht="45">
      <c r="A498" s="7" t="s">
        <v>780</v>
      </c>
      <c r="B498" s="81" t="s">
        <v>337</v>
      </c>
      <c r="C498" s="82" t="s">
        <v>29</v>
      </c>
      <c r="D498" s="83">
        <v>997.6</v>
      </c>
      <c r="E498" s="8"/>
      <c r="F498" s="10"/>
      <c r="G498" s="9"/>
    </row>
    <row r="499" spans="1:7" s="1" customFormat="1" ht="33.75">
      <c r="A499" s="7" t="s">
        <v>781</v>
      </c>
      <c r="B499" s="81" t="s">
        <v>41</v>
      </c>
      <c r="C499" s="82" t="s">
        <v>29</v>
      </c>
      <c r="D499" s="83">
        <v>9176.1299999999992</v>
      </c>
      <c r="E499" s="8"/>
      <c r="F499" s="10"/>
      <c r="G499" s="9"/>
    </row>
    <row r="500" spans="1:7" s="1" customFormat="1" ht="22.5">
      <c r="A500" s="7" t="s">
        <v>782</v>
      </c>
      <c r="B500" s="81" t="s">
        <v>285</v>
      </c>
      <c r="C500" s="82" t="s">
        <v>18</v>
      </c>
      <c r="D500" s="83">
        <v>0.14000000000000001</v>
      </c>
      <c r="E500" s="8"/>
      <c r="F500" s="10"/>
      <c r="G500" s="9"/>
    </row>
    <row r="501" spans="1:7" s="1" customFormat="1">
      <c r="A501" s="12" t="s">
        <v>354</v>
      </c>
      <c r="B501" s="13" t="s">
        <v>338</v>
      </c>
      <c r="C501" s="14"/>
      <c r="D501" s="15"/>
      <c r="E501" s="18"/>
      <c r="F501" s="17"/>
      <c r="G501" s="18">
        <f>ROUND(SUM(G502:G503),2)</f>
        <v>0</v>
      </c>
    </row>
    <row r="502" spans="1:7" s="1" customFormat="1" ht="45">
      <c r="A502" s="7" t="s">
        <v>783</v>
      </c>
      <c r="B502" s="81" t="s">
        <v>339</v>
      </c>
      <c r="C502" s="82" t="s">
        <v>29</v>
      </c>
      <c r="D502" s="83">
        <v>1643.27</v>
      </c>
      <c r="E502" s="8"/>
      <c r="F502" s="10"/>
      <c r="G502" s="9"/>
    </row>
    <row r="503" spans="1:7" s="1" customFormat="1" ht="33.75">
      <c r="A503" s="7" t="s">
        <v>784</v>
      </c>
      <c r="B503" s="81" t="s">
        <v>41</v>
      </c>
      <c r="C503" s="82" t="s">
        <v>29</v>
      </c>
      <c r="D503" s="83">
        <v>1643.27</v>
      </c>
      <c r="E503" s="8"/>
      <c r="F503" s="10"/>
      <c r="G503" s="9"/>
    </row>
    <row r="504" spans="1:7" s="27" customFormat="1">
      <c r="A504" s="35"/>
      <c r="B504" s="64"/>
      <c r="C504" s="32"/>
      <c r="D504" s="33"/>
      <c r="E504" s="29"/>
      <c r="F504" s="29"/>
      <c r="G504" s="65"/>
    </row>
    <row r="505" spans="1:7" s="27" customFormat="1">
      <c r="A505" s="35"/>
      <c r="B505" s="64"/>
      <c r="C505" s="32"/>
      <c r="D505" s="33"/>
      <c r="E505" s="29"/>
      <c r="F505" s="29"/>
      <c r="G505" s="65"/>
    </row>
    <row r="506" spans="1:7" s="27" customFormat="1">
      <c r="A506" s="35"/>
      <c r="B506" s="64"/>
      <c r="C506" s="32"/>
      <c r="D506" s="33"/>
      <c r="E506" s="29"/>
      <c r="F506" s="29"/>
      <c r="G506" s="65"/>
    </row>
    <row r="507" spans="1:7">
      <c r="A507" s="2"/>
      <c r="B507" s="11" t="s">
        <v>785</v>
      </c>
      <c r="C507" s="3"/>
      <c r="D507" s="4"/>
      <c r="E507" s="4"/>
      <c r="F507" s="4"/>
      <c r="G507" s="5"/>
    </row>
    <row r="508" spans="1:7" s="27" customFormat="1" ht="56.25">
      <c r="A508" s="35"/>
      <c r="B508" s="123" t="str">
        <f>+B5</f>
        <v>Estructura con lonaria, rehabilitación de cancha de usos múltiples, patio cívico en el Preescolar José Rolón Alcaraz, clave 14DJN2172P, renovación del parque barrial adjunto (Afuera), cubierta en zona de gradas del parque la Mujer, incluyen: accesibilidad universal, banquetas, cruces peatonales y obras complementarias, San Francisco Tesistán, Municipio de Zapopan, Jalisco</v>
      </c>
      <c r="C508" s="32"/>
      <c r="D508" s="33"/>
      <c r="E508" s="29"/>
      <c r="F508" s="29"/>
      <c r="G508" s="65"/>
    </row>
    <row r="509" spans="1:7" s="27" customFormat="1">
      <c r="A509" s="35">
        <f>A9</f>
        <v>0</v>
      </c>
      <c r="B509" s="64">
        <f>B9</f>
        <v>0</v>
      </c>
      <c r="C509" s="32"/>
      <c r="D509" s="33"/>
      <c r="E509" s="29"/>
      <c r="F509" s="29"/>
      <c r="G509" s="65"/>
    </row>
    <row r="510" spans="1:7" s="27" customFormat="1">
      <c r="A510" s="35">
        <f>A10</f>
        <v>0</v>
      </c>
      <c r="B510" s="64">
        <f>B10</f>
        <v>0</v>
      </c>
      <c r="C510" s="32"/>
      <c r="D510" s="33"/>
      <c r="E510" s="29"/>
      <c r="F510" s="29"/>
      <c r="G510" s="65">
        <f>G10</f>
        <v>0</v>
      </c>
    </row>
    <row r="511" spans="1:7">
      <c r="A511" s="2" t="str">
        <f>A16</f>
        <v>A</v>
      </c>
      <c r="B511" s="11" t="str">
        <f>B16</f>
        <v>PREESCOLAR JOSÉ ROLÓN ALCARAZ</v>
      </c>
      <c r="C511" s="3"/>
      <c r="D511" s="4"/>
      <c r="E511" s="4"/>
      <c r="F511" s="4"/>
      <c r="G511" s="125">
        <f>ROUND(SUM(G512:G513,G517,G526,G530,G535,G545,G541,G551,G555,G558),2)</f>
        <v>0</v>
      </c>
    </row>
    <row r="512" spans="1:7" s="27" customFormat="1">
      <c r="A512" s="69" t="str">
        <f>+A17</f>
        <v>A1</v>
      </c>
      <c r="B512" s="74" t="str">
        <f>+B17</f>
        <v>PREELIMINARES</v>
      </c>
      <c r="C512" s="32"/>
      <c r="D512" s="33"/>
      <c r="E512" s="29"/>
      <c r="F512" s="29"/>
      <c r="G512" s="126">
        <f>+G17</f>
        <v>0</v>
      </c>
    </row>
    <row r="513" spans="1:7" s="27" customFormat="1">
      <c r="A513" s="69" t="str">
        <f>+A32</f>
        <v>A2</v>
      </c>
      <c r="B513" s="74" t="str">
        <f>+B32</f>
        <v>CRUCEROS SEGUROS Y BANQUETAS</v>
      </c>
      <c r="C513" s="32"/>
      <c r="D513" s="33"/>
      <c r="E513" s="29"/>
      <c r="F513" s="29"/>
      <c r="G513" s="126">
        <f>+G32</f>
        <v>0</v>
      </c>
    </row>
    <row r="514" spans="1:7" s="27" customFormat="1">
      <c r="A514" s="70" t="str">
        <f>A33</f>
        <v>A2.1</v>
      </c>
      <c r="B514" s="75" t="str">
        <f>B33</f>
        <v>EXCAVACIONES Y RELLENOS</v>
      </c>
      <c r="C514" s="32"/>
      <c r="D514" s="33"/>
      <c r="E514" s="29"/>
      <c r="F514" s="29"/>
      <c r="G514" s="127">
        <f>G33</f>
        <v>0</v>
      </c>
    </row>
    <row r="515" spans="1:7" s="27" customFormat="1">
      <c r="A515" s="70" t="str">
        <f>A41</f>
        <v>A2.2</v>
      </c>
      <c r="B515" s="75" t="str">
        <f>B41</f>
        <v>CRUCEROS SEGUROS</v>
      </c>
      <c r="C515" s="32"/>
      <c r="D515" s="33"/>
      <c r="E515" s="29"/>
      <c r="F515" s="29"/>
      <c r="G515" s="127">
        <f>G41</f>
        <v>0</v>
      </c>
    </row>
    <row r="516" spans="1:7" s="27" customFormat="1">
      <c r="A516" s="70" t="str">
        <f>A56</f>
        <v>A2.3</v>
      </c>
      <c r="B516" s="75" t="str">
        <f>B56</f>
        <v>SEÑALAMIENTO VERTICAL</v>
      </c>
      <c r="C516" s="32"/>
      <c r="D516" s="33"/>
      <c r="E516" s="29"/>
      <c r="F516" s="29"/>
      <c r="G516" s="127">
        <f>G56</f>
        <v>0</v>
      </c>
    </row>
    <row r="517" spans="1:7" s="27" customFormat="1">
      <c r="A517" s="69" t="str">
        <f>A59</f>
        <v>A3</v>
      </c>
      <c r="B517" s="74" t="str">
        <f>B59</f>
        <v>REHABILITACIÓN DE INGRESO DE ALUMNADO</v>
      </c>
      <c r="C517" s="32"/>
      <c r="D517" s="33"/>
      <c r="E517" s="29"/>
      <c r="F517" s="29"/>
      <c r="G517" s="126">
        <f>G59</f>
        <v>0</v>
      </c>
    </row>
    <row r="518" spans="1:7" s="27" customFormat="1">
      <c r="A518" s="30" t="str">
        <f>A60</f>
        <v>A3.1</v>
      </c>
      <c r="B518" s="31" t="str">
        <f>B60</f>
        <v>EXCAVACIONES Y RELLENOS</v>
      </c>
      <c r="C518" s="32"/>
      <c r="D518" s="33"/>
      <c r="E518" s="29"/>
      <c r="F518" s="29"/>
      <c r="G518" s="127">
        <f>G60</f>
        <v>0</v>
      </c>
    </row>
    <row r="519" spans="1:7" s="27" customFormat="1">
      <c r="A519" s="30" t="str">
        <f>A67</f>
        <v>A3.2</v>
      </c>
      <c r="B519" s="31" t="str">
        <f>B67</f>
        <v>CIMENTACIÓN</v>
      </c>
      <c r="C519" s="32"/>
      <c r="D519" s="33"/>
      <c r="E519" s="29"/>
      <c r="F519" s="29"/>
      <c r="G519" s="127">
        <f>G67</f>
        <v>0</v>
      </c>
    </row>
    <row r="520" spans="1:7" s="27" customFormat="1" ht="13.5" customHeight="1">
      <c r="A520" s="30" t="str">
        <f>A72</f>
        <v>A3.3</v>
      </c>
      <c r="B520" s="31" t="str">
        <f>B72</f>
        <v>MURO DE INGRESO</v>
      </c>
      <c r="C520" s="32"/>
      <c r="D520" s="33"/>
      <c r="E520" s="29"/>
      <c r="F520" s="29"/>
      <c r="G520" s="127">
        <f>G72</f>
        <v>0</v>
      </c>
    </row>
    <row r="521" spans="1:7" s="27" customFormat="1">
      <c r="A521" s="30" t="str">
        <f>+A76</f>
        <v>A3.4</v>
      </c>
      <c r="B521" s="31" t="str">
        <f>+B76</f>
        <v>PISOS DE CONCRETO</v>
      </c>
      <c r="C521" s="32"/>
      <c r="D521" s="33"/>
      <c r="E521" s="29"/>
      <c r="F521" s="29"/>
      <c r="G521" s="127">
        <f>+G76</f>
        <v>0</v>
      </c>
    </row>
    <row r="522" spans="1:7" s="27" customFormat="1" ht="13.5" customHeight="1">
      <c r="A522" s="30" t="str">
        <f>A80</f>
        <v>A3.5</v>
      </c>
      <c r="B522" s="31" t="str">
        <f>B80</f>
        <v>PORTÓN DE INGRESO</v>
      </c>
      <c r="C522" s="32"/>
      <c r="D522" s="33"/>
      <c r="E522" s="29"/>
      <c r="F522" s="29"/>
      <c r="G522" s="127">
        <f>G80</f>
        <v>0</v>
      </c>
    </row>
    <row r="523" spans="1:7" s="27" customFormat="1" ht="13.5" customHeight="1">
      <c r="A523" s="30" t="str">
        <f>+A89</f>
        <v>A3.6</v>
      </c>
      <c r="B523" s="31" t="str">
        <f>+B89</f>
        <v>CUBIERTA METÁLICA PERGOLADA</v>
      </c>
      <c r="C523" s="32"/>
      <c r="D523" s="33"/>
      <c r="E523" s="29"/>
      <c r="F523" s="29"/>
      <c r="G523" s="127">
        <f>+G89</f>
        <v>0</v>
      </c>
    </row>
    <row r="524" spans="1:7" s="27" customFormat="1" ht="13.5" customHeight="1">
      <c r="A524" s="30" t="str">
        <f>A92</f>
        <v>A3.7</v>
      </c>
      <c r="B524" s="31" t="str">
        <f>B92</f>
        <v>PLACA CONMEMORATIVA</v>
      </c>
      <c r="C524" s="32"/>
      <c r="D524" s="33"/>
      <c r="E524" s="29"/>
      <c r="F524" s="29"/>
      <c r="G524" s="127">
        <f>G92</f>
        <v>0</v>
      </c>
    </row>
    <row r="525" spans="1:7" s="27" customFormat="1" ht="13.5" customHeight="1">
      <c r="A525" s="30" t="str">
        <f>A95</f>
        <v>A3.8</v>
      </c>
      <c r="B525" s="31" t="str">
        <f>B95</f>
        <v>BARRERAS DE SEGURIDAD</v>
      </c>
      <c r="C525" s="32"/>
      <c r="D525" s="33"/>
      <c r="E525" s="29"/>
      <c r="F525" s="29"/>
      <c r="G525" s="127">
        <f>G95</f>
        <v>0</v>
      </c>
    </row>
    <row r="526" spans="1:7" s="27" customFormat="1">
      <c r="A526" s="73" t="str">
        <f>+A97</f>
        <v>A4</v>
      </c>
      <c r="B526" s="76" t="str">
        <f>+B97</f>
        <v>PATIO CÍVICO</v>
      </c>
      <c r="C526" s="32"/>
      <c r="D526" s="33"/>
      <c r="E526" s="29"/>
      <c r="F526" s="29"/>
      <c r="G526" s="126">
        <f>+G97</f>
        <v>0</v>
      </c>
    </row>
    <row r="527" spans="1:7" s="27" customFormat="1">
      <c r="A527" s="30" t="str">
        <f>+A98</f>
        <v>A4.1</v>
      </c>
      <c r="B527" s="31" t="str">
        <f>+B98</f>
        <v>EXCAVACIONES Y RELLENOS</v>
      </c>
      <c r="C527" s="32"/>
      <c r="D527" s="33"/>
      <c r="E527" s="29"/>
      <c r="F527" s="29"/>
      <c r="G527" s="127">
        <f>+G98</f>
        <v>0</v>
      </c>
    </row>
    <row r="528" spans="1:7" s="27" customFormat="1">
      <c r="A528" s="30" t="str">
        <f>+A104</f>
        <v>A4.2</v>
      </c>
      <c r="B528" s="31" t="str">
        <f>+B104</f>
        <v>LOSA DE CONCRETO Y ALBAÑILERÍAS</v>
      </c>
      <c r="C528" s="32"/>
      <c r="D528" s="33"/>
      <c r="E528" s="29"/>
      <c r="F528" s="29"/>
      <c r="G528" s="127">
        <f>+G104</f>
        <v>0</v>
      </c>
    </row>
    <row r="529" spans="1:7" s="27" customFormat="1">
      <c r="A529" s="30" t="str">
        <f>+A109</f>
        <v>A4.3</v>
      </c>
      <c r="B529" s="31" t="str">
        <f>+B109</f>
        <v>BALIZAMIENTO</v>
      </c>
      <c r="C529" s="32"/>
      <c r="D529" s="33"/>
      <c r="E529" s="29"/>
      <c r="F529" s="29"/>
      <c r="G529" s="127">
        <f>+G109</f>
        <v>0</v>
      </c>
    </row>
    <row r="530" spans="1:7" s="27" customFormat="1">
      <c r="A530" s="28" t="str">
        <f>A111</f>
        <v>A5</v>
      </c>
      <c r="B530" s="76" t="str">
        <f>B111</f>
        <v>RAMPAS DE ACCESO UNIVERSAL Y ANDADORES</v>
      </c>
      <c r="C530" s="32"/>
      <c r="D530" s="33"/>
      <c r="E530" s="29"/>
      <c r="F530" s="29"/>
      <c r="G530" s="126">
        <f>G111</f>
        <v>0</v>
      </c>
    </row>
    <row r="531" spans="1:7" s="27" customFormat="1">
      <c r="A531" s="30" t="str">
        <f>A112</f>
        <v>A5.1</v>
      </c>
      <c r="B531" s="31" t="str">
        <f>B112</f>
        <v>EXCAVACIONES Y RELLENOS</v>
      </c>
      <c r="C531" s="32"/>
      <c r="D531" s="33"/>
      <c r="E531" s="29"/>
      <c r="F531" s="29"/>
      <c r="G531" s="127">
        <f>G112</f>
        <v>0</v>
      </c>
    </row>
    <row r="532" spans="1:7" s="27" customFormat="1">
      <c r="A532" s="30" t="str">
        <f>A118</f>
        <v>A5.2</v>
      </c>
      <c r="B532" s="31" t="str">
        <f>B118</f>
        <v>MUROS DE CONTENCIÓN PARA RAMPAS DE ACCESO UNIVERSAL</v>
      </c>
      <c r="C532" s="32"/>
      <c r="D532" s="33"/>
      <c r="E532" s="29"/>
      <c r="F532" s="29"/>
      <c r="G532" s="127">
        <f>G118</f>
        <v>0</v>
      </c>
    </row>
    <row r="533" spans="1:7" s="27" customFormat="1">
      <c r="A533" s="30" t="str">
        <f>A128</f>
        <v>A5.3</v>
      </c>
      <c r="B533" s="31" t="str">
        <f>B128</f>
        <v>PISOS DE CONCRETO</v>
      </c>
      <c r="C533" s="32"/>
      <c r="D533" s="33"/>
      <c r="E533" s="29"/>
      <c r="F533" s="29"/>
      <c r="G533" s="127">
        <f>G128</f>
        <v>0</v>
      </c>
    </row>
    <row r="534" spans="1:7" s="27" customFormat="1">
      <c r="A534" s="30" t="str">
        <f>A135</f>
        <v>A5.4</v>
      </c>
      <c r="B534" s="31" t="str">
        <f>B135</f>
        <v>BARANDALES</v>
      </c>
      <c r="C534" s="32"/>
      <c r="D534" s="33"/>
      <c r="E534" s="29"/>
      <c r="F534" s="29"/>
      <c r="G534" s="127">
        <f>G135</f>
        <v>0</v>
      </c>
    </row>
    <row r="535" spans="1:7" s="27" customFormat="1">
      <c r="A535" s="73" t="str">
        <f>+A137</f>
        <v>A6</v>
      </c>
      <c r="B535" s="76" t="str">
        <f>+B137</f>
        <v>CERCADO PERIMETRAL</v>
      </c>
      <c r="C535" s="32"/>
      <c r="D535" s="33"/>
      <c r="E535" s="29"/>
      <c r="F535" s="29"/>
      <c r="G535" s="126">
        <f>+G137</f>
        <v>0</v>
      </c>
    </row>
    <row r="536" spans="1:7" s="27" customFormat="1">
      <c r="A536" s="30" t="str">
        <f>+A138</f>
        <v>A6.1</v>
      </c>
      <c r="B536" s="31" t="str">
        <f>+B138</f>
        <v>EXCAVACIONES Y RELLENOS</v>
      </c>
      <c r="C536" s="32"/>
      <c r="D536" s="33"/>
      <c r="E536" s="29"/>
      <c r="F536" s="29"/>
      <c r="G536" s="127">
        <f>+G138</f>
        <v>0</v>
      </c>
    </row>
    <row r="537" spans="1:7" s="27" customFormat="1">
      <c r="A537" s="30" t="str">
        <f>+A144</f>
        <v>A6.2</v>
      </c>
      <c r="B537" s="31" t="str">
        <f>+B144</f>
        <v>CIMENTACIÓN</v>
      </c>
      <c r="C537" s="32"/>
      <c r="D537" s="33"/>
      <c r="E537" s="29"/>
      <c r="F537" s="29"/>
      <c r="G537" s="127">
        <f>+G144</f>
        <v>0</v>
      </c>
    </row>
    <row r="538" spans="1:7" s="27" customFormat="1">
      <c r="A538" s="30" t="str">
        <f>+A150</f>
        <v>A6.3</v>
      </c>
      <c r="B538" s="31" t="str">
        <f>+B150</f>
        <v>MURO</v>
      </c>
      <c r="C538" s="32"/>
      <c r="D538" s="33"/>
      <c r="E538" s="29"/>
      <c r="F538" s="29"/>
      <c r="G538" s="127">
        <f>+G150</f>
        <v>0</v>
      </c>
    </row>
    <row r="539" spans="1:7" s="27" customFormat="1">
      <c r="A539" s="30" t="str">
        <f>+A162</f>
        <v>A6.4</v>
      </c>
      <c r="B539" s="31" t="str">
        <f>+B162</f>
        <v>PORTÓN DE INGRESO VEHÍCULAR</v>
      </c>
      <c r="C539" s="32"/>
      <c r="D539" s="33"/>
      <c r="E539" s="29"/>
      <c r="F539" s="29"/>
      <c r="G539" s="127">
        <f>+G162</f>
        <v>0</v>
      </c>
    </row>
    <row r="540" spans="1:7" s="27" customFormat="1">
      <c r="A540" s="30" t="str">
        <f>+A171</f>
        <v>A6.5</v>
      </c>
      <c r="B540" s="31" t="str">
        <f>+B171</f>
        <v>HERRERÍA PERIMETRAL</v>
      </c>
      <c r="C540" s="32"/>
      <c r="D540" s="33"/>
      <c r="E540" s="29"/>
      <c r="F540" s="29"/>
      <c r="G540" s="127">
        <f>+G171</f>
        <v>0</v>
      </c>
    </row>
    <row r="541" spans="1:7" s="27" customFormat="1">
      <c r="A541" s="73" t="str">
        <f>+A174</f>
        <v>A7</v>
      </c>
      <c r="B541" s="76" t="str">
        <f>+B174</f>
        <v>ASTA BANDERA</v>
      </c>
      <c r="C541" s="32"/>
      <c r="D541" s="33"/>
      <c r="E541" s="29"/>
      <c r="F541" s="29"/>
      <c r="G541" s="126">
        <f>+G174</f>
        <v>0</v>
      </c>
    </row>
    <row r="542" spans="1:7" s="27" customFormat="1">
      <c r="A542" s="30" t="str">
        <f>+A175</f>
        <v>A7.1</v>
      </c>
      <c r="B542" s="31" t="str">
        <f>+B175</f>
        <v>EXCAVACIONES Y RELLENOS</v>
      </c>
      <c r="C542" s="32"/>
      <c r="D542" s="33"/>
      <c r="E542" s="29"/>
      <c r="F542" s="29"/>
      <c r="G542" s="127">
        <f>+G175</f>
        <v>0</v>
      </c>
    </row>
    <row r="543" spans="1:7" s="27" customFormat="1">
      <c r="A543" s="30" t="str">
        <f>+A181</f>
        <v>A7.2</v>
      </c>
      <c r="B543" s="31" t="str">
        <f>+B181</f>
        <v>ALBAÑILERÍA</v>
      </c>
      <c r="C543" s="32"/>
      <c r="D543" s="33"/>
      <c r="E543" s="29"/>
      <c r="F543" s="29"/>
      <c r="G543" s="127">
        <f>+G181</f>
        <v>0</v>
      </c>
    </row>
    <row r="544" spans="1:7" s="27" customFormat="1">
      <c r="A544" s="30" t="str">
        <f>+A192</f>
        <v>A7.3</v>
      </c>
      <c r="B544" s="31" t="str">
        <f>+B192</f>
        <v>ASTA BANDERA</v>
      </c>
      <c r="C544" s="32"/>
      <c r="D544" s="33"/>
      <c r="E544" s="29"/>
      <c r="F544" s="29"/>
      <c r="G544" s="127">
        <f>+G192</f>
        <v>0</v>
      </c>
    </row>
    <row r="545" spans="1:7" s="27" customFormat="1" ht="13.5" customHeight="1">
      <c r="A545" s="28" t="str">
        <f>A195</f>
        <v>A8</v>
      </c>
      <c r="B545" s="76" t="str">
        <f>B195</f>
        <v>CANCHA DE USOS MÚLTIPLES</v>
      </c>
      <c r="C545" s="32"/>
      <c r="D545" s="33"/>
      <c r="E545" s="29"/>
      <c r="F545" s="29"/>
      <c r="G545" s="126">
        <f>G195</f>
        <v>0</v>
      </c>
    </row>
    <row r="546" spans="1:7" s="27" customFormat="1">
      <c r="A546" s="30" t="str">
        <f>+A196</f>
        <v>A8.1</v>
      </c>
      <c r="B546" s="31" t="str">
        <f>B196</f>
        <v>EXCAVACIONES Y RELLENOS</v>
      </c>
      <c r="C546" s="32"/>
      <c r="D546" s="33"/>
      <c r="E546" s="29"/>
      <c r="F546" s="29"/>
      <c r="G546" s="127">
        <f>G196</f>
        <v>0</v>
      </c>
    </row>
    <row r="547" spans="1:7" s="27" customFormat="1">
      <c r="A547" s="30" t="str">
        <f>+A202</f>
        <v>A8.2</v>
      </c>
      <c r="B547" s="31" t="str">
        <f>B202</f>
        <v>LOSA DE CONCRETO Y ALBAÑILERÍAS</v>
      </c>
      <c r="C547" s="32"/>
      <c r="D547" s="33"/>
      <c r="E547" s="29"/>
      <c r="F547" s="29"/>
      <c r="G547" s="127">
        <f>G202</f>
        <v>0</v>
      </c>
    </row>
    <row r="548" spans="1:7" s="27" customFormat="1">
      <c r="A548" s="30" t="str">
        <f>+A207</f>
        <v>A8.3</v>
      </c>
      <c r="B548" s="31" t="str">
        <f>B207</f>
        <v>CANCHA DE USOS MÚLTIPLES</v>
      </c>
      <c r="C548" s="32"/>
      <c r="D548" s="33"/>
      <c r="E548" s="29"/>
      <c r="F548" s="29"/>
      <c r="G548" s="127">
        <f>G207</f>
        <v>0</v>
      </c>
    </row>
    <row r="549" spans="1:7" s="27" customFormat="1">
      <c r="A549" s="30" t="str">
        <f>+A213</f>
        <v>A8.4</v>
      </c>
      <c r="B549" s="31" t="str">
        <f>+B213</f>
        <v>MOBILIARIO</v>
      </c>
      <c r="C549" s="32"/>
      <c r="D549" s="33"/>
      <c r="E549" s="29"/>
      <c r="F549" s="29"/>
      <c r="G549" s="127">
        <f>+G213</f>
        <v>0</v>
      </c>
    </row>
    <row r="550" spans="1:7" s="27" customFormat="1">
      <c r="A550" s="30" t="str">
        <f>+A217</f>
        <v>A8.5</v>
      </c>
      <c r="B550" s="31" t="str">
        <f>+B217</f>
        <v>ÁREAS VERDES</v>
      </c>
      <c r="C550" s="32"/>
      <c r="D550" s="33"/>
      <c r="E550" s="29"/>
      <c r="F550" s="29"/>
      <c r="G550" s="127">
        <f>+G217</f>
        <v>0</v>
      </c>
    </row>
    <row r="551" spans="1:7" s="27" customFormat="1">
      <c r="A551" s="73" t="str">
        <f>+A221</f>
        <v>A9</v>
      </c>
      <c r="B551" s="76" t="str">
        <f>+B221</f>
        <v>ÁREA DE JUEGOS INFANTILES</v>
      </c>
      <c r="C551" s="32"/>
      <c r="D551" s="33"/>
      <c r="E551" s="29"/>
      <c r="F551" s="29"/>
      <c r="G551" s="126">
        <f>+G221</f>
        <v>0</v>
      </c>
    </row>
    <row r="552" spans="1:7" s="27" customFormat="1">
      <c r="A552" s="30" t="str">
        <f>+A222</f>
        <v>A9.1</v>
      </c>
      <c r="B552" s="31" t="str">
        <f>+B222</f>
        <v>EXCAVACIONES Y RELLENOS</v>
      </c>
      <c r="C552" s="32"/>
      <c r="D552" s="33"/>
      <c r="E552" s="29"/>
      <c r="F552" s="29"/>
      <c r="G552" s="127">
        <f>+G222</f>
        <v>0</v>
      </c>
    </row>
    <row r="553" spans="1:7" s="27" customFormat="1">
      <c r="A553" s="30" t="str">
        <f>+A228</f>
        <v>A9.2</v>
      </c>
      <c r="B553" s="31" t="str">
        <f>+B228</f>
        <v>PISO AMORTIGUANTE</v>
      </c>
      <c r="C553" s="32"/>
      <c r="D553" s="33"/>
      <c r="E553" s="29"/>
      <c r="F553" s="29"/>
      <c r="G553" s="127">
        <f>+G228</f>
        <v>0</v>
      </c>
    </row>
    <row r="554" spans="1:7" s="27" customFormat="1">
      <c r="A554" s="30" t="str">
        <f>+A233</f>
        <v>A9.3</v>
      </c>
      <c r="B554" s="31" t="str">
        <f>+B233</f>
        <v>MOBILIARIO</v>
      </c>
      <c r="C554" s="32"/>
      <c r="D554" s="33"/>
      <c r="E554" s="29"/>
      <c r="F554" s="29"/>
      <c r="G554" s="127">
        <f>+G233</f>
        <v>0</v>
      </c>
    </row>
    <row r="555" spans="1:7" s="27" customFormat="1">
      <c r="A555" s="69" t="str">
        <f>+A240</f>
        <v>A10</v>
      </c>
      <c r="B555" s="74" t="str">
        <f>+B240</f>
        <v>ESTRUCTURA CON LONARIA</v>
      </c>
      <c r="C555" s="32"/>
      <c r="D555" s="33"/>
      <c r="E555" s="29"/>
      <c r="F555" s="29"/>
      <c r="G555" s="126">
        <f>+G240</f>
        <v>0</v>
      </c>
    </row>
    <row r="556" spans="1:7" s="27" customFormat="1">
      <c r="A556" s="30" t="str">
        <f>+A241</f>
        <v>A10.1</v>
      </c>
      <c r="B556" s="31" t="str">
        <f>+B241</f>
        <v>ESTRUCTURA</v>
      </c>
      <c r="C556" s="32"/>
      <c r="D556" s="33"/>
      <c r="E556" s="29"/>
      <c r="F556" s="29"/>
      <c r="G556" s="127">
        <f>+G241</f>
        <v>0</v>
      </c>
    </row>
    <row r="557" spans="1:7" s="27" customFormat="1">
      <c r="A557" s="30" t="str">
        <f>+A245</f>
        <v>A10.2</v>
      </c>
      <c r="B557" s="31" t="str">
        <f>+B245</f>
        <v>LONARIA</v>
      </c>
      <c r="C557" s="32"/>
      <c r="D557" s="33"/>
      <c r="E557" s="29"/>
      <c r="F557" s="29"/>
      <c r="G557" s="127">
        <f>+G245</f>
        <v>0</v>
      </c>
    </row>
    <row r="558" spans="1:7" s="27" customFormat="1">
      <c r="A558" s="69" t="str">
        <f>+A247</f>
        <v>A11</v>
      </c>
      <c r="B558" s="74" t="str">
        <f>+B247</f>
        <v>LIMPIEZA</v>
      </c>
      <c r="C558" s="32"/>
      <c r="D558" s="33"/>
      <c r="E558" s="29"/>
      <c r="F558" s="29"/>
      <c r="G558" s="126">
        <f>+G247</f>
        <v>0</v>
      </c>
    </row>
    <row r="559" spans="1:7">
      <c r="A559" s="2" t="str">
        <f>+A249</f>
        <v>B</v>
      </c>
      <c r="B559" s="11" t="str">
        <f>+B249</f>
        <v>RENOVACIÓN DEL PARQUE BARRIAL, LOMA CHICA</v>
      </c>
      <c r="C559" s="3"/>
      <c r="D559" s="4"/>
      <c r="E559" s="4"/>
      <c r="F559" s="4"/>
      <c r="G559" s="125">
        <f>+G249</f>
        <v>0</v>
      </c>
    </row>
    <row r="560" spans="1:7" s="27" customFormat="1">
      <c r="A560" s="69" t="str">
        <f>+A250</f>
        <v>B1</v>
      </c>
      <c r="B560" s="79" t="str">
        <f>+B250</f>
        <v>PRELIMINARES</v>
      </c>
      <c r="C560" s="79"/>
      <c r="D560" s="79"/>
      <c r="E560" s="79"/>
      <c r="F560" s="29"/>
      <c r="G560" s="126">
        <f>+G250</f>
        <v>0</v>
      </c>
    </row>
    <row r="561" spans="1:7" s="27" customFormat="1">
      <c r="A561" s="69" t="str">
        <f>+A264</f>
        <v>B2</v>
      </c>
      <c r="B561" s="79" t="str">
        <f>+B264</f>
        <v>BANQUETAS, CRUCES PEATONALES Y ACCESIBILIDAD UNIVERSAL</v>
      </c>
      <c r="C561" s="79"/>
      <c r="D561" s="79"/>
      <c r="E561" s="79"/>
      <c r="F561" s="29"/>
      <c r="G561" s="126">
        <f>+G264</f>
        <v>0</v>
      </c>
    </row>
    <row r="562" spans="1:7" s="27" customFormat="1">
      <c r="A562" s="30" t="str">
        <f>+A265</f>
        <v>B2.1</v>
      </c>
      <c r="B562" s="31" t="str">
        <f>+B265</f>
        <v>BANQUETAS</v>
      </c>
      <c r="C562" s="32"/>
      <c r="D562" s="33"/>
      <c r="E562" s="29"/>
      <c r="F562" s="29"/>
      <c r="G562" s="127">
        <f>+G265</f>
        <v>0</v>
      </c>
    </row>
    <row r="563" spans="1:7" s="27" customFormat="1">
      <c r="A563" s="30" t="str">
        <f>+A282</f>
        <v>B2.2</v>
      </c>
      <c r="B563" s="31" t="str">
        <f>+B282</f>
        <v>SEÑALAMIENTO VERTICAL</v>
      </c>
      <c r="C563" s="32"/>
      <c r="D563" s="33"/>
      <c r="E563" s="29"/>
      <c r="F563" s="29"/>
      <c r="G563" s="127">
        <f>+G282</f>
        <v>0</v>
      </c>
    </row>
    <row r="564" spans="1:7" s="27" customFormat="1">
      <c r="A564" s="69" t="str">
        <f>+A285</f>
        <v>B3</v>
      </c>
      <c r="B564" s="79" t="str">
        <f>+B285</f>
        <v>MURO DE MAMPOSTERÍA PERIMETRAL</v>
      </c>
      <c r="C564" s="79"/>
      <c r="D564" s="79"/>
      <c r="E564" s="79"/>
      <c r="F564" s="29"/>
      <c r="G564" s="126">
        <f>+G285</f>
        <v>0</v>
      </c>
    </row>
    <row r="565" spans="1:7" s="27" customFormat="1">
      <c r="A565" s="30" t="str">
        <f>+A286</f>
        <v>B3.1</v>
      </c>
      <c r="B565" s="31" t="str">
        <f>+B286</f>
        <v>EXCAVACIONES Y RELLENOS</v>
      </c>
      <c r="C565" s="32"/>
      <c r="D565" s="33"/>
      <c r="E565" s="29"/>
      <c r="F565" s="29"/>
      <c r="G565" s="127">
        <f>+G286</f>
        <v>0</v>
      </c>
    </row>
    <row r="566" spans="1:7" s="27" customFormat="1">
      <c r="A566" s="30" t="str">
        <f>+A292</f>
        <v>B3.2</v>
      </c>
      <c r="B566" s="31" t="str">
        <f>+B292</f>
        <v>MAMPOSTERÍA</v>
      </c>
      <c r="C566" s="32"/>
      <c r="D566" s="33"/>
      <c r="E566" s="29"/>
      <c r="F566" s="29"/>
      <c r="G566" s="127">
        <f>+G292</f>
        <v>0</v>
      </c>
    </row>
    <row r="567" spans="1:7" s="27" customFormat="1">
      <c r="A567" s="69" t="str">
        <f>+A298</f>
        <v>B4</v>
      </c>
      <c r="B567" s="79" t="str">
        <f>+B298</f>
        <v>CONSTRUCCIÓN Y REHABILITACIÓN DE MUROS COLINDANTES</v>
      </c>
      <c r="C567" s="79"/>
      <c r="D567" s="79"/>
      <c r="E567" s="79"/>
      <c r="F567" s="29"/>
      <c r="G567" s="126">
        <f>+G298</f>
        <v>0</v>
      </c>
    </row>
    <row r="568" spans="1:7" s="27" customFormat="1">
      <c r="A568" s="30" t="str">
        <f>+A299</f>
        <v>B4.1</v>
      </c>
      <c r="B568" s="31" t="str">
        <f>+B299</f>
        <v>EXCAVACIONES Y RELLENOS</v>
      </c>
      <c r="C568" s="32"/>
      <c r="D568" s="33"/>
      <c r="E568" s="29"/>
      <c r="F568" s="29"/>
      <c r="G568" s="127">
        <f>+G299</f>
        <v>0</v>
      </c>
    </row>
    <row r="569" spans="1:7" s="27" customFormat="1">
      <c r="A569" s="30" t="str">
        <f>+A305</f>
        <v>B4.2</v>
      </c>
      <c r="B569" s="31" t="str">
        <f>+B305</f>
        <v>CIMENTACIÓN</v>
      </c>
      <c r="C569" s="32"/>
      <c r="D569" s="33"/>
      <c r="E569" s="29"/>
      <c r="F569" s="29"/>
      <c r="G569" s="127">
        <f>+G305</f>
        <v>0</v>
      </c>
    </row>
    <row r="570" spans="1:7" s="27" customFormat="1">
      <c r="A570" s="30" t="str">
        <f>+A310</f>
        <v>B4.3</v>
      </c>
      <c r="B570" s="31" t="str">
        <f>+B310</f>
        <v>MURO</v>
      </c>
      <c r="C570" s="32"/>
      <c r="D570" s="33"/>
      <c r="E570" s="29"/>
      <c r="F570" s="29"/>
      <c r="G570" s="127">
        <f>+G310</f>
        <v>0</v>
      </c>
    </row>
    <row r="571" spans="1:7" s="27" customFormat="1">
      <c r="A571" s="69" t="str">
        <f>+A320</f>
        <v>B5</v>
      </c>
      <c r="B571" s="79" t="str">
        <f>+B320</f>
        <v>ANDADORES Y ÁREAS DE DESCANSO</v>
      </c>
      <c r="C571" s="79"/>
      <c r="D571" s="79"/>
      <c r="E571" s="79"/>
      <c r="F571" s="29"/>
      <c r="G571" s="126">
        <f>+G320</f>
        <v>0</v>
      </c>
    </row>
    <row r="572" spans="1:7" s="27" customFormat="1">
      <c r="A572" s="30" t="str">
        <f>+A321</f>
        <v>B5.1</v>
      </c>
      <c r="B572" s="31" t="str">
        <f>+B321</f>
        <v>EXCAVACIONES Y RELLENOS</v>
      </c>
      <c r="C572" s="32"/>
      <c r="D572" s="33"/>
      <c r="E572" s="29"/>
      <c r="F572" s="29"/>
      <c r="G572" s="127">
        <f>+G321</f>
        <v>0</v>
      </c>
    </row>
    <row r="573" spans="1:7" s="27" customFormat="1">
      <c r="A573" s="30" t="str">
        <f>+A328</f>
        <v>B5.2</v>
      </c>
      <c r="B573" s="31" t="str">
        <f>+B328</f>
        <v>PISOS DE CONCRETO</v>
      </c>
      <c r="C573" s="32"/>
      <c r="D573" s="33"/>
      <c r="E573" s="29"/>
      <c r="F573" s="29"/>
      <c r="G573" s="127">
        <f>+G328</f>
        <v>0</v>
      </c>
    </row>
    <row r="574" spans="1:7" s="27" customFormat="1">
      <c r="A574" s="30" t="str">
        <f>+A333</f>
        <v>B5.3</v>
      </c>
      <c r="B574" s="31" t="str">
        <f>+B333</f>
        <v>MOBILIARIO</v>
      </c>
      <c r="C574" s="32"/>
      <c r="D574" s="33"/>
      <c r="E574" s="29"/>
      <c r="F574" s="29"/>
      <c r="G574" s="127">
        <f>+G333</f>
        <v>0</v>
      </c>
    </row>
    <row r="575" spans="1:7" s="27" customFormat="1">
      <c r="A575" s="69" t="str">
        <f>+A341</f>
        <v>B6</v>
      </c>
      <c r="B575" s="79" t="str">
        <f>+B341</f>
        <v>ÁREA DE EJERCITADORES Y CALISTENIA</v>
      </c>
      <c r="C575" s="79"/>
      <c r="D575" s="79"/>
      <c r="E575" s="79"/>
      <c r="F575" s="29"/>
      <c r="G575" s="126">
        <f>+G341</f>
        <v>0</v>
      </c>
    </row>
    <row r="576" spans="1:7" s="27" customFormat="1">
      <c r="A576" s="30" t="str">
        <f>+A342</f>
        <v>B6.1</v>
      </c>
      <c r="B576" s="31" t="str">
        <f>+B342</f>
        <v>EXCAVACIONES Y RELLENOS</v>
      </c>
      <c r="C576" s="32"/>
      <c r="D576" s="33"/>
      <c r="E576" s="29"/>
      <c r="F576" s="29"/>
      <c r="G576" s="127">
        <f>+G342</f>
        <v>0</v>
      </c>
    </row>
    <row r="577" spans="1:7" s="27" customFormat="1">
      <c r="A577" s="30" t="str">
        <f>+A348</f>
        <v>B6.2</v>
      </c>
      <c r="B577" s="31" t="str">
        <f>+B348</f>
        <v>PISO DE CONCRETO</v>
      </c>
      <c r="C577" s="32"/>
      <c r="D577" s="33"/>
      <c r="E577" s="29"/>
      <c r="F577" s="29"/>
      <c r="G577" s="127">
        <f>+G348</f>
        <v>0</v>
      </c>
    </row>
    <row r="578" spans="1:7" s="27" customFormat="1">
      <c r="A578" s="30" t="str">
        <f>+A353</f>
        <v>B6.3</v>
      </c>
      <c r="B578" s="31" t="str">
        <f>+B353</f>
        <v>MOBILIARIO</v>
      </c>
      <c r="C578" s="32"/>
      <c r="D578" s="33"/>
      <c r="E578" s="29"/>
      <c r="F578" s="29"/>
      <c r="G578" s="127">
        <f>+G353</f>
        <v>0</v>
      </c>
    </row>
    <row r="579" spans="1:7" s="27" customFormat="1">
      <c r="A579" s="69" t="str">
        <f>+A361</f>
        <v>B7</v>
      </c>
      <c r="B579" s="79" t="str">
        <f>+B361</f>
        <v>ÁREA DE JUEGOS INFANTILES</v>
      </c>
      <c r="C579" s="79"/>
      <c r="D579" s="79"/>
      <c r="E579" s="79"/>
      <c r="F579" s="29"/>
      <c r="G579" s="126">
        <f>+G361</f>
        <v>0</v>
      </c>
    </row>
    <row r="580" spans="1:7" s="27" customFormat="1">
      <c r="A580" s="30" t="str">
        <f>+A362</f>
        <v>B7.1</v>
      </c>
      <c r="B580" s="31" t="str">
        <f>+B362</f>
        <v>EXCAVACIONES Y RELLENOS</v>
      </c>
      <c r="C580" s="32"/>
      <c r="D580" s="33"/>
      <c r="E580" s="29"/>
      <c r="F580" s="29"/>
      <c r="G580" s="127">
        <f>+G362</f>
        <v>0</v>
      </c>
    </row>
    <row r="581" spans="1:7" s="27" customFormat="1">
      <c r="A581" s="30" t="str">
        <f>+A368</f>
        <v>B7.2</v>
      </c>
      <c r="B581" s="31" t="str">
        <f>+B368</f>
        <v>PISO AMORTIGUANTE</v>
      </c>
      <c r="C581" s="32"/>
      <c r="D581" s="33"/>
      <c r="E581" s="29"/>
      <c r="F581" s="29"/>
      <c r="G581" s="127">
        <f>+G368</f>
        <v>0</v>
      </c>
    </row>
    <row r="582" spans="1:7" s="27" customFormat="1">
      <c r="A582" s="30" t="str">
        <f>+A373</f>
        <v>B7.3</v>
      </c>
      <c r="B582" s="31" t="str">
        <f>+B373</f>
        <v>BANCA</v>
      </c>
      <c r="C582" s="32"/>
      <c r="D582" s="33"/>
      <c r="E582" s="29"/>
      <c r="F582" s="29"/>
      <c r="G582" s="127">
        <f>+G373</f>
        <v>0</v>
      </c>
    </row>
    <row r="583" spans="1:7" s="27" customFormat="1">
      <c r="A583" s="30" t="str">
        <f>+A380</f>
        <v>B7.4</v>
      </c>
      <c r="B583" s="31" t="str">
        <f>+B380</f>
        <v>MOBILIARIO</v>
      </c>
      <c r="C583" s="32"/>
      <c r="D583" s="33"/>
      <c r="E583" s="29"/>
      <c r="F583" s="29"/>
      <c r="G583" s="127">
        <f>+G380</f>
        <v>0</v>
      </c>
    </row>
    <row r="584" spans="1:7" s="27" customFormat="1">
      <c r="A584" s="69" t="str">
        <f>+A390</f>
        <v>B8</v>
      </c>
      <c r="B584" s="79" t="str">
        <f>+B390</f>
        <v>CANCHA DE USOS MÚLTIPLES</v>
      </c>
      <c r="C584" s="79"/>
      <c r="D584" s="79"/>
      <c r="E584" s="79"/>
      <c r="F584" s="29"/>
      <c r="G584" s="126">
        <f>+G390</f>
        <v>0</v>
      </c>
    </row>
    <row r="585" spans="1:7" s="27" customFormat="1">
      <c r="A585" s="30" t="str">
        <f>+A391</f>
        <v>B8.1</v>
      </c>
      <c r="B585" s="31" t="str">
        <f>+B391</f>
        <v>EXCAVACIONES Y RELLENOS</v>
      </c>
      <c r="C585" s="32"/>
      <c r="D585" s="33"/>
      <c r="E585" s="29"/>
      <c r="F585" s="29"/>
      <c r="G585" s="127">
        <f>+G391</f>
        <v>0</v>
      </c>
    </row>
    <row r="586" spans="1:7" s="27" customFormat="1">
      <c r="A586" s="30" t="str">
        <f>+A397</f>
        <v>B8.2</v>
      </c>
      <c r="B586" s="31" t="str">
        <f>+B397</f>
        <v>MAMPOSTERÍA</v>
      </c>
      <c r="C586" s="32"/>
      <c r="D586" s="33"/>
      <c r="E586" s="29"/>
      <c r="F586" s="29"/>
      <c r="G586" s="127">
        <f>+G397</f>
        <v>0</v>
      </c>
    </row>
    <row r="587" spans="1:7" s="27" customFormat="1">
      <c r="A587" s="30" t="str">
        <f>+A401</f>
        <v>B8.3</v>
      </c>
      <c r="B587" s="31" t="str">
        <f>+B401</f>
        <v>LOSA DE CONCRETO</v>
      </c>
      <c r="C587" s="32"/>
      <c r="D587" s="33"/>
      <c r="E587" s="29"/>
      <c r="F587" s="29"/>
      <c r="G587" s="127">
        <f>+G401</f>
        <v>0</v>
      </c>
    </row>
    <row r="588" spans="1:7" s="27" customFormat="1">
      <c r="A588" s="30" t="str">
        <f>+A409</f>
        <v>B8.4</v>
      </c>
      <c r="B588" s="31" t="str">
        <f>+B409</f>
        <v>MOBILIARIO</v>
      </c>
      <c r="C588" s="32"/>
      <c r="D588" s="33"/>
      <c r="E588" s="29"/>
      <c r="F588" s="29"/>
      <c r="G588" s="127">
        <f>+G409</f>
        <v>0</v>
      </c>
    </row>
    <row r="589" spans="1:7" s="27" customFormat="1">
      <c r="A589" s="30" t="str">
        <f>+A412</f>
        <v>B8.5</v>
      </c>
      <c r="B589" s="31" t="str">
        <f>+B412</f>
        <v>BARANDALES</v>
      </c>
      <c r="C589" s="32"/>
      <c r="D589" s="33"/>
      <c r="E589" s="29"/>
      <c r="F589" s="29"/>
      <c r="G589" s="127">
        <f>+G412</f>
        <v>0</v>
      </c>
    </row>
    <row r="590" spans="1:7" s="27" customFormat="1">
      <c r="A590" s="30" t="str">
        <f>+A414</f>
        <v>B8.6</v>
      </c>
      <c r="B590" s="31" t="str">
        <f>+B414</f>
        <v>BACKSTOP</v>
      </c>
      <c r="C590" s="32"/>
      <c r="D590" s="33"/>
      <c r="E590" s="29"/>
      <c r="F590" s="29"/>
      <c r="G590" s="127">
        <f>+G414</f>
        <v>0</v>
      </c>
    </row>
    <row r="591" spans="1:7" s="27" customFormat="1">
      <c r="A591" s="69" t="str">
        <f>+A426</f>
        <v>B9</v>
      </c>
      <c r="B591" s="79" t="str">
        <f>+B426</f>
        <v>ÁREAS VERDES</v>
      </c>
      <c r="C591" s="79"/>
      <c r="D591" s="79"/>
      <c r="E591" s="79"/>
      <c r="F591" s="29"/>
      <c r="G591" s="126">
        <f>+G426</f>
        <v>0</v>
      </c>
    </row>
    <row r="592" spans="1:7" s="27" customFormat="1">
      <c r="A592" s="69" t="str">
        <f>A439</f>
        <v>B10</v>
      </c>
      <c r="B592" s="74" t="str">
        <f>B439</f>
        <v>RED DE ALUMBRADO PÚBLICO</v>
      </c>
      <c r="C592" s="79"/>
      <c r="D592" s="79"/>
      <c r="E592" s="79"/>
      <c r="F592" s="29"/>
      <c r="G592" s="126">
        <f>G439</f>
        <v>0</v>
      </c>
    </row>
    <row r="593" spans="1:7" s="27" customFormat="1">
      <c r="A593" s="69" t="str">
        <f>+A486</f>
        <v>B11</v>
      </c>
      <c r="B593" s="74" t="str">
        <f>+B486</f>
        <v>LIMPIEZA</v>
      </c>
      <c r="C593" s="79"/>
      <c r="D593" s="79"/>
      <c r="E593" s="79"/>
      <c r="F593" s="29"/>
      <c r="G593" s="126">
        <f>+G486</f>
        <v>0</v>
      </c>
    </row>
    <row r="594" spans="1:7">
      <c r="A594" s="2" t="str">
        <f t="shared" ref="A594:B596" si="0">+A488</f>
        <v>C</v>
      </c>
      <c r="B594" s="11" t="str">
        <f t="shared" si="0"/>
        <v>PARQUE DE LA MUJER</v>
      </c>
      <c r="C594" s="3"/>
      <c r="D594" s="4"/>
      <c r="E594" s="4"/>
      <c r="F594" s="4"/>
      <c r="G594" s="125">
        <f>+G488</f>
        <v>0</v>
      </c>
    </row>
    <row r="595" spans="1:7" s="27" customFormat="1">
      <c r="A595" s="69" t="str">
        <f t="shared" si="0"/>
        <v>C1</v>
      </c>
      <c r="B595" s="79" t="str">
        <f t="shared" si="0"/>
        <v>CUBIERTA EN ZONA DE GRADAS</v>
      </c>
      <c r="C595" s="79"/>
      <c r="D595" s="79"/>
      <c r="E595" s="79"/>
      <c r="F595" s="29"/>
      <c r="G595" s="126">
        <f>+G489</f>
        <v>0</v>
      </c>
    </row>
    <row r="596" spans="1:7" s="27" customFormat="1">
      <c r="A596" s="30" t="str">
        <f t="shared" si="0"/>
        <v>C1.1</v>
      </c>
      <c r="B596" s="31" t="str">
        <f t="shared" si="0"/>
        <v>ESTRUCTURA DE ACERO</v>
      </c>
      <c r="C596" s="32"/>
      <c r="D596" s="33"/>
      <c r="E596" s="29"/>
      <c r="F596" s="29"/>
      <c r="G596" s="127">
        <f>+G490</f>
        <v>0</v>
      </c>
    </row>
    <row r="597" spans="1:7" s="27" customFormat="1">
      <c r="A597" s="30" t="str">
        <f>+A501</f>
        <v>C1.2</v>
      </c>
      <c r="B597" s="31" t="str">
        <f>+B501</f>
        <v>BARANDAL</v>
      </c>
      <c r="C597" s="32"/>
      <c r="D597" s="33"/>
      <c r="E597" s="29"/>
      <c r="F597" s="29"/>
      <c r="G597" s="127">
        <f>+G501</f>
        <v>0</v>
      </c>
    </row>
    <row r="598" spans="1:7" s="27" customFormat="1">
      <c r="A598" s="30"/>
      <c r="B598" s="31"/>
      <c r="C598" s="32"/>
      <c r="D598" s="33"/>
      <c r="E598" s="29"/>
      <c r="F598" s="29"/>
      <c r="G598" s="34"/>
    </row>
    <row r="599" spans="1:7" s="27" customFormat="1">
      <c r="A599" s="30"/>
      <c r="B599" s="31"/>
      <c r="C599" s="32"/>
      <c r="D599" s="33"/>
      <c r="E599" s="29"/>
      <c r="F599" s="29"/>
      <c r="G599" s="34"/>
    </row>
    <row r="600" spans="1:7" s="27" customFormat="1">
      <c r="A600" s="30"/>
      <c r="B600" s="31"/>
      <c r="C600" s="32"/>
      <c r="D600" s="33"/>
      <c r="E600" s="29"/>
      <c r="F600" s="29"/>
      <c r="G600" s="34"/>
    </row>
    <row r="601" spans="1:7" s="27" customFormat="1">
      <c r="A601" s="30"/>
      <c r="B601" s="31"/>
      <c r="C601" s="32"/>
      <c r="D601" s="33"/>
      <c r="E601" s="29"/>
      <c r="F601" s="29"/>
      <c r="G601" s="34"/>
    </row>
    <row r="602" spans="1:7" s="27" customFormat="1">
      <c r="A602" s="30"/>
      <c r="B602" s="31"/>
      <c r="C602" s="32"/>
      <c r="D602" s="33"/>
      <c r="E602" s="29"/>
      <c r="F602" s="29"/>
      <c r="G602" s="34"/>
    </row>
    <row r="603" spans="1:7" s="27" customFormat="1">
      <c r="A603" s="30"/>
      <c r="B603" s="31"/>
      <c r="C603" s="32"/>
      <c r="D603" s="33"/>
      <c r="E603" s="29"/>
      <c r="F603" s="29"/>
      <c r="G603" s="34"/>
    </row>
    <row r="604" spans="1:7" s="27" customFormat="1">
      <c r="A604" s="30"/>
      <c r="B604" s="31"/>
      <c r="C604" s="32"/>
      <c r="D604" s="33"/>
      <c r="E604" s="29"/>
      <c r="F604" s="29"/>
      <c r="G604" s="34"/>
    </row>
    <row r="605" spans="1:7" s="27" customFormat="1">
      <c r="A605" s="30"/>
      <c r="B605" s="31"/>
      <c r="C605" s="32"/>
      <c r="D605" s="33"/>
      <c r="E605" s="29"/>
      <c r="F605" s="29"/>
      <c r="G605" s="34"/>
    </row>
    <row r="606" spans="1:7" s="27" customFormat="1" ht="15" customHeight="1">
      <c r="A606" s="100" t="s">
        <v>23</v>
      </c>
      <c r="B606" s="100"/>
      <c r="C606" s="100"/>
      <c r="D606" s="100"/>
      <c r="E606" s="100"/>
      <c r="F606" s="124" t="s">
        <v>14</v>
      </c>
      <c r="G606" s="128">
        <f>+G511+G559+G594</f>
        <v>0</v>
      </c>
    </row>
    <row r="607" spans="1:7" s="27" customFormat="1" ht="15" customHeight="1">
      <c r="A607" s="85"/>
      <c r="B607" s="85"/>
      <c r="C607" s="85"/>
      <c r="D607" s="85"/>
      <c r="E607" s="85"/>
      <c r="F607" s="124" t="s">
        <v>15</v>
      </c>
      <c r="G607" s="129">
        <f>ROUND(PRODUCT(G606,0.16),2)</f>
        <v>0</v>
      </c>
    </row>
    <row r="608" spans="1:7" s="27" customFormat="1" ht="15.75">
      <c r="A608" s="85"/>
      <c r="B608" s="85"/>
      <c r="C608" s="85"/>
      <c r="D608" s="85"/>
      <c r="E608" s="85"/>
      <c r="F608" s="124" t="s">
        <v>16</v>
      </c>
      <c r="G608" s="130">
        <f>ROUND(SUM(G606,G607),2)</f>
        <v>0</v>
      </c>
    </row>
  </sheetData>
  <protectedRanges>
    <protectedRange sqref="B9:C9 B5" name="DATOS_3"/>
    <protectedRange sqref="C1" name="DATOS_1_2"/>
    <protectedRange sqref="F4:F7" name="DATOS_3_1"/>
  </protectedRanges>
  <autoFilter ref="A14:G503" xr:uid="{E252E5D1-BE87-4EAD-BED1-4EABDD57710C}"/>
  <mergeCells count="12">
    <mergeCell ref="A15:G15"/>
    <mergeCell ref="C1:F1"/>
    <mergeCell ref="C2:F3"/>
    <mergeCell ref="B5:B7"/>
    <mergeCell ref="C8:F8"/>
    <mergeCell ref="B9:B10"/>
    <mergeCell ref="G9:G10"/>
    <mergeCell ref="A12:G12"/>
    <mergeCell ref="A606:E606"/>
    <mergeCell ref="A607:E608"/>
    <mergeCell ref="C9:F9"/>
    <mergeCell ref="C10:F10"/>
  </mergeCells>
  <phoneticPr fontId="5"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9" manualBreakCount="9">
    <brk id="31" max="6" man="1"/>
    <brk id="96" max="6" man="1"/>
    <brk id="117" max="6" man="1"/>
    <brk id="136" max="6" man="1"/>
    <brk id="194" max="6" man="1"/>
    <brk id="212" max="6" man="1"/>
    <brk id="304" max="6" man="1"/>
    <brk id="500" max="6" man="1"/>
    <brk id="50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DOPI-MUN-RM-IE-LP-084-2023</vt:lpstr>
      <vt:lpstr>'DOPI-MUN-RM-IE-LP-084-2023'!Área_de_impresión</vt:lpstr>
      <vt:lpstr>'DOPI-MUN-RM-IE-LP-084-2023'!Títulos_a_imprimir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2023-07-03T18:52:07Z</cp:lastPrinted>
  <dcterms:created xsi:type="dcterms:W3CDTF">2019-08-15T17:13:54Z</dcterms:created>
  <dcterms:modified xsi:type="dcterms:W3CDTF">2023-07-04T23:13:33Z</dcterms:modified>
</cp:coreProperties>
</file>