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80669FAD-806C-471E-B2F6-1F05AFDF5E12}" xr6:coauthVersionLast="36" xr6:coauthVersionMax="36" xr10:uidLastSave="{00000000-0000-0000-0000-000000000000}"/>
  <bookViews>
    <workbookView xWindow="0" yWindow="0" windowWidth="28800" windowHeight="12225" xr2:uid="{88988A68-0744-4CE3-B21B-42EDA671EAAA}"/>
  </bookViews>
  <sheets>
    <sheet name="PP28" sheetId="1" r:id="rId1"/>
  </sheets>
  <externalReferences>
    <externalReference r:id="rId2"/>
  </externalReferences>
  <definedNames>
    <definedName name="_xlnm.Print_Area" localSheetId="0">'PP28'!$A$2:$Q$59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J48" i="1" s="1"/>
  <c r="N48" i="1" s="1"/>
  <c r="N47" i="1"/>
  <c r="K47" i="1"/>
  <c r="O47" i="1" s="1"/>
  <c r="J47" i="1"/>
  <c r="K46" i="1"/>
  <c r="J46" i="1" s="1"/>
  <c r="N46" i="1" s="1"/>
  <c r="O45" i="1"/>
  <c r="J45" i="1"/>
  <c r="N45" i="1" s="1"/>
  <c r="K44" i="1"/>
  <c r="J44" i="1"/>
  <c r="N44" i="1" s="1"/>
  <c r="N43" i="1"/>
  <c r="K42" i="1"/>
  <c r="O42" i="1" s="1"/>
  <c r="J42" i="1"/>
  <c r="N42" i="1" s="1"/>
  <c r="K41" i="1"/>
  <c r="O41" i="1" s="1"/>
  <c r="J41" i="1"/>
  <c r="N41" i="1" s="1"/>
  <c r="K40" i="1"/>
  <c r="J40" i="1" s="1"/>
  <c r="N40" i="1" s="1"/>
  <c r="N39" i="1"/>
  <c r="K39" i="1"/>
  <c r="J39" i="1"/>
  <c r="K37" i="1"/>
  <c r="J37" i="1" s="1"/>
  <c r="N37" i="1" s="1"/>
  <c r="K36" i="1"/>
  <c r="J36" i="1"/>
  <c r="N36" i="1" s="1"/>
  <c r="K35" i="1"/>
  <c r="J35" i="1"/>
  <c r="N35" i="1" s="1"/>
  <c r="N34" i="1"/>
  <c r="K34" i="1"/>
  <c r="J34" i="1"/>
  <c r="K33" i="1"/>
  <c r="J33" i="1" s="1"/>
  <c r="N33" i="1" s="1"/>
  <c r="K32" i="1"/>
  <c r="J32" i="1"/>
  <c r="N32" i="1" s="1"/>
  <c r="K30" i="1"/>
  <c r="J30" i="1"/>
  <c r="N30" i="1" s="1"/>
  <c r="N29" i="1"/>
  <c r="K29" i="1"/>
  <c r="J29" i="1"/>
  <c r="K28" i="1"/>
  <c r="J28" i="1" s="1"/>
  <c r="N28" i="1" s="1"/>
  <c r="K26" i="1"/>
  <c r="O26" i="1" s="1"/>
  <c r="K25" i="1"/>
  <c r="J25" i="1" s="1"/>
  <c r="N25" i="1" s="1"/>
  <c r="K24" i="1"/>
  <c r="J24" i="1"/>
  <c r="N24" i="1" s="1"/>
  <c r="N23" i="1"/>
  <c r="O25" i="1" l="1"/>
  <c r="J26" i="1"/>
  <c r="N26" i="1" s="1"/>
</calcChain>
</file>

<file path=xl/sharedStrings.xml><?xml version="1.0" encoding="utf-8"?>
<sst xmlns="http://schemas.openxmlformats.org/spreadsheetml/2006/main" count="354" uniqueCount="223">
  <si>
    <t>MUNICIPIO</t>
  </si>
  <si>
    <t>ZAPOPAN.</t>
  </si>
  <si>
    <t>DENOMINACIÓN DEL PROGRAMA</t>
  </si>
  <si>
    <t>12.1. OBRA PÚBLICA MUNICIPAL.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</si>
  <si>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</si>
  <si>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</si>
  <si>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</si>
  <si>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</si>
  <si>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</si>
  <si>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</si>
  <si>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</si>
  <si>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</si>
  <si>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</si>
  <si>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</si>
  <si>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</si>
  <si>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</si>
  <si>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</si>
  <si>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</si>
  <si>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</si>
  <si>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</si>
  <si>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</si>
  <si>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>O11. MEJORAR LA CONECTIVIDAD DE JALISCO SUS REGIONES Y MUNICIPIOS.</t>
  </si>
  <si>
    <t>ALINEACIÓN CON OBJETIVOS SECUNDARIOS DEL PED</t>
  </si>
  <si>
    <t>O11E5. PROPICIAR LA AMPLIACIÓN DE SERVICIOS LOGÍSTICOS ESTRATÉGICOS PARA EL DESARROLLO SOCIAL Y ECONÓMICO.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</si>
  <si>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</si>
  <si>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</si>
  <si>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</si>
  <si>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</si>
  <si>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6 VIALIDAD Y MOVILIDAD SUSTANTIVA</t>
  </si>
  <si>
    <t>ALINEACIÓN CON EL OBJETIVO ESTRATÉGICO DEL PMDyG</t>
  </si>
  <si>
    <t>6. MEJORAR LA INFRAESTRUCTURA VIAL MEDIANTE UNA CORRECTA INCLUSIÓN DE ACCESIBILIDAD UNIVERSAL CON SISTEMAS DE MOVILIDAD AMIGABLES Y LIBRES DE FACTORES DE RIESGO.</t>
  </si>
  <si>
    <t>ALINEACIÓN CON LA ESTRATEGIA ESPECÍFICA DEL PMDyG</t>
  </si>
  <si>
    <t>6.1. FORTALECER LOS SISTEMAS DE INFRAESTRUCTURA VIAL CON PROYECTOS Y PROGRAMAS QUE ASEGUREN UNA MOVILIDAD SUSTENTABLE.</t>
  </si>
  <si>
    <t>IMPORTE</t>
  </si>
  <si>
    <t>Mil doscientos setenta y cuatro millones ciento veintiséis mil veinte 85/100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</si>
  <si>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</si>
  <si>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</si>
  <si>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</si>
  <si>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</si>
  <si>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</si>
  <si>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</si>
  <si>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</si>
  <si>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</si>
  <si>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</si>
  <si>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</si>
  <si>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</si>
  <si>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</si>
  <si>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</si>
  <si>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</si>
  <si>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</si>
  <si>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</si>
  <si>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</si>
  <si>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28 CONTRIBUIR A MEJORAR EL DESARROLLO Y LA TRANSFORMACIÓN DE LA CIUDAD EN ENTORNOS MÁS APROPIADOS REALIZADOS.</t>
  </si>
  <si>
    <t>AVANCE PORCENTUAL DEL PRESUPUESTO PARA INFRAESTRUCTURA Y OBRA PÚBLICA.</t>
  </si>
  <si>
    <t>TRANSFORMAR ENTORNOS CON OBRAS PÚBLICAS EN LA CIUDAD.</t>
  </si>
  <si>
    <t>ECONOMÍA</t>
  </si>
  <si>
    <t>ESTRATÉGICO</t>
  </si>
  <si>
    <t>(TOTAL DE PRESUPUESTO EJECUTADO EN OBRA / TOTAL DE PRESUPUESTO ASIGNADO)*100</t>
  </si>
  <si>
    <t>ANUAL</t>
  </si>
  <si>
    <t>PORCENTAJE</t>
  </si>
  <si>
    <t>CUENTA PÚBLICA MUNICIPAL.</t>
  </si>
  <si>
    <t>PROPÓSITO</t>
  </si>
  <si>
    <t>28 LOS HABITANTES DEL MUNICIPIO DE ZAPOPAN DISMINUYEN EL REZAGO EN OBRA PÚBLICA REALIZADO.</t>
  </si>
  <si>
    <t xml:space="preserve">PORCENTAJE DE COLONIAS DEL MUNICIPIO DE ZAPOPAN BENEFICIADAS CON OBRA PÚBLICA. </t>
  </si>
  <si>
    <t>HABITANTES DEL MUNICIPIO DE ZAPOPAN BENEFICIADOS CON OBRA PÚBLICA.</t>
  </si>
  <si>
    <t>EFICACIA</t>
  </si>
  <si>
    <t>(NÚMERO DE COLONIAS DEL MUNICIPIO DE ZAPOPAN BENEFICIADAS CON OBRA / NÚMERO DE COLONIAS EXISTENTES EN EL MUNICIPIO)*100</t>
  </si>
  <si>
    <t>BASES DE DATOS Y DOCUMENTALES, DIRECCIÓN DE OBRAS PÚBLICAS E INFRAESTRUCTURA.</t>
  </si>
  <si>
    <t>QUE EXISTA PRIORIZACIÓN DE OBRA PÚBLICA PARA ABATIR EL REZAGO EN LAS COLONIAS DE ATENCIÓN PRIORITARIA DEL MUNICIPIO.</t>
  </si>
  <si>
    <t>COMPONENTE 1</t>
  </si>
  <si>
    <t>078 LICENCIAS DE EDIFICACIÓN OTORGADAS.</t>
  </si>
  <si>
    <t>PORCENTAJE DE LICENCIAS OTORGADAS.</t>
  </si>
  <si>
    <t>ESTE INDICADOR MUESTRA DEL TOTAL DE LICENCIAS PROYECTADAS A SER ENTREGADAS, QUE PORCENTAJE SE ENTREGAN.</t>
  </si>
  <si>
    <t>GESTIÓN</t>
  </si>
  <si>
    <t>(LICENCIAS OTORGADAS / LICENCIAS PROYECTADAS)*100</t>
  </si>
  <si>
    <t>MENSUAL</t>
  </si>
  <si>
    <t>PROCESOS ÁGILES PARA LA GENERACIÓN DE LICENCIAS.</t>
  </si>
  <si>
    <t>N/A</t>
  </si>
  <si>
    <t>ACTIVIDAD 1.1</t>
  </si>
  <si>
    <t>693 CAMBIO DE PROYECTO DE EDIFICACIÓN.</t>
  </si>
  <si>
    <t>PORCENTAJE DE CAMBIOS DE PROYECTO DE EDIFICACIÓN.</t>
  </si>
  <si>
    <t>REVISIÓN A FONDO DEL CAMBIO DE PROYECTO DE EDIFICACIÓN.</t>
  </si>
  <si>
    <t>(NÚMERO DE CAMBIOS DE  PROYECTOS / NÚMERO  DE PROYECTOS )*100</t>
  </si>
  <si>
    <t>CONTAR CON PROYECTOS PREVIOS DE EDIFICACIÓN.</t>
  </si>
  <si>
    <t>ACTIVIDAD 1.2</t>
  </si>
  <si>
    <t>694 LICENCIA DE DEMOLICIÓN.</t>
  </si>
  <si>
    <t>PORCENTAJE DE LICENCIAS DE DEMOLICIÓN ENTREGADAS.</t>
  </si>
  <si>
    <t>PERMISO PARA DEMOLER.</t>
  </si>
  <si>
    <t>(LICENCIAS ENTREGADAS / SOLICITUD DE LICENCIAS)*100</t>
  </si>
  <si>
    <t>QUE EL CIUDADANO REALIZE LOS TRAMITES NECESARIOS.</t>
  </si>
  <si>
    <t>ACTIVIDAD 1.3</t>
  </si>
  <si>
    <t>695 LICENCIA DE CONSTRUCCIÓN MAYOR Y MENOR.</t>
  </si>
  <si>
    <t> PORCENTAJE DE LICENCIAS DE CONSTRUCCIÓN MAYOR Y MENOR ENTREGADAS.</t>
  </si>
  <si>
    <t>PERMISO PARA CONSTRUIR.</t>
  </si>
  <si>
    <t>ACTIVIDAD 1.4</t>
  </si>
  <si>
    <t>696 RENOVACIÓN Y AUTORIZACIÓN DE BITACORA DE EDIFICACIÓN.</t>
  </si>
  <si>
    <t> PORCENTAJE DE AVANCE EN LA RENOVACIÓN Y AUTORIZACIÓN DE BITACORAS DE EDIFICACIÓN.</t>
  </si>
  <si>
    <t>BITACORAS DE RENOVACIÓN Y AUTORIZACIÓN, DE ESPECIFICACIÓN.</t>
  </si>
  <si>
    <t>(BITACORAS REALIZADAS / BITACORAS PROGRAMADAS)*100</t>
  </si>
  <si>
    <t>CONTAR CON UNA BITACORA PREVIA.</t>
  </si>
  <si>
    <t>ACTIVIDAD 1.5</t>
  </si>
  <si>
    <t>697 PRORROGA DE LICENCIA O PERMISO VENCIDO.</t>
  </si>
  <si>
    <t>PORCENTAJE DE PRORROGAS EMITIDAS DE LICENCIA O PERMISO VENCIDO.</t>
  </si>
  <si>
    <t>PRORROGA DE LICENCIAS VENCIDAS, EN PLAZOS DE TIEMPO DIFERIDOS.</t>
  </si>
  <si>
    <t>(PRORROGAS O LICENCIAS VENCIDAS / PRORROGAS O LICENCIAS TOTALES)*100</t>
  </si>
  <si>
    <t>PERMISOS PREVIAMENTE AUTORIZADOS.</t>
  </si>
  <si>
    <t>ACTIVIDAD 1.6</t>
  </si>
  <si>
    <t>699 BUSQUEDA DE ARCHIVO DE EDIFICACIÓN Y CERTIFICACIÓN.</t>
  </si>
  <si>
    <t>PORCENTAJE DE BUSQUEDAS DE ARCHIVO DE EDIFICACIÓN Y CERTIFICACIÓN REALIZADAS.</t>
  </si>
  <si>
    <t>BUSQUEDA DE ARCHIVOS ESPESIFICOS.</t>
  </si>
  <si>
    <t>(BUSQUEDAS REALIZADAS / BUSQUEDAS TOTALES)*100</t>
  </si>
  <si>
    <t>CONTAR CON ARCHIVOS DE EDIFICACIÓN.</t>
  </si>
  <si>
    <t>ACTIVIDAD 1.7</t>
  </si>
  <si>
    <t>702 AUTORIZACIÓN DE TRABAJOS MENORES.</t>
  </si>
  <si>
    <t>PORCENTAJE DE  AUTORIZACIÓNES DE TRABAJOS MENORES REALIZADAS.</t>
  </si>
  <si>
    <t>TRABAJOS DE CARACTER MENOR AUTORIZADOS.</t>
  </si>
  <si>
    <t>(AUTORIZACIÓN DE TRABAJOS / TRABAJOS TOTALES)*100</t>
  </si>
  <si>
    <t>QUE EL CIUDADADO REALIZE Y ENTREGE TODOS LOS DOCUMENTOS REQUERIDOS.</t>
  </si>
  <si>
    <t>ACTIVIDAD 1.8</t>
  </si>
  <si>
    <t>703 CERTIFICADO O CONSTANCIA DE HABITABILIDAD.</t>
  </si>
  <si>
    <t>PORCENTAJE DE CERTIFICADOS O CONSTANCIA DE HABITABILIDAD EXPEDIDOS.</t>
  </si>
  <si>
    <t>REQUERIMIENTOS Y CALIDAD ,QUE CERTIFIQUEN LAS VIVIENDAS EN CONDICIÓN DE HABITABILIDAD.</t>
  </si>
  <si>
    <t>(CERTIFICADOS EXPEDIDOS / CERTIFICADOS TOTAL)*100</t>
  </si>
  <si>
    <t>DIAGNOSTICO PREVIO DE HABITABILIDAD.</t>
  </si>
  <si>
    <t>ACTIVIDAD 1.9</t>
  </si>
  <si>
    <t>704 CERTIFICADO DE ALINEAMIENTO Y NÚMERO OFICIAL.</t>
  </si>
  <si>
    <t>PORCENTAJE DE CERTIFICADOS DE ALINEAMIENTO Y NÚMERO OFICIAL EXPEDIDOS.</t>
  </si>
  <si>
    <t>CERTIFICADO DE ALINEAMIENTO Y NÚMERO OFICIAL.</t>
  </si>
  <si>
    <t>DISPONIBILIDAD PARA VERIFICACIÓN E INNOVACIÓN.</t>
  </si>
  <si>
    <t>ACTIVIDAD 1.10</t>
  </si>
  <si>
    <t>705 CONSTANCIA DE NÚMERO.</t>
  </si>
  <si>
    <t> PORCENTAJE DE CONSTANCIA DE NÚMERO EXPEDIDAS.</t>
  </si>
  <si>
    <t>TE PERMITE OBTENER TU NÚMERO OFICIAL CUANDO CARECES DE UNA ASIGNACIÓN PREVIA DEL MISMO, ASÍ COMO CUANDO REQUIERES ASIGNAR NÚMEROS ADICIONALES O HAS PERDIDO EL DERECHO DEL NÚMERO ANTERIORMENTE ASIGNADO POR UNA DEMOLICIÓN.</t>
  </si>
  <si>
    <t>(CONSTANCIAS EXPEDIDAS/ TOTAL DE CONSTANCIAS)*100</t>
  </si>
  <si>
    <t>EXISTENCIA DE BASES NUMERICAS.</t>
  </si>
  <si>
    <t>ACTIVIDAD 1.11</t>
  </si>
  <si>
    <t>707 ASIGNACIÓN DE NUMERO OFICIAL.</t>
  </si>
  <si>
    <t>PORCENTAJE DE ASIGNACIÓN DE NUMERO OFICIAL.</t>
  </si>
  <si>
    <t>SIRVE PARA LA OBTENCIÓN DEL NÚMERO OFICIAL, SIEMPRE Y CUANDO TENGA FRENTE A VIALIDAD PÚBLICA Y CUMPLA CON LOS REQUERIMIENTOS NECESARIOS.</t>
  </si>
  <si>
    <t>(NÚMEROS ASIGNADOS / TOTAL DE NÚMEROS)*100</t>
  </si>
  <si>
    <t>ACTIVIDAD 1.12</t>
  </si>
  <si>
    <t>709 CAMBIO DE DIRECTOR RESPONSABLE.</t>
  </si>
  <si>
    <t> CAMBIO DE DIRECTOR RESPONSABLE DE OBRA PRIVADA.</t>
  </si>
  <si>
    <t>NUEVO DIRECTOR RESPONSABLE DE OBRA. PRIVADA</t>
  </si>
  <si>
    <t>(CAMBIOS REALIZADOS / CAMBIOS PROGRAMADOS)*100</t>
  </si>
  <si>
    <t>EXISTENCIA DE UN DIRECTOR PREVIO.</t>
  </si>
  <si>
    <t>ACTIVIDAD 1.13</t>
  </si>
  <si>
    <t>700 INSTALACIÓN DE TAPIALES Y ANDAMIOS EN LA VÍA PÚBLICA.</t>
  </si>
  <si>
    <t>PORCENTAJE DE PERMISOS OTORGADOS EN LA INSTALACIÓN DE TAPIALES Y ANDAMIOS EN LA VÍA PÚBLICA.</t>
  </si>
  <si>
    <t>CONSTRUCCIÓN PROVISIONAL QUE SOSTIENE PLATAFORMAS, QUE SIRVE PARA LA EJECUCIÓN DE UNA OBRA.</t>
  </si>
  <si>
    <t>(PERMISOS OTROGADOS / PERMISOS SOLICITADOS)*100</t>
  </si>
  <si>
    <t>PERMISO PREVIAMENTE SOLICITADO.</t>
  </si>
  <si>
    <t>ACTIVIDAD 1.14</t>
  </si>
  <si>
    <t>701 RUPTURA DE PAVIMENTOS PARA INSTALACIONES SUBTERRANEAS.</t>
  </si>
  <si>
    <t>PORCENTAJE DE AVANCE EN OBRAS DE RUPTURA DE PAVIMENTOS PARA INSTALACIONES SUBTERRANEAS.</t>
  </si>
  <si>
    <t>SON  LOS  ESFUERZOS,  FUERZAS  Y  PRESIONES  QUE  SE  PRODUCEN  POR  EL  USO  Y OCUPACIÓN DE LAS CONSTRUCCIONES Y QUE NO TIENEN CARÁCTER PERMANENTE.</t>
  </si>
  <si>
    <t>(OBRAS REALIZADAS / OBRAS PROGRAMADAS)*100</t>
  </si>
  <si>
    <t>PROYECTOS CONTEMPLADOS ANTERIORMENTE.</t>
  </si>
  <si>
    <t>ACTIVIDAD 1.15</t>
  </si>
  <si>
    <t>698 SUSPENSIÓN Y REINICIO DE OBRA DE EDIFICACIÓN.</t>
  </si>
  <si>
    <t>PORCENTAJE DE AVANCE EN LA SUSPENSIÓN Y REINICIO DE OBRA DE EDIFICACIÓN.</t>
  </si>
  <si>
    <t>SUPERVISAR  TODAS  LAS  ACTIVIDADES  A  QUE  SE  REFIERE  EL  ARTÍCULO  SEGUNDO,  YA  SEA  QUE  ESTAS  SE ENCUENTREN   EN   EJECUCIÓN   O      CONCLUIDAS   PARA   VERIFICAR   LO   DISPUESTO   EN   EL   PRESENTE REGLAMENTO.</t>
  </si>
  <si>
    <t>(SUSPENCIÓN Y REINICIO DE OBRAS REALIZADAS / SUSPENCIÓN Y REINICIO DE OBRAS PROGRAMADAS)*100</t>
  </si>
  <si>
    <t>QUE SE CUENTE CON OBRAS DE EDIFICACIÓN SIN PERMISOS REQUERIDOS.</t>
  </si>
  <si>
    <t>COMPONENTE 2</t>
  </si>
  <si>
    <t>086 OBRA PÚBLICA EJECUTADA.</t>
  </si>
  <si>
    <t>PORCENTAJE DE OBRA PÚBLICA EJECUTADA RESPECTO A LA OBRA PÚBLICA CONTRATADA.</t>
  </si>
  <si>
    <t>ESTE INDICADOR MUESTRA DEL TOTAL DE PROYECTOS PROGRAMADOS, QUE PORCENTAJE SE EJECUTA.</t>
  </si>
  <si>
    <t>(NÚMERO DE OBRAS EJECUTADAS / NÚMERO DE OBRAS CON CONTRATO )*100</t>
  </si>
  <si>
    <t>LA OBRA PÚBLICA SE PRIORIZA PARA ABATIR EL REZAGO DE OBRA EN LAS COLONIAS DE ATENCIÓN PRIORITARIA DEL MUNICIPIO.</t>
  </si>
  <si>
    <t>ACTIVIDAD 2.1</t>
  </si>
  <si>
    <t>711 GESTIÓN DE OBRA PÚBLICA MUNICIPAL.</t>
  </si>
  <si>
    <t>PORCENTAJE DE AVANCE EN LA GESTIÓN DE OBRA PÚBLICA MUNICIPAL</t>
  </si>
  <si>
    <t>DICTAMINAR  PARA  AUTORIZAR,  OTORGAR,  NEGAR  O  REVOCAR  DE  ACUERDO  CON  ESTE REGLAMENTO,  EL REGLAMENTO  ESTATAL  DE  ZONIFICACIÓN, EL  CÓDIGO  URBANO  PARA  EL  ESTADO  DE  JALISCO, LOS PLANES   DE   DESARROLLO   URBANO   CORRESPONDIENTES   Y   DEMÁS   DISPOSICIONES   APLICABLES   AL RESPECTO;  LAS  LICENCIAS  Y  PERMISOS  PARA  CUALQUIERA  DE  LAS  ACTIVIDADES  A  QUESE  REFIERE  EL ARTÍCULO 2 DE ESTE REGLAMENTO.</t>
  </si>
  <si>
    <t>(GESTIÓN DE OBRA REALIZADA / GESTIÓN DE OBRA PROGRAMADA)*100</t>
  </si>
  <si>
    <t>SOLICITUDES PARA REALIZAR OBRA PÚBLICA.</t>
  </si>
  <si>
    <t>ACTIVIDAD 2.2</t>
  </si>
  <si>
    <t>712 SUPERVISIÓN DE OBRA CONTRATADA.</t>
  </si>
  <si>
    <t>PORCENTAJE DE OBRAS SUPERVISADAS.</t>
  </si>
  <si>
    <t>ESTE INDICADOR MUESTRA DEL TOTAL DE OBRAS CONTRATADAS, QUE PORCENTAJE ES SUPERVISADO.</t>
  </si>
  <si>
    <t>(NÚMERO DE OBRAS SUPERVISADAS / TOTAL DE OBRAS CONTRATADAS)*100</t>
  </si>
  <si>
    <t>SE CUENTA CON LOS RECURSOS SUFICIENTES PARA REALIZAR LA SUPERVISIÓN DE OBRA.</t>
  </si>
  <si>
    <t>COMPONENTE 3</t>
  </si>
  <si>
    <t>130 PROYECTOS PARA LA INFRAESTRUCTURA SOCIAL MUNICIPAL.</t>
  </si>
  <si>
    <t>PORCENTAJE DE PROYECTOS PARA LA INFRAESTRUCTURA SOCIAL MUNICIPAL.</t>
  </si>
  <si>
    <t>SE MIDE EL TOTAL DE PROYECTOS EJECUTADOS  RESPECTO A LOS ESTIMADOS EN EL EJERCICIO FISCAL CORRIENTE.</t>
  </si>
  <si>
    <t>(NÚMERO DE PROYECTOS EJECUTADOS EN EL EJERCICIO FISCAL CORRIENTE / NÚMERO TOTAL DE PROYECTOS ESTIMADOS PARAR SER EJECUTADOS EN EL EJERCICIO FISCAL CORRIENTE)*100</t>
  </si>
  <si>
    <t xml:space="preserve">ANUAL </t>
  </si>
  <si>
    <t>REPORTERIA E INFORMES PUBLICADOS EN EL PORTAL WEB DEL MUNICIPIO DE ZAPOPAN; https://www.zapopan.gob.mx/transparencia/informes-planes-y-programas/ramo-33/</t>
  </si>
  <si>
    <t>LOS PROYECTOS CUMPLEN CON LOS REQUISITOS NECESARIOS PARA SER EJECUTADOS.</t>
  </si>
  <si>
    <t>ACTIVIDAD 3.1</t>
  </si>
  <si>
    <t>445 IMPLEMENTACIÓN DE PROYECTOS DE INFRAESTRUCTURA VINCULADOS PRIORITARIAMENTE A LA AMPLIACIÓN, CONSTRUCCIÓN, EQUIPAMIENTO, MANTENIMIENTO Y REHABILITACIÓN DE REDES O SISTEMAS DE AGUA POTABLE.</t>
  </si>
  <si>
    <t>PORCENTAJE DE PROYECTOS VINCULADOS A REDES O SISTEMAS DE AGUA POTABLE.</t>
  </si>
  <si>
    <t>SE MIDE EL PORCENTAJE DE PROYECTOS VINCULADOS A REDES O SISTEMAS DE AGUA POTABLE RESPECTO DEL TOTAL DE PROYECTOS EN EL EJERCICIO FISCAL CORRIENTE .</t>
  </si>
  <si>
    <t>(NÚMERO DE PROYECTOS EJECUTADOS EN EL EJERCICIO FISCAL CORRIENTE / NÚMERO TOTAL DE PROYECTOS ESTIMADOS PARA SER EJECUTADOS EN EL EJERCICIO FISCAL CORRIENTE)*100</t>
  </si>
  <si>
    <t>ACTIVIDAD 3.2</t>
  </si>
  <si>
    <t xml:space="preserve">446 IMPLEMENTACIÓN DE PROYECTOS DE INFRAESTRUCTURA VINCULADOS PRIORITARIAMENTE A LA AMPLIACIÓN, CONSTRUCCIÓN, EQUIPAMIENTO, MANTENIMIENTO Y REHABILITACIÓN DE OBRAS DE DRENAJE PLUVIAL Y/O DRENAJE SANITARIO Y ALCANTARILLADO. </t>
  </si>
  <si>
    <t>PORCENTAJE DE PROYECTOS VINCULADOS A OBRAS DE DRENAJE PLUVIAL Y/O DRENAJE SANITARIO.</t>
  </si>
  <si>
    <t>SE MIDE EL PORCENTAJE DE PROYECTOS VINCULADOS A OBRAS DE DRENAJE PLUVIAL Y/O DRENAJE SANITARIO RESPECTO DEL TOTAL DE PROYECTOS  EN EL EJERCICIO FISCAL CORRIENTE.</t>
  </si>
  <si>
    <t>ACTIVIDAD 3.3</t>
  </si>
  <si>
    <t>447 IMPLEMENTACIÓN DE PROYECTOS DE INFRAESTRUCTURA VINCULADOS PRIORITARIAMENTE A LA AMPLIACIÓN, CONSTRUCCIÓN, Y MANTENIMIENTO DE REDES ELÉCTRICAS.</t>
  </si>
  <si>
    <t>PORCENTAJE DE PROYECTOS VINCULADOS A REDES ELÉCTRICAS.</t>
  </si>
  <si>
    <t>SE MIDE EL PORCENTAJE DE PROYECTOS VINCULADOS A REDES ELÉCTRICAS RESPECTO DEL TOTAL DE PROYECTOS  EN EL EJERCICIO FISCAL CORRIENTE.</t>
  </si>
  <si>
    <t>ACTIVIDAD 3.4</t>
  </si>
  <si>
    <t>448 IMPLEMENTACIÓN DE PROYECTOS DE INFRAESTRUCTURA VINCULADOS PRIORITARIAMENTE A LA AMPLIACIÓN, CONSTRUCCIÓN, EQUIPAMIENTO, MANTENIMIENTO Y REHABILITACIÓN DE INFRAESTRUCTURA URBANÍSTICA.</t>
  </si>
  <si>
    <t>PORCENTAJE DE PROYECTOS VINCULADOS A INFRAESTRUCTURA URBANÍSTICA.</t>
  </si>
  <si>
    <t>SE MIDE EL PORCENTAJE DE PROYECTOS VINCULADOS A INFRAESTRUCTURA URBANÍSTICA RESPECTO DEL TOTAL DE PROYECTOS  EN EL EJERCICIO FISCAL CORRIENTE.</t>
  </si>
  <si>
    <t>(NÚMERO DE PROYECTOS EJECUTADOS EN EL EJERCICIO FISCAL CORRIENTE / NÚMERO DE PROYECTOS ESTIMADOS PARAR SER EJECUTADOS EN EL EJERCICIO FISCAL CORRIENTE)*100</t>
  </si>
  <si>
    <t>TIPO DE GASTO</t>
  </si>
  <si>
    <t>GASTO CORRIENTE.</t>
  </si>
  <si>
    <t>FUENTE DE FINANCIAMIENTO</t>
  </si>
  <si>
    <t>INGRESOS PROPIOS - 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</si>
  <si>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</si>
  <si>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</si>
  <si>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</si>
  <si>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</si>
  <si>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</si>
  <si>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</si>
  <si>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</si>
  <si>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OBRAS PÚBLICAS E INFRAESTRUCTURA.</t>
  </si>
  <si>
    <t>FUNCIONARIO RESPONSABLE DEL PROGRAMA</t>
  </si>
  <si>
    <t>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</si>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</sst>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.5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2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Protection="1">
      <protection locked="0"/>
    </xf>
    <xf numFmtId="4" fontId="6" fillId="2" borderId="0" xfId="0" applyNumberFormat="1" applyFont="1" applyFill="1"/>
    <xf numFmtId="0" fontId="7" fillId="0" borderId="1" xfId="0" applyFont="1" applyBorder="1" applyAlignment="1">
      <alignment vertical="center" wrapText="1"/>
    </xf>
    <xf numFmtId="4" fontId="8" fillId="2" borderId="0" xfId="0" applyNumberFormat="1" applyFont="1" applyFill="1"/>
    <xf numFmtId="0" fontId="9" fillId="2" borderId="0" xfId="0" applyFont="1" applyFill="1" applyAlignment="1" applyProtection="1">
      <alignment horizontal="left" vertical="center" wrapText="1"/>
      <protection locked="0"/>
    </xf>
    <xf numFmtId="2" fontId="3" fillId="2" borderId="0" xfId="0" applyNumberFormat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2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5" borderId="0" xfId="0" applyFill="1"/>
    <xf numFmtId="0" fontId="10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2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1158876</xdr:colOff>
      <xdr:row>6</xdr:row>
      <xdr:rowOff>171450</xdr:rowOff>
    </xdr:from>
    <xdr:ext cx="11430000" cy="3267052"/>
    <xdr:grpSp>
      <xdr:nvGrpSpPr>
        <xdr:cNvPr id="2" name="Shape 2">
          <a:extLst>
            <a:ext uri="{FF2B5EF4-FFF2-40B4-BE49-F238E27FC236}">
              <a16:creationId xmlns:a16="http://schemas.microsoft.com/office/drawing/2014/main" id="{337E6875-4339-4B21-A7C2-4E41B7D91382}"/>
            </a:ext>
          </a:extLst>
        </xdr:cNvPr>
        <xdr:cNvGrpSpPr/>
      </xdr:nvGrpSpPr>
      <xdr:grpSpPr>
        <a:xfrm>
          <a:off x="22225001" y="1584325"/>
          <a:ext cx="11430000" cy="3267052"/>
          <a:chOff x="207262" y="2146463"/>
          <a:chExt cx="11430000" cy="3267052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id="{838F2A0C-9FC5-4E2A-8F62-4201F2F3FCB8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F8F44DDA-7AB4-4273-A69B-89441142E878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9">
              <a:extLst>
                <a:ext uri="{FF2B5EF4-FFF2-40B4-BE49-F238E27FC236}">
                  <a16:creationId xmlns:a16="http://schemas.microsoft.com/office/drawing/2014/main" id="{93082DA2-0B58-49C5-8C60-214DC9166E69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706438</xdr:colOff>
      <xdr:row>11</xdr:row>
      <xdr:rowOff>47625</xdr:rowOff>
    </xdr:from>
    <xdr:ext cx="9248775" cy="2495550"/>
    <xdr:pic>
      <xdr:nvPicPr>
        <xdr:cNvPr id="6" name="Imagen 5">
          <a:extLst>
            <a:ext uri="{FF2B5EF4-FFF2-40B4-BE49-F238E27FC236}">
              <a16:creationId xmlns:a16="http://schemas.microsoft.com/office/drawing/2014/main" id="{E075698E-ADEA-448F-9AC2-212BF56EC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156988" y="3429000"/>
          <a:ext cx="9248775" cy="2495550"/>
        </a:xfrm>
        <a:prstGeom prst="rect">
          <a:avLst/>
        </a:prstGeom>
      </xdr:spPr>
    </xdr:pic>
    <xdr:clientData/>
  </xdr:oneCellAnchor>
  <xdr:twoCellAnchor>
    <xdr:from>
      <xdr:col>15</xdr:col>
      <xdr:colOff>30163</xdr:colOff>
      <xdr:row>11</xdr:row>
      <xdr:rowOff>438150</xdr:rowOff>
    </xdr:from>
    <xdr:to>
      <xdr:col>16</xdr:col>
      <xdr:colOff>1276350</xdr:colOff>
      <xdr:row>14</xdr:row>
      <xdr:rowOff>565629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B07F69E-D681-4D5C-87BE-C56BBC81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86963" y="3819525"/>
          <a:ext cx="3627437" cy="2013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1369-D532-4F28-B64F-7550E8D18B99}">
  <sheetPr>
    <tabColor rgb="FF92D050"/>
    <pageSetUpPr fitToPage="1"/>
  </sheetPr>
  <dimension ref="A1:S62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76" customWidth="1"/>
    <col min="2" max="2" width="70.28515625" style="76" bestFit="1" customWidth="1"/>
    <col min="3" max="3" width="15.7109375" style="80" customWidth="1"/>
    <col min="4" max="9" width="35.7109375" style="76" customWidth="1"/>
    <col min="10" max="10" width="35.7109375" style="81" customWidth="1"/>
    <col min="11" max="12" width="35.7109375" style="82" customWidth="1"/>
    <col min="13" max="13" width="35.7109375" style="76" customWidth="1"/>
    <col min="14" max="15" width="35.7109375" style="82" customWidth="1"/>
    <col min="16" max="17" width="35.7109375" style="76" customWidth="1"/>
    <col min="18" max="18" width="35.7109375" style="7" hidden="1" customWidth="1"/>
    <col min="19" max="16384" width="11.42578125" hidden="1"/>
  </cols>
  <sheetData>
    <row r="1" spans="1:18" s="7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/>
      <c r="L1" s="4"/>
      <c r="M1" s="5"/>
      <c r="N1" s="4"/>
      <c r="O1" s="4"/>
      <c r="P1" s="5"/>
      <c r="Q1" s="5"/>
      <c r="R1" s="6"/>
    </row>
    <row r="2" spans="1:18" s="7" customFormat="1" ht="15.75" x14ac:dyDescent="0.25">
      <c r="A2" s="8"/>
      <c r="B2" s="9"/>
      <c r="C2" s="10"/>
      <c r="D2" s="8"/>
      <c r="E2" s="8"/>
      <c r="F2" s="8"/>
      <c r="G2" s="8"/>
      <c r="H2" s="8"/>
      <c r="I2" s="8"/>
      <c r="J2" s="11"/>
      <c r="K2" s="12"/>
      <c r="L2" s="13"/>
      <c r="M2" s="14"/>
      <c r="N2" s="13"/>
      <c r="O2" s="13"/>
      <c r="P2" s="14"/>
      <c r="Q2" s="14"/>
      <c r="R2" s="6"/>
    </row>
    <row r="3" spans="1:18" ht="19.5" customHeight="1" x14ac:dyDescent="0.25">
      <c r="A3" s="14"/>
      <c r="B3" s="15" t="s">
        <v>0</v>
      </c>
      <c r="C3" s="15"/>
      <c r="D3" s="16" t="s">
        <v>1</v>
      </c>
      <c r="E3" s="16"/>
      <c r="F3" s="16"/>
      <c r="G3" s="16"/>
      <c r="H3" s="16"/>
      <c r="I3" s="17"/>
      <c r="J3" s="11"/>
      <c r="K3" s="12"/>
      <c r="L3" s="18"/>
      <c r="M3" s="14"/>
      <c r="N3" s="13"/>
      <c r="O3" s="13"/>
      <c r="P3" s="14"/>
      <c r="Q3" s="14"/>
      <c r="R3" s="6"/>
    </row>
    <row r="4" spans="1:18" ht="19.5" customHeight="1" x14ac:dyDescent="0.25">
      <c r="A4" s="14"/>
      <c r="B4" s="15" t="s">
        <v>2</v>
      </c>
      <c r="C4" s="15"/>
      <c r="D4" s="19" t="s">
        <v>3</v>
      </c>
      <c r="E4" s="19"/>
      <c r="F4" s="19"/>
      <c r="G4" s="19"/>
      <c r="H4" s="19"/>
      <c r="I4" s="8"/>
      <c r="J4" s="11"/>
      <c r="K4" s="13"/>
      <c r="L4" s="13"/>
      <c r="M4" s="14"/>
      <c r="N4" s="13"/>
      <c r="O4" s="13"/>
      <c r="P4" s="14"/>
      <c r="Q4" s="14"/>
      <c r="R4" s="6"/>
    </row>
    <row r="5" spans="1:18" ht="20.100000000000001" customHeight="1" x14ac:dyDescent="0.25">
      <c r="A5" s="14"/>
      <c r="B5" s="15" t="s">
        <v>4</v>
      </c>
      <c r="C5" s="15"/>
      <c r="D5" s="19" t="s">
        <v>5</v>
      </c>
      <c r="E5" s="19"/>
      <c r="F5" s="19"/>
      <c r="G5" s="19"/>
      <c r="H5" s="19"/>
      <c r="I5" s="8"/>
      <c r="J5" s="11"/>
      <c r="K5" s="13"/>
      <c r="L5" s="13"/>
      <c r="M5" s="14"/>
      <c r="N5" s="20"/>
      <c r="O5" s="20"/>
      <c r="P5" s="14"/>
      <c r="Q5" s="14"/>
      <c r="R5" s="6"/>
    </row>
    <row r="6" spans="1:18" ht="20.100000000000001" customHeight="1" x14ac:dyDescent="0.25">
      <c r="A6" s="14"/>
      <c r="B6" s="15" t="s">
        <v>6</v>
      </c>
      <c r="C6" s="15"/>
      <c r="D6" s="19" t="s">
        <v>7</v>
      </c>
      <c r="E6" s="19"/>
      <c r="F6" s="19"/>
      <c r="G6" s="19"/>
      <c r="H6" s="19"/>
      <c r="I6" s="21"/>
      <c r="J6" s="22"/>
      <c r="K6" s="23"/>
      <c r="L6" s="23"/>
      <c r="M6" s="14"/>
      <c r="N6" s="20"/>
      <c r="O6" s="20"/>
      <c r="P6" s="14"/>
      <c r="Q6" s="14"/>
      <c r="R6" s="6"/>
    </row>
    <row r="7" spans="1:18" ht="19.5" customHeight="1" x14ac:dyDescent="0.25">
      <c r="A7" s="14"/>
      <c r="B7" s="15" t="s">
        <v>8</v>
      </c>
      <c r="C7" s="15"/>
      <c r="D7" s="19" t="s">
        <v>9</v>
      </c>
      <c r="E7" s="19"/>
      <c r="F7" s="19"/>
      <c r="G7" s="19"/>
      <c r="H7" s="19"/>
      <c r="I7" s="21"/>
      <c r="J7" s="22"/>
      <c r="K7" s="23"/>
      <c r="L7" s="23"/>
      <c r="M7" s="14"/>
      <c r="N7" s="20"/>
      <c r="O7" s="20"/>
      <c r="P7" s="14"/>
      <c r="Q7" s="14"/>
      <c r="R7" s="6"/>
    </row>
    <row r="8" spans="1:18" ht="20.100000000000001" customHeight="1" x14ac:dyDescent="0.25">
      <c r="A8" s="14"/>
      <c r="B8" s="15" t="s">
        <v>10</v>
      </c>
      <c r="C8" s="15"/>
      <c r="D8" s="19" t="s">
        <v>11</v>
      </c>
      <c r="E8" s="19"/>
      <c r="F8" s="19"/>
      <c r="G8" s="19"/>
      <c r="H8" s="19"/>
      <c r="I8" s="21"/>
      <c r="J8" s="22"/>
      <c r="K8" s="23"/>
      <c r="L8" s="23"/>
      <c r="M8" s="14"/>
      <c r="N8" s="13"/>
      <c r="O8" s="13"/>
      <c r="P8" s="14"/>
      <c r="Q8" s="14"/>
      <c r="R8" s="6"/>
    </row>
    <row r="9" spans="1:18" ht="20.100000000000001" customHeight="1" x14ac:dyDescent="0.25">
      <c r="A9" s="14"/>
      <c r="B9" s="15" t="s">
        <v>12</v>
      </c>
      <c r="C9" s="15"/>
      <c r="D9" s="19" t="s">
        <v>13</v>
      </c>
      <c r="E9" s="19"/>
      <c r="F9" s="19"/>
      <c r="G9" s="19"/>
      <c r="H9" s="19"/>
      <c r="I9" s="24"/>
      <c r="J9" s="25"/>
      <c r="K9" s="26"/>
      <c r="L9" s="26"/>
      <c r="M9" s="27"/>
      <c r="N9" s="26"/>
      <c r="O9" s="26"/>
      <c r="P9" s="14"/>
      <c r="Q9" s="14"/>
      <c r="R9" s="6"/>
    </row>
    <row r="10" spans="1:18" ht="50.1" customHeight="1" x14ac:dyDescent="0.25">
      <c r="A10" s="28" t="s">
        <v>14</v>
      </c>
      <c r="B10" s="15" t="s">
        <v>15</v>
      </c>
      <c r="C10" s="15"/>
      <c r="D10" s="19" t="s">
        <v>16</v>
      </c>
      <c r="E10" s="19"/>
      <c r="F10" s="19"/>
      <c r="G10" s="19"/>
      <c r="H10" s="19"/>
      <c r="I10" s="24"/>
      <c r="J10" s="25"/>
      <c r="K10" s="26"/>
      <c r="L10" s="26"/>
      <c r="M10" s="27"/>
      <c r="N10" s="26"/>
      <c r="O10" s="26"/>
      <c r="P10" s="29"/>
      <c r="Q10" s="14"/>
      <c r="R10" s="6"/>
    </row>
    <row r="11" spans="1:18" ht="50.1" customHeight="1" x14ac:dyDescent="0.25">
      <c r="A11" s="28"/>
      <c r="B11" s="15" t="s">
        <v>17</v>
      </c>
      <c r="C11" s="15"/>
      <c r="D11" s="19" t="s">
        <v>18</v>
      </c>
      <c r="E11" s="19"/>
      <c r="F11" s="19"/>
      <c r="G11" s="19"/>
      <c r="H11" s="19"/>
      <c r="I11" s="24"/>
      <c r="J11" s="25"/>
      <c r="K11" s="26"/>
      <c r="L11" s="26"/>
      <c r="M11" s="27"/>
      <c r="N11" s="26"/>
      <c r="O11" s="26"/>
      <c r="P11" s="14"/>
      <c r="Q11" s="14"/>
      <c r="R11" s="6"/>
    </row>
    <row r="12" spans="1:18" ht="49.5" customHeight="1" x14ac:dyDescent="0.25">
      <c r="A12" s="28" t="s">
        <v>19</v>
      </c>
      <c r="B12" s="15" t="s">
        <v>20</v>
      </c>
      <c r="C12" s="15"/>
      <c r="D12" s="19" t="s">
        <v>21</v>
      </c>
      <c r="E12" s="19"/>
      <c r="F12" s="19"/>
      <c r="G12" s="19"/>
      <c r="H12" s="19"/>
      <c r="I12" s="24"/>
      <c r="J12" s="25"/>
      <c r="K12" s="26"/>
      <c r="L12" s="26"/>
      <c r="M12" s="27"/>
      <c r="N12" s="26"/>
      <c r="O12" s="26"/>
      <c r="P12" s="14"/>
      <c r="Q12" s="14"/>
      <c r="R12" s="6"/>
    </row>
    <row r="13" spans="1:18" ht="50.1" customHeight="1" x14ac:dyDescent="0.25">
      <c r="A13" s="28"/>
      <c r="B13" s="15" t="s">
        <v>22</v>
      </c>
      <c r="C13" s="15"/>
      <c r="D13" s="19" t="s">
        <v>23</v>
      </c>
      <c r="E13" s="19"/>
      <c r="F13" s="19"/>
      <c r="G13" s="19"/>
      <c r="H13" s="19"/>
      <c r="I13" s="24"/>
      <c r="J13" s="25"/>
      <c r="K13" s="26"/>
      <c r="L13" s="26"/>
      <c r="M13" s="27"/>
      <c r="N13" s="26"/>
      <c r="O13" s="26"/>
      <c r="P13" s="14"/>
      <c r="Q13" s="14"/>
      <c r="R13" s="6"/>
    </row>
    <row r="14" spans="1:18" ht="50.1" customHeight="1" x14ac:dyDescent="0.25">
      <c r="A14" s="28" t="s">
        <v>24</v>
      </c>
      <c r="B14" s="15" t="s">
        <v>25</v>
      </c>
      <c r="C14" s="15"/>
      <c r="D14" s="19" t="s">
        <v>26</v>
      </c>
      <c r="E14" s="19"/>
      <c r="F14" s="19"/>
      <c r="G14" s="19"/>
      <c r="H14" s="19"/>
      <c r="I14" s="30"/>
      <c r="J14" s="25"/>
      <c r="K14" s="26"/>
      <c r="L14" s="26"/>
      <c r="M14" s="27"/>
      <c r="N14" s="26"/>
      <c r="O14" s="26"/>
      <c r="P14" s="14"/>
      <c r="Q14" s="14"/>
      <c r="R14" s="6"/>
    </row>
    <row r="15" spans="1:18" ht="50.1" customHeight="1" x14ac:dyDescent="0.25">
      <c r="A15" s="28"/>
      <c r="B15" s="15" t="s">
        <v>27</v>
      </c>
      <c r="C15" s="15"/>
      <c r="D15" s="31" t="s">
        <v>28</v>
      </c>
      <c r="E15" s="31"/>
      <c r="F15" s="31"/>
      <c r="G15" s="31"/>
      <c r="H15" s="31"/>
      <c r="I15" s="30"/>
      <c r="J15" s="25"/>
      <c r="K15" s="26"/>
      <c r="L15" s="26"/>
      <c r="M15" s="27"/>
      <c r="N15" s="26"/>
      <c r="O15" s="26"/>
      <c r="P15" s="14"/>
      <c r="Q15" s="14"/>
      <c r="R15" s="6"/>
    </row>
    <row r="16" spans="1:18" ht="50.1" customHeight="1" x14ac:dyDescent="0.25">
      <c r="A16" s="28"/>
      <c r="B16" s="15" t="s">
        <v>29</v>
      </c>
      <c r="C16" s="15"/>
      <c r="D16" s="19" t="s">
        <v>30</v>
      </c>
      <c r="E16" s="19"/>
      <c r="F16" s="19"/>
      <c r="G16" s="19"/>
      <c r="H16" s="19"/>
      <c r="I16" s="30"/>
      <c r="J16" s="25"/>
      <c r="K16" s="26"/>
      <c r="L16" s="26"/>
      <c r="M16" s="27"/>
      <c r="N16" s="26"/>
      <c r="O16" s="26"/>
      <c r="P16" s="14"/>
      <c r="Q16" s="14"/>
      <c r="R16" s="6"/>
    </row>
    <row r="17" spans="1:18" ht="50.1" customHeight="1" x14ac:dyDescent="0.25">
      <c r="A17" s="28"/>
      <c r="B17" s="15" t="s">
        <v>31</v>
      </c>
      <c r="C17" s="15"/>
      <c r="D17" s="31" t="s">
        <v>32</v>
      </c>
      <c r="E17" s="31"/>
      <c r="F17" s="31"/>
      <c r="G17" s="31"/>
      <c r="H17" s="31"/>
      <c r="I17" s="30"/>
      <c r="J17" s="11"/>
      <c r="K17" s="13"/>
      <c r="L17" s="26"/>
      <c r="M17" s="14"/>
      <c r="N17" s="26"/>
      <c r="O17" s="26"/>
      <c r="P17" s="14"/>
      <c r="Q17" s="14"/>
      <c r="R17" s="6"/>
    </row>
    <row r="18" spans="1:18" s="7" customFormat="1" ht="15.75" x14ac:dyDescent="0.25">
      <c r="A18" s="8"/>
      <c r="B18" s="32"/>
      <c r="C18" s="32"/>
      <c r="D18" s="8"/>
      <c r="E18" s="8"/>
      <c r="F18" s="8"/>
      <c r="G18" s="8"/>
      <c r="H18" s="8"/>
      <c r="I18" s="8"/>
      <c r="J18" s="13"/>
      <c r="K18" s="13"/>
      <c r="L18" s="14"/>
      <c r="M18" s="14"/>
      <c r="N18" s="13"/>
      <c r="O18" s="33"/>
      <c r="P18" s="14"/>
      <c r="Q18" s="14"/>
      <c r="R18" s="6"/>
    </row>
    <row r="19" spans="1:18" s="7" customFormat="1" ht="49.5" customHeight="1" x14ac:dyDescent="0.25">
      <c r="A19" s="8"/>
      <c r="B19" s="34" t="s">
        <v>33</v>
      </c>
      <c r="C19" s="34"/>
      <c r="D19" s="35">
        <v>1274126020.8499999</v>
      </c>
      <c r="E19" s="36" t="s">
        <v>34</v>
      </c>
      <c r="F19" s="36"/>
      <c r="G19" s="36"/>
      <c r="H19" s="36"/>
      <c r="I19" s="8"/>
      <c r="J19" s="13"/>
      <c r="K19" s="13"/>
      <c r="L19" s="14"/>
      <c r="M19" s="14"/>
      <c r="N19" s="13"/>
      <c r="O19" s="33"/>
      <c r="P19" s="14"/>
      <c r="Q19" s="14"/>
      <c r="R19" s="6"/>
    </row>
    <row r="20" spans="1:18" ht="15.75" x14ac:dyDescent="0.25">
      <c r="A20" s="8"/>
      <c r="B20" s="32"/>
      <c r="C20" s="32"/>
      <c r="D20" s="8"/>
      <c r="E20" s="8"/>
      <c r="F20" s="8"/>
      <c r="G20" s="8"/>
      <c r="H20" s="8"/>
      <c r="I20" s="8"/>
      <c r="J20" s="11"/>
      <c r="K20" s="13"/>
      <c r="L20" s="13"/>
      <c r="M20" s="14"/>
      <c r="N20" s="13"/>
      <c r="O20" s="13"/>
      <c r="P20" s="14"/>
      <c r="Q20" s="14"/>
      <c r="R20" s="6"/>
    </row>
    <row r="21" spans="1:18" ht="49.5" customHeight="1" x14ac:dyDescent="0.25">
      <c r="A21" s="8"/>
      <c r="B21" s="37" t="s">
        <v>35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  <c r="R21" s="40" t="s">
        <v>36</v>
      </c>
    </row>
    <row r="22" spans="1:18" ht="50.1" customHeight="1" x14ac:dyDescent="0.25">
      <c r="A22" s="8"/>
      <c r="B22" s="41"/>
      <c r="C22" s="41"/>
      <c r="D22" s="42" t="s">
        <v>37</v>
      </c>
      <c r="E22" s="42" t="s">
        <v>38</v>
      </c>
      <c r="F22" s="42" t="s">
        <v>39</v>
      </c>
      <c r="G22" s="42" t="s">
        <v>40</v>
      </c>
      <c r="H22" s="42" t="s">
        <v>41</v>
      </c>
      <c r="I22" s="42" t="s">
        <v>42</v>
      </c>
      <c r="J22" s="43" t="s">
        <v>43</v>
      </c>
      <c r="K22" s="43" t="s">
        <v>44</v>
      </c>
      <c r="L22" s="42" t="s">
        <v>45</v>
      </c>
      <c r="M22" s="42" t="s">
        <v>46</v>
      </c>
      <c r="N22" s="43" t="s">
        <v>47</v>
      </c>
      <c r="O22" s="43" t="s">
        <v>48</v>
      </c>
      <c r="P22" s="42" t="s">
        <v>49</v>
      </c>
      <c r="Q22" s="42" t="s">
        <v>50</v>
      </c>
      <c r="R22" s="44"/>
    </row>
    <row r="23" spans="1:18" ht="150" customHeight="1" x14ac:dyDescent="0.25">
      <c r="A23" s="8"/>
      <c r="B23" s="15" t="s">
        <v>51</v>
      </c>
      <c r="C23" s="15"/>
      <c r="D23" s="45" t="s">
        <v>52</v>
      </c>
      <c r="E23" s="45" t="s">
        <v>53</v>
      </c>
      <c r="F23" s="45" t="s">
        <v>54</v>
      </c>
      <c r="G23" s="45" t="s">
        <v>55</v>
      </c>
      <c r="H23" s="45" t="s">
        <v>56</v>
      </c>
      <c r="I23" s="45" t="s">
        <v>57</v>
      </c>
      <c r="J23" s="46">
        <v>400000000</v>
      </c>
      <c r="K23" s="46">
        <v>500000000</v>
      </c>
      <c r="L23" s="47" t="s">
        <v>58</v>
      </c>
      <c r="M23" s="45" t="s">
        <v>59</v>
      </c>
      <c r="N23" s="46">
        <f>(J23/K23)*100</f>
        <v>80</v>
      </c>
      <c r="O23" s="48">
        <v>500000000</v>
      </c>
      <c r="P23" s="45" t="s">
        <v>60</v>
      </c>
      <c r="Q23" s="45"/>
      <c r="R23" s="49"/>
    </row>
    <row r="24" spans="1:18" ht="150" customHeight="1" x14ac:dyDescent="0.25">
      <c r="A24" s="8"/>
      <c r="B24" s="15" t="s">
        <v>61</v>
      </c>
      <c r="C24" s="15"/>
      <c r="D24" s="45" t="s">
        <v>62</v>
      </c>
      <c r="E24" s="45" t="s">
        <v>63</v>
      </c>
      <c r="F24" s="45" t="s">
        <v>64</v>
      </c>
      <c r="G24" s="45" t="s">
        <v>65</v>
      </c>
      <c r="H24" s="45" t="s">
        <v>56</v>
      </c>
      <c r="I24" s="45" t="s">
        <v>66</v>
      </c>
      <c r="J24" s="50">
        <f>K24*0.9</f>
        <v>102.96000000000001</v>
      </c>
      <c r="K24" s="50">
        <f>104*1.1</f>
        <v>114.4</v>
      </c>
      <c r="L24" s="47" t="s">
        <v>58</v>
      </c>
      <c r="M24" s="45" t="s">
        <v>59</v>
      </c>
      <c r="N24" s="46">
        <f>(J24/K24)*100</f>
        <v>90</v>
      </c>
      <c r="O24" s="48">
        <v>114</v>
      </c>
      <c r="P24" s="45" t="s">
        <v>67</v>
      </c>
      <c r="Q24" s="45" t="s">
        <v>68</v>
      </c>
      <c r="R24" s="49"/>
    </row>
    <row r="25" spans="1:18" ht="150" customHeight="1" x14ac:dyDescent="0.25">
      <c r="A25" s="8"/>
      <c r="B25" s="15" t="s">
        <v>69</v>
      </c>
      <c r="C25" s="15"/>
      <c r="D25" s="45" t="s">
        <v>70</v>
      </c>
      <c r="E25" s="45" t="s">
        <v>71</v>
      </c>
      <c r="F25" s="45" t="s">
        <v>72</v>
      </c>
      <c r="G25" s="45" t="s">
        <v>65</v>
      </c>
      <c r="H25" s="45" t="s">
        <v>73</v>
      </c>
      <c r="I25" s="45" t="s">
        <v>74</v>
      </c>
      <c r="J25" s="50">
        <f>K25*0.9</f>
        <v>3492.7200000000003</v>
      </c>
      <c r="K25" s="50">
        <f>3696*1.05</f>
        <v>3880.8</v>
      </c>
      <c r="L25" s="47" t="s">
        <v>75</v>
      </c>
      <c r="M25" s="45" t="s">
        <v>59</v>
      </c>
      <c r="N25" s="46">
        <f>(J25/K25)*100</f>
        <v>90</v>
      </c>
      <c r="O25" s="48">
        <f>K25</f>
        <v>3880.8</v>
      </c>
      <c r="P25" s="45" t="s">
        <v>67</v>
      </c>
      <c r="Q25" s="45" t="s">
        <v>76</v>
      </c>
      <c r="R25" s="49" t="s">
        <v>77</v>
      </c>
    </row>
    <row r="26" spans="1:18" ht="150" customHeight="1" x14ac:dyDescent="0.25">
      <c r="A26" s="8"/>
      <c r="B26" s="15" t="s">
        <v>78</v>
      </c>
      <c r="C26" s="15"/>
      <c r="D26" s="45" t="s">
        <v>79</v>
      </c>
      <c r="E26" s="45" t="s">
        <v>80</v>
      </c>
      <c r="F26" s="45" t="s">
        <v>81</v>
      </c>
      <c r="G26" s="45" t="s">
        <v>65</v>
      </c>
      <c r="H26" s="45" t="s">
        <v>73</v>
      </c>
      <c r="I26" s="45" t="s">
        <v>82</v>
      </c>
      <c r="J26" s="50">
        <f>K26*0.9</f>
        <v>585.9</v>
      </c>
      <c r="K26" s="50">
        <f>620*1.05</f>
        <v>651</v>
      </c>
      <c r="L26" s="47" t="s">
        <v>75</v>
      </c>
      <c r="M26" s="45" t="s">
        <v>59</v>
      </c>
      <c r="N26" s="46">
        <f>(J26/K26)*100</f>
        <v>89.999999999999986</v>
      </c>
      <c r="O26" s="48">
        <f>K26</f>
        <v>651</v>
      </c>
      <c r="P26" s="45" t="s">
        <v>67</v>
      </c>
      <c r="Q26" s="45" t="s">
        <v>83</v>
      </c>
      <c r="R26" s="49"/>
    </row>
    <row r="27" spans="1:18" ht="136.15" customHeight="1" x14ac:dyDescent="0.25">
      <c r="A27" s="8"/>
      <c r="B27" s="15" t="s">
        <v>84</v>
      </c>
      <c r="C27" s="15"/>
      <c r="D27" s="45" t="s">
        <v>85</v>
      </c>
      <c r="E27" s="45" t="s">
        <v>86</v>
      </c>
      <c r="F27" s="45" t="s">
        <v>87</v>
      </c>
      <c r="G27" s="45" t="s">
        <v>65</v>
      </c>
      <c r="H27" s="45" t="s">
        <v>73</v>
      </c>
      <c r="I27" s="45" t="s">
        <v>88</v>
      </c>
      <c r="J27" s="50">
        <v>46</v>
      </c>
      <c r="K27" s="50">
        <v>51</v>
      </c>
      <c r="L27" s="47" t="s">
        <v>75</v>
      </c>
      <c r="M27" s="45" t="s">
        <v>59</v>
      </c>
      <c r="N27" s="46">
        <v>90</v>
      </c>
      <c r="O27" s="48">
        <v>51</v>
      </c>
      <c r="P27" s="45" t="s">
        <v>67</v>
      </c>
      <c r="Q27" s="45" t="s">
        <v>89</v>
      </c>
      <c r="R27" s="49"/>
    </row>
    <row r="28" spans="1:18" ht="132" customHeight="1" x14ac:dyDescent="0.25">
      <c r="A28" s="8"/>
      <c r="B28" s="15" t="s">
        <v>90</v>
      </c>
      <c r="C28" s="15"/>
      <c r="D28" s="45" t="s">
        <v>91</v>
      </c>
      <c r="E28" s="45" t="s">
        <v>92</v>
      </c>
      <c r="F28" s="45" t="s">
        <v>93</v>
      </c>
      <c r="G28" s="45" t="s">
        <v>65</v>
      </c>
      <c r="H28" s="45" t="s">
        <v>73</v>
      </c>
      <c r="I28" s="45" t="s">
        <v>88</v>
      </c>
      <c r="J28" s="50">
        <f>K28*0.9</f>
        <v>2353.9950000000003</v>
      </c>
      <c r="K28" s="50">
        <f>2491*1.05</f>
        <v>2615.5500000000002</v>
      </c>
      <c r="L28" s="47" t="s">
        <v>75</v>
      </c>
      <c r="M28" s="45" t="s">
        <v>59</v>
      </c>
      <c r="N28" s="46">
        <f>(J28/K28)*100</f>
        <v>90</v>
      </c>
      <c r="O28" s="48">
        <v>2491</v>
      </c>
      <c r="P28" s="45" t="s">
        <v>67</v>
      </c>
      <c r="Q28" s="45" t="s">
        <v>89</v>
      </c>
      <c r="R28" s="49"/>
    </row>
    <row r="29" spans="1:18" ht="133.9" customHeight="1" x14ac:dyDescent="0.25">
      <c r="A29" s="8"/>
      <c r="B29" s="15" t="s">
        <v>94</v>
      </c>
      <c r="C29" s="15"/>
      <c r="D29" s="45" t="s">
        <v>95</v>
      </c>
      <c r="E29" s="45" t="s">
        <v>96</v>
      </c>
      <c r="F29" s="45" t="s">
        <v>97</v>
      </c>
      <c r="G29" s="45" t="s">
        <v>65</v>
      </c>
      <c r="H29" s="45" t="s">
        <v>73</v>
      </c>
      <c r="I29" s="45" t="s">
        <v>98</v>
      </c>
      <c r="J29" s="50">
        <f>K29*0.9</f>
        <v>614.25</v>
      </c>
      <c r="K29" s="50">
        <f>650*1.05</f>
        <v>682.5</v>
      </c>
      <c r="L29" s="47" t="s">
        <v>75</v>
      </c>
      <c r="M29" s="45" t="s">
        <v>59</v>
      </c>
      <c r="N29" s="46">
        <f>(J29/K29)*100</f>
        <v>90</v>
      </c>
      <c r="O29" s="48">
        <v>650</v>
      </c>
      <c r="P29" s="45" t="s">
        <v>67</v>
      </c>
      <c r="Q29" s="45" t="s">
        <v>99</v>
      </c>
      <c r="R29" s="49"/>
    </row>
    <row r="30" spans="1:18" ht="150" customHeight="1" x14ac:dyDescent="0.25">
      <c r="A30" s="8"/>
      <c r="B30" s="15" t="s">
        <v>100</v>
      </c>
      <c r="C30" s="15"/>
      <c r="D30" s="45" t="s">
        <v>101</v>
      </c>
      <c r="E30" s="45" t="s">
        <v>102</v>
      </c>
      <c r="F30" s="45" t="s">
        <v>103</v>
      </c>
      <c r="G30" s="45" t="s">
        <v>65</v>
      </c>
      <c r="H30" s="45" t="s">
        <v>73</v>
      </c>
      <c r="I30" s="45" t="s">
        <v>104</v>
      </c>
      <c r="J30" s="50">
        <f>K30*0.9</f>
        <v>491.40000000000003</v>
      </c>
      <c r="K30" s="50">
        <f>520*1.05</f>
        <v>546</v>
      </c>
      <c r="L30" s="47" t="s">
        <v>75</v>
      </c>
      <c r="M30" s="45" t="s">
        <v>59</v>
      </c>
      <c r="N30" s="46">
        <f>(J30/K30)*100</f>
        <v>90</v>
      </c>
      <c r="O30" s="48">
        <v>520</v>
      </c>
      <c r="P30" s="45" t="s">
        <v>67</v>
      </c>
      <c r="Q30" s="45" t="s">
        <v>105</v>
      </c>
      <c r="R30" s="49"/>
    </row>
    <row r="31" spans="1:18" ht="150" customHeight="1" x14ac:dyDescent="0.25">
      <c r="A31" s="8"/>
      <c r="B31" s="15" t="s">
        <v>106</v>
      </c>
      <c r="C31" s="15"/>
      <c r="D31" s="45" t="s">
        <v>107</v>
      </c>
      <c r="E31" s="45" t="s">
        <v>108</v>
      </c>
      <c r="F31" s="45" t="s">
        <v>109</v>
      </c>
      <c r="G31" s="45" t="s">
        <v>65</v>
      </c>
      <c r="H31" s="45" t="s">
        <v>73</v>
      </c>
      <c r="I31" s="45" t="s">
        <v>110</v>
      </c>
      <c r="J31" s="50">
        <v>240</v>
      </c>
      <c r="K31" s="50">
        <v>267</v>
      </c>
      <c r="L31" s="47" t="s">
        <v>75</v>
      </c>
      <c r="M31" s="45" t="s">
        <v>59</v>
      </c>
      <c r="N31" s="46">
        <v>90</v>
      </c>
      <c r="O31" s="48">
        <v>267</v>
      </c>
      <c r="P31" s="45" t="s">
        <v>67</v>
      </c>
      <c r="Q31" s="45" t="s">
        <v>111</v>
      </c>
      <c r="R31" s="49"/>
    </row>
    <row r="32" spans="1:18" ht="150" customHeight="1" x14ac:dyDescent="0.25">
      <c r="A32" s="8"/>
      <c r="B32" s="15" t="s">
        <v>112</v>
      </c>
      <c r="C32" s="15"/>
      <c r="D32" s="45" t="s">
        <v>113</v>
      </c>
      <c r="E32" s="45" t="s">
        <v>114</v>
      </c>
      <c r="F32" s="45" t="s">
        <v>115</v>
      </c>
      <c r="G32" s="45" t="s">
        <v>65</v>
      </c>
      <c r="H32" s="45" t="s">
        <v>73</v>
      </c>
      <c r="I32" s="45" t="s">
        <v>116</v>
      </c>
      <c r="J32" s="50">
        <f t="shared" ref="J32:J37" si="0">K32*0.9</f>
        <v>216.40500000000003</v>
      </c>
      <c r="K32" s="50">
        <f>229*1.05</f>
        <v>240.45000000000002</v>
      </c>
      <c r="L32" s="47" t="s">
        <v>75</v>
      </c>
      <c r="M32" s="45" t="s">
        <v>59</v>
      </c>
      <c r="N32" s="46">
        <f t="shared" ref="N32:N37" si="1">(J32/K32)*100</f>
        <v>90</v>
      </c>
      <c r="O32" s="48">
        <v>229</v>
      </c>
      <c r="P32" s="45" t="s">
        <v>67</v>
      </c>
      <c r="Q32" s="45" t="s">
        <v>117</v>
      </c>
      <c r="R32" s="49"/>
    </row>
    <row r="33" spans="1:18" ht="150" customHeight="1" x14ac:dyDescent="0.25">
      <c r="A33" s="8"/>
      <c r="B33" s="15" t="s">
        <v>118</v>
      </c>
      <c r="C33" s="15"/>
      <c r="D33" s="45" t="s">
        <v>119</v>
      </c>
      <c r="E33" s="45" t="s">
        <v>120</v>
      </c>
      <c r="F33" s="45" t="s">
        <v>121</v>
      </c>
      <c r="G33" s="45" t="s">
        <v>65</v>
      </c>
      <c r="H33" s="45" t="s">
        <v>73</v>
      </c>
      <c r="I33" s="45" t="s">
        <v>122</v>
      </c>
      <c r="J33" s="50">
        <f t="shared" si="0"/>
        <v>1417.5</v>
      </c>
      <c r="K33" s="50">
        <f>1500*1.05</f>
        <v>1575</v>
      </c>
      <c r="L33" s="47" t="s">
        <v>75</v>
      </c>
      <c r="M33" s="45" t="s">
        <v>59</v>
      </c>
      <c r="N33" s="46">
        <f t="shared" si="1"/>
        <v>90</v>
      </c>
      <c r="O33" s="48">
        <v>1500</v>
      </c>
      <c r="P33" s="45" t="s">
        <v>67</v>
      </c>
      <c r="Q33" s="45" t="s">
        <v>123</v>
      </c>
      <c r="R33" s="49"/>
    </row>
    <row r="34" spans="1:18" ht="150" customHeight="1" x14ac:dyDescent="0.25">
      <c r="A34" s="8"/>
      <c r="B34" s="15" t="s">
        <v>124</v>
      </c>
      <c r="C34" s="15"/>
      <c r="D34" s="45" t="s">
        <v>125</v>
      </c>
      <c r="E34" s="45" t="s">
        <v>126</v>
      </c>
      <c r="F34" s="45" t="s">
        <v>127</v>
      </c>
      <c r="G34" s="45" t="s">
        <v>65</v>
      </c>
      <c r="H34" s="45" t="s">
        <v>73</v>
      </c>
      <c r="I34" s="45" t="s">
        <v>122</v>
      </c>
      <c r="J34" s="50">
        <f t="shared" si="0"/>
        <v>756</v>
      </c>
      <c r="K34" s="50">
        <f>800*1.05</f>
        <v>840</v>
      </c>
      <c r="L34" s="47" t="s">
        <v>75</v>
      </c>
      <c r="M34" s="45" t="s">
        <v>59</v>
      </c>
      <c r="N34" s="46">
        <f t="shared" si="1"/>
        <v>90</v>
      </c>
      <c r="O34" s="48">
        <v>800</v>
      </c>
      <c r="P34" s="45" t="s">
        <v>67</v>
      </c>
      <c r="Q34" s="45" t="s">
        <v>128</v>
      </c>
      <c r="R34" s="51"/>
    </row>
    <row r="35" spans="1:18" ht="173.25" customHeight="1" x14ac:dyDescent="0.25">
      <c r="A35" s="8"/>
      <c r="B35" s="15" t="s">
        <v>129</v>
      </c>
      <c r="C35" s="15"/>
      <c r="D35" s="45" t="s">
        <v>130</v>
      </c>
      <c r="E35" s="45" t="s">
        <v>131</v>
      </c>
      <c r="F35" s="45" t="s">
        <v>132</v>
      </c>
      <c r="G35" s="45" t="s">
        <v>65</v>
      </c>
      <c r="H35" s="45" t="s">
        <v>73</v>
      </c>
      <c r="I35" s="45" t="s">
        <v>133</v>
      </c>
      <c r="J35" s="50">
        <f t="shared" si="0"/>
        <v>170.1</v>
      </c>
      <c r="K35" s="50">
        <f>180*1.05</f>
        <v>189</v>
      </c>
      <c r="L35" s="47" t="s">
        <v>75</v>
      </c>
      <c r="M35" s="45" t="s">
        <v>59</v>
      </c>
      <c r="N35" s="46">
        <f t="shared" si="1"/>
        <v>90</v>
      </c>
      <c r="O35" s="48">
        <v>191</v>
      </c>
      <c r="P35" s="45" t="s">
        <v>67</v>
      </c>
      <c r="Q35" s="45" t="s">
        <v>134</v>
      </c>
      <c r="R35" s="52"/>
    </row>
    <row r="36" spans="1:18" ht="127.9" customHeight="1" x14ac:dyDescent="0.25">
      <c r="A36" s="8"/>
      <c r="B36" s="15" t="s">
        <v>135</v>
      </c>
      <c r="C36" s="15"/>
      <c r="D36" s="45" t="s">
        <v>136</v>
      </c>
      <c r="E36" s="45" t="s">
        <v>137</v>
      </c>
      <c r="F36" s="45" t="s">
        <v>138</v>
      </c>
      <c r="G36" s="45" t="s">
        <v>65</v>
      </c>
      <c r="H36" s="45" t="s">
        <v>73</v>
      </c>
      <c r="I36" s="45" t="s">
        <v>139</v>
      </c>
      <c r="J36" s="50">
        <f t="shared" si="0"/>
        <v>1134</v>
      </c>
      <c r="K36" s="50">
        <f>1200*1.05</f>
        <v>1260</v>
      </c>
      <c r="L36" s="47" t="s">
        <v>75</v>
      </c>
      <c r="M36" s="45" t="s">
        <v>59</v>
      </c>
      <c r="N36" s="46">
        <f t="shared" si="1"/>
        <v>90</v>
      </c>
      <c r="O36" s="48">
        <v>1200</v>
      </c>
      <c r="P36" s="45" t="s">
        <v>67</v>
      </c>
      <c r="Q36" s="45" t="s">
        <v>134</v>
      </c>
      <c r="R36" s="52"/>
    </row>
    <row r="37" spans="1:18" ht="107.45" customHeight="1" x14ac:dyDescent="0.25">
      <c r="A37" s="8"/>
      <c r="B37" s="15" t="s">
        <v>140</v>
      </c>
      <c r="C37" s="15"/>
      <c r="D37" s="45" t="s">
        <v>141</v>
      </c>
      <c r="E37" s="45" t="s">
        <v>142</v>
      </c>
      <c r="F37" s="45" t="s">
        <v>143</v>
      </c>
      <c r="G37" s="45" t="s">
        <v>65</v>
      </c>
      <c r="H37" s="45" t="s">
        <v>73</v>
      </c>
      <c r="I37" s="45" t="s">
        <v>144</v>
      </c>
      <c r="J37" s="50">
        <f t="shared" si="0"/>
        <v>264.60000000000002</v>
      </c>
      <c r="K37" s="50">
        <f>280*1.05</f>
        <v>294</v>
      </c>
      <c r="L37" s="47" t="s">
        <v>75</v>
      </c>
      <c r="M37" s="45" t="s">
        <v>59</v>
      </c>
      <c r="N37" s="46">
        <f t="shared" si="1"/>
        <v>90</v>
      </c>
      <c r="O37" s="48">
        <v>280</v>
      </c>
      <c r="P37" s="45" t="s">
        <v>67</v>
      </c>
      <c r="Q37" s="45" t="s">
        <v>145</v>
      </c>
      <c r="R37" s="52"/>
    </row>
    <row r="38" spans="1:18" ht="150" customHeight="1" x14ac:dyDescent="0.25">
      <c r="A38" s="8"/>
      <c r="B38" s="15" t="s">
        <v>146</v>
      </c>
      <c r="C38" s="15"/>
      <c r="D38" s="45" t="s">
        <v>147</v>
      </c>
      <c r="E38" s="45" t="s">
        <v>148</v>
      </c>
      <c r="F38" s="45" t="s">
        <v>149</v>
      </c>
      <c r="G38" s="45" t="s">
        <v>65</v>
      </c>
      <c r="H38" s="45" t="s">
        <v>73</v>
      </c>
      <c r="I38" s="45" t="s">
        <v>150</v>
      </c>
      <c r="J38" s="50">
        <v>12</v>
      </c>
      <c r="K38" s="50">
        <v>13</v>
      </c>
      <c r="L38" s="47" t="s">
        <v>75</v>
      </c>
      <c r="M38" s="45" t="s">
        <v>59</v>
      </c>
      <c r="N38" s="46">
        <v>92</v>
      </c>
      <c r="O38" s="48">
        <v>13</v>
      </c>
      <c r="P38" s="45" t="s">
        <v>67</v>
      </c>
      <c r="Q38" s="45" t="s">
        <v>151</v>
      </c>
      <c r="R38" s="52"/>
    </row>
    <row r="39" spans="1:18" ht="150" customHeight="1" x14ac:dyDescent="0.25">
      <c r="A39" s="8"/>
      <c r="B39" s="15" t="s">
        <v>152</v>
      </c>
      <c r="C39" s="15"/>
      <c r="D39" s="45" t="s">
        <v>153</v>
      </c>
      <c r="E39" s="45" t="s">
        <v>154</v>
      </c>
      <c r="F39" s="45" t="s">
        <v>155</v>
      </c>
      <c r="G39" s="45" t="s">
        <v>65</v>
      </c>
      <c r="H39" s="45" t="s">
        <v>73</v>
      </c>
      <c r="I39" s="45" t="s">
        <v>156</v>
      </c>
      <c r="J39" s="50">
        <f>K39*0.9</f>
        <v>198.45000000000002</v>
      </c>
      <c r="K39" s="50">
        <f>210*1.05</f>
        <v>220.5</v>
      </c>
      <c r="L39" s="47" t="s">
        <v>75</v>
      </c>
      <c r="M39" s="45" t="s">
        <v>59</v>
      </c>
      <c r="N39" s="46">
        <f t="shared" ref="N39:N48" si="2">(J39/K39)*100</f>
        <v>90</v>
      </c>
      <c r="O39" s="48">
        <v>210</v>
      </c>
      <c r="P39" s="45" t="s">
        <v>67</v>
      </c>
      <c r="Q39" s="45" t="s">
        <v>157</v>
      </c>
      <c r="R39" s="52"/>
    </row>
    <row r="40" spans="1:18" ht="163.5" customHeight="1" x14ac:dyDescent="0.25">
      <c r="A40" s="8"/>
      <c r="B40" s="15" t="s">
        <v>158</v>
      </c>
      <c r="C40" s="15"/>
      <c r="D40" s="45" t="s">
        <v>159</v>
      </c>
      <c r="E40" s="45" t="s">
        <v>160</v>
      </c>
      <c r="F40" s="45" t="s">
        <v>161</v>
      </c>
      <c r="G40" s="45" t="s">
        <v>65</v>
      </c>
      <c r="H40" s="45" t="s">
        <v>73</v>
      </c>
      <c r="I40" s="45" t="s">
        <v>162</v>
      </c>
      <c r="J40" s="50">
        <f>K40*0.9</f>
        <v>519.75</v>
      </c>
      <c r="K40" s="50">
        <f>550*1.05</f>
        <v>577.5</v>
      </c>
      <c r="L40" s="47" t="s">
        <v>75</v>
      </c>
      <c r="M40" s="45" t="s">
        <v>59</v>
      </c>
      <c r="N40" s="46">
        <f t="shared" si="2"/>
        <v>90</v>
      </c>
      <c r="O40" s="48">
        <v>550</v>
      </c>
      <c r="P40" s="45" t="s">
        <v>67</v>
      </c>
      <c r="Q40" s="45" t="s">
        <v>163</v>
      </c>
      <c r="R40" s="52"/>
    </row>
    <row r="41" spans="1:18" ht="150" customHeight="1" x14ac:dyDescent="0.25">
      <c r="A41" s="8"/>
      <c r="B41" s="15" t="s">
        <v>164</v>
      </c>
      <c r="C41" s="15"/>
      <c r="D41" s="45" t="s">
        <v>165</v>
      </c>
      <c r="E41" s="45" t="s">
        <v>166</v>
      </c>
      <c r="F41" s="45" t="s">
        <v>167</v>
      </c>
      <c r="G41" s="45" t="s">
        <v>65</v>
      </c>
      <c r="H41" s="45" t="s">
        <v>73</v>
      </c>
      <c r="I41" s="45" t="s">
        <v>168</v>
      </c>
      <c r="J41" s="50">
        <f>K41*0.9</f>
        <v>118.8</v>
      </c>
      <c r="K41" s="50">
        <f>120*1.1</f>
        <v>132</v>
      </c>
      <c r="L41" s="47" t="s">
        <v>75</v>
      </c>
      <c r="M41" s="45" t="s">
        <v>59</v>
      </c>
      <c r="N41" s="46">
        <f t="shared" si="2"/>
        <v>90</v>
      </c>
      <c r="O41" s="48">
        <f>K41</f>
        <v>132</v>
      </c>
      <c r="P41" s="45" t="s">
        <v>67</v>
      </c>
      <c r="Q41" s="45" t="s">
        <v>169</v>
      </c>
      <c r="R41" s="49" t="s">
        <v>77</v>
      </c>
    </row>
    <row r="42" spans="1:18" ht="269.45" customHeight="1" x14ac:dyDescent="0.25">
      <c r="A42" s="8"/>
      <c r="B42" s="15" t="s">
        <v>170</v>
      </c>
      <c r="C42" s="15"/>
      <c r="D42" s="45" t="s">
        <v>171</v>
      </c>
      <c r="E42" s="45" t="s">
        <v>172</v>
      </c>
      <c r="F42" s="45" t="s">
        <v>173</v>
      </c>
      <c r="G42" s="45" t="s">
        <v>65</v>
      </c>
      <c r="H42" s="45" t="s">
        <v>73</v>
      </c>
      <c r="I42" s="45" t="s">
        <v>174</v>
      </c>
      <c r="J42" s="50">
        <f>K42*0.9</f>
        <v>178.20000000000002</v>
      </c>
      <c r="K42" s="50">
        <f>180*1.1</f>
        <v>198.00000000000003</v>
      </c>
      <c r="L42" s="47" t="s">
        <v>75</v>
      </c>
      <c r="M42" s="45" t="s">
        <v>59</v>
      </c>
      <c r="N42" s="46">
        <f t="shared" si="2"/>
        <v>89.999999999999986</v>
      </c>
      <c r="O42" s="48">
        <f>K42</f>
        <v>198.00000000000003</v>
      </c>
      <c r="P42" s="45" t="s">
        <v>67</v>
      </c>
      <c r="Q42" s="45" t="s">
        <v>175</v>
      </c>
      <c r="R42" s="52"/>
    </row>
    <row r="43" spans="1:18" ht="150" customHeight="1" x14ac:dyDescent="0.25">
      <c r="A43" s="8"/>
      <c r="B43" s="15" t="s">
        <v>176</v>
      </c>
      <c r="C43" s="15"/>
      <c r="D43" s="45" t="s">
        <v>177</v>
      </c>
      <c r="E43" s="45" t="s">
        <v>178</v>
      </c>
      <c r="F43" s="45" t="s">
        <v>179</v>
      </c>
      <c r="G43" s="45" t="s">
        <v>65</v>
      </c>
      <c r="H43" s="45" t="s">
        <v>73</v>
      </c>
      <c r="I43" s="45" t="s">
        <v>180</v>
      </c>
      <c r="J43" s="50">
        <v>3240</v>
      </c>
      <c r="K43" s="50">
        <v>3600</v>
      </c>
      <c r="L43" s="47" t="s">
        <v>75</v>
      </c>
      <c r="M43" s="45" t="s">
        <v>59</v>
      </c>
      <c r="N43" s="46">
        <f t="shared" si="2"/>
        <v>90</v>
      </c>
      <c r="O43" s="48">
        <v>3600</v>
      </c>
      <c r="P43" s="45" t="s">
        <v>67</v>
      </c>
      <c r="Q43" s="45" t="s">
        <v>181</v>
      </c>
      <c r="R43" s="52"/>
    </row>
    <row r="44" spans="1:18" ht="130.9" customHeight="1" x14ac:dyDescent="0.25">
      <c r="A44" s="8"/>
      <c r="B44" s="53" t="s">
        <v>182</v>
      </c>
      <c r="C44" s="54"/>
      <c r="D44" s="45" t="s">
        <v>183</v>
      </c>
      <c r="E44" s="45" t="s">
        <v>184</v>
      </c>
      <c r="F44" s="45" t="s">
        <v>185</v>
      </c>
      <c r="G44" s="45" t="s">
        <v>65</v>
      </c>
      <c r="H44" s="45" t="s">
        <v>73</v>
      </c>
      <c r="I44" s="45" t="s">
        <v>186</v>
      </c>
      <c r="J44" s="50">
        <f>K44*0.9</f>
        <v>95.04</v>
      </c>
      <c r="K44" s="50">
        <f>96*1.1</f>
        <v>105.60000000000001</v>
      </c>
      <c r="L44" s="47" t="s">
        <v>187</v>
      </c>
      <c r="M44" s="45" t="s">
        <v>59</v>
      </c>
      <c r="N44" s="46">
        <f t="shared" si="2"/>
        <v>90</v>
      </c>
      <c r="O44" s="48">
        <v>106</v>
      </c>
      <c r="P44" s="45" t="s">
        <v>188</v>
      </c>
      <c r="Q44" s="45" t="s">
        <v>189</v>
      </c>
      <c r="R44" s="49" t="s">
        <v>77</v>
      </c>
    </row>
    <row r="45" spans="1:18" ht="177.6" customHeight="1" x14ac:dyDescent="0.25">
      <c r="A45" s="8"/>
      <c r="B45" s="53" t="s">
        <v>190</v>
      </c>
      <c r="C45" s="54"/>
      <c r="D45" s="45" t="s">
        <v>191</v>
      </c>
      <c r="E45" s="45" t="s">
        <v>192</v>
      </c>
      <c r="F45" s="45" t="s">
        <v>193</v>
      </c>
      <c r="G45" s="45" t="s">
        <v>65</v>
      </c>
      <c r="H45" s="45" t="s">
        <v>73</v>
      </c>
      <c r="I45" s="45" t="s">
        <v>194</v>
      </c>
      <c r="J45" s="50">
        <f>K45*0.9</f>
        <v>34.200000000000003</v>
      </c>
      <c r="K45" s="48">
        <v>38</v>
      </c>
      <c r="L45" s="47" t="s">
        <v>187</v>
      </c>
      <c r="M45" s="45" t="s">
        <v>59</v>
      </c>
      <c r="N45" s="46">
        <f t="shared" si="2"/>
        <v>90</v>
      </c>
      <c r="O45" s="48">
        <f>K45</f>
        <v>38</v>
      </c>
      <c r="P45" s="45" t="s">
        <v>188</v>
      </c>
      <c r="Q45" s="45" t="s">
        <v>189</v>
      </c>
      <c r="R45" s="52"/>
    </row>
    <row r="46" spans="1:18" s="55" customFormat="1" ht="190.9" customHeight="1" x14ac:dyDescent="0.25">
      <c r="A46" s="8"/>
      <c r="B46" s="53" t="s">
        <v>195</v>
      </c>
      <c r="C46" s="54"/>
      <c r="D46" s="45" t="s">
        <v>196</v>
      </c>
      <c r="E46" s="45" t="s">
        <v>197</v>
      </c>
      <c r="F46" s="45" t="s">
        <v>198</v>
      </c>
      <c r="G46" s="45" t="s">
        <v>65</v>
      </c>
      <c r="H46" s="45" t="s">
        <v>73</v>
      </c>
      <c r="I46" s="45" t="s">
        <v>186</v>
      </c>
      <c r="J46" s="50">
        <f>K46*0.9</f>
        <v>47.52</v>
      </c>
      <c r="K46" s="50">
        <f>48*1.1</f>
        <v>52.800000000000004</v>
      </c>
      <c r="L46" s="45" t="s">
        <v>187</v>
      </c>
      <c r="M46" s="45" t="s">
        <v>59</v>
      </c>
      <c r="N46" s="46">
        <f t="shared" si="2"/>
        <v>90</v>
      </c>
      <c r="O46" s="48">
        <v>53</v>
      </c>
      <c r="P46" s="45" t="s">
        <v>188</v>
      </c>
      <c r="Q46" s="45" t="s">
        <v>189</v>
      </c>
      <c r="R46" s="52"/>
    </row>
    <row r="47" spans="1:18" ht="150" customHeight="1" x14ac:dyDescent="0.25">
      <c r="A47" s="8"/>
      <c r="B47" s="53" t="s">
        <v>199</v>
      </c>
      <c r="C47" s="54"/>
      <c r="D47" s="45" t="s">
        <v>200</v>
      </c>
      <c r="E47" s="45" t="s">
        <v>201</v>
      </c>
      <c r="F47" s="45" t="s">
        <v>202</v>
      </c>
      <c r="G47" s="45" t="s">
        <v>65</v>
      </c>
      <c r="H47" s="45" t="s">
        <v>73</v>
      </c>
      <c r="I47" s="45" t="s">
        <v>186</v>
      </c>
      <c r="J47" s="50">
        <f>K47*0.9</f>
        <v>9.9</v>
      </c>
      <c r="K47" s="50">
        <f>10*1.1</f>
        <v>11</v>
      </c>
      <c r="L47" s="47" t="s">
        <v>187</v>
      </c>
      <c r="M47" s="45" t="s">
        <v>59</v>
      </c>
      <c r="N47" s="46">
        <f t="shared" si="2"/>
        <v>90</v>
      </c>
      <c r="O47" s="48">
        <f>K47</f>
        <v>11</v>
      </c>
      <c r="P47" s="45" t="s">
        <v>188</v>
      </c>
      <c r="Q47" s="45" t="s">
        <v>189</v>
      </c>
      <c r="R47" s="52"/>
    </row>
    <row r="48" spans="1:18" ht="189" customHeight="1" x14ac:dyDescent="0.25">
      <c r="A48" s="8"/>
      <c r="B48" s="53" t="s">
        <v>203</v>
      </c>
      <c r="C48" s="54"/>
      <c r="D48" s="45" t="s">
        <v>204</v>
      </c>
      <c r="E48" s="45" t="s">
        <v>205</v>
      </c>
      <c r="F48" s="45" t="s">
        <v>206</v>
      </c>
      <c r="G48" s="45" t="s">
        <v>65</v>
      </c>
      <c r="H48" s="45" t="s">
        <v>73</v>
      </c>
      <c r="I48" s="45" t="s">
        <v>207</v>
      </c>
      <c r="J48" s="50">
        <f>K48*0.9</f>
        <v>47.52</v>
      </c>
      <c r="K48" s="50">
        <f>48*1.1</f>
        <v>52.800000000000004</v>
      </c>
      <c r="L48" s="47" t="s">
        <v>187</v>
      </c>
      <c r="M48" s="45" t="s">
        <v>59</v>
      </c>
      <c r="N48" s="46">
        <f t="shared" si="2"/>
        <v>90</v>
      </c>
      <c r="O48" s="48">
        <v>53</v>
      </c>
      <c r="P48" s="45" t="s">
        <v>188</v>
      </c>
      <c r="Q48" s="45" t="s">
        <v>189</v>
      </c>
      <c r="R48" s="52"/>
    </row>
    <row r="49" spans="1:19" ht="22.5" customHeight="1" x14ac:dyDescent="0.25">
      <c r="A49" s="8"/>
      <c r="B49" s="56"/>
      <c r="C49" s="56"/>
      <c r="D49" s="57"/>
      <c r="E49" s="57"/>
      <c r="F49" s="57"/>
      <c r="G49" s="57"/>
      <c r="H49" s="57"/>
      <c r="I49" s="57"/>
      <c r="J49" s="58"/>
      <c r="K49" s="59"/>
      <c r="L49" s="59"/>
      <c r="M49" s="57"/>
      <c r="N49" s="60"/>
      <c r="O49" s="59"/>
      <c r="P49" s="57"/>
      <c r="Q49" s="57"/>
    </row>
    <row r="50" spans="1:19" s="14" customFormat="1" ht="20.100000000000001" customHeight="1" x14ac:dyDescent="0.25">
      <c r="A50" s="8"/>
      <c r="B50" s="61" t="s">
        <v>208</v>
      </c>
      <c r="C50" s="62" t="s">
        <v>209</v>
      </c>
      <c r="D50" s="63"/>
      <c r="E50" s="63"/>
      <c r="F50" s="63"/>
      <c r="G50" s="63"/>
      <c r="H50" s="64"/>
      <c r="I50" s="57"/>
      <c r="J50" s="59"/>
      <c r="K50" s="59"/>
      <c r="L50" s="57"/>
      <c r="M50" s="57"/>
      <c r="N50" s="65"/>
      <c r="O50" s="65"/>
      <c r="P50" s="57"/>
      <c r="Q50" s="57"/>
      <c r="R50" s="7"/>
      <c r="S50" s="57"/>
    </row>
    <row r="51" spans="1:19" s="14" customFormat="1" ht="20.100000000000001" customHeight="1" x14ac:dyDescent="0.25">
      <c r="A51" s="8"/>
      <c r="B51" s="61" t="s">
        <v>210</v>
      </c>
      <c r="C51" s="62" t="s">
        <v>211</v>
      </c>
      <c r="D51" s="63"/>
      <c r="E51" s="63"/>
      <c r="F51" s="63"/>
      <c r="G51" s="63"/>
      <c r="H51" s="64"/>
      <c r="I51" s="57"/>
      <c r="J51" s="59"/>
      <c r="K51" s="59"/>
      <c r="L51" s="57"/>
      <c r="M51" s="57"/>
      <c r="N51" s="65"/>
      <c r="O51" s="65"/>
      <c r="P51" s="57"/>
      <c r="Q51" s="57"/>
      <c r="R51" s="7"/>
      <c r="S51" s="57"/>
    </row>
    <row r="52" spans="1:19" s="14" customFormat="1" ht="20.100000000000001" customHeight="1" x14ac:dyDescent="0.25">
      <c r="A52" s="8"/>
      <c r="B52" s="61" t="s">
        <v>212</v>
      </c>
      <c r="C52" s="62" t="s">
        <v>213</v>
      </c>
      <c r="D52" s="63"/>
      <c r="E52" s="63"/>
      <c r="F52" s="63"/>
      <c r="G52" s="63"/>
      <c r="H52" s="64"/>
      <c r="I52" s="57"/>
      <c r="J52" s="59"/>
      <c r="K52" s="59"/>
      <c r="L52" s="57"/>
      <c r="M52" s="57"/>
      <c r="N52" s="65"/>
      <c r="O52" s="65"/>
      <c r="P52" s="57"/>
      <c r="Q52" s="57"/>
      <c r="R52" s="7"/>
      <c r="S52" s="57"/>
    </row>
    <row r="53" spans="1:19" s="14" customFormat="1" ht="20.100000000000001" customHeight="1" x14ac:dyDescent="0.25">
      <c r="A53" s="8"/>
      <c r="B53" s="61" t="s">
        <v>214</v>
      </c>
      <c r="C53" s="62" t="s">
        <v>215</v>
      </c>
      <c r="D53" s="63"/>
      <c r="E53" s="63"/>
      <c r="F53" s="63"/>
      <c r="G53" s="63"/>
      <c r="H53" s="64"/>
      <c r="I53" s="57"/>
      <c r="J53" s="59"/>
      <c r="K53" s="59"/>
      <c r="L53" s="57"/>
      <c r="M53" s="57"/>
      <c r="N53" s="65"/>
      <c r="O53" s="65"/>
      <c r="P53" s="57"/>
      <c r="Q53" s="57"/>
      <c r="R53" s="7"/>
      <c r="S53" s="57"/>
    </row>
    <row r="54" spans="1:19" s="14" customFormat="1" ht="20.100000000000001" customHeight="1" x14ac:dyDescent="0.25">
      <c r="A54" s="8"/>
      <c r="B54" s="61" t="s">
        <v>216</v>
      </c>
      <c r="C54" s="62" t="s">
        <v>217</v>
      </c>
      <c r="D54" s="63"/>
      <c r="E54" s="63"/>
      <c r="F54" s="63"/>
      <c r="G54" s="63"/>
      <c r="H54" s="64"/>
      <c r="I54" s="57"/>
      <c r="J54" s="59"/>
      <c r="K54" s="59"/>
      <c r="L54" s="57"/>
      <c r="M54" s="57"/>
      <c r="N54" s="65"/>
      <c r="O54" s="65"/>
      <c r="P54" s="57"/>
      <c r="Q54" s="57"/>
      <c r="R54" s="7"/>
      <c r="S54" s="57"/>
    </row>
    <row r="55" spans="1:19" s="14" customFormat="1" ht="20.100000000000001" customHeight="1" x14ac:dyDescent="0.25">
      <c r="A55" s="66"/>
      <c r="B55" s="67" t="s">
        <v>218</v>
      </c>
      <c r="C55" s="68" t="s">
        <v>219</v>
      </c>
      <c r="D55" s="69"/>
      <c r="E55" s="69"/>
      <c r="F55" s="69"/>
      <c r="G55" s="69"/>
      <c r="H55" s="70"/>
      <c r="I55" s="57"/>
      <c r="J55" s="59"/>
      <c r="K55" s="59"/>
      <c r="L55" s="57"/>
      <c r="M55" s="57"/>
      <c r="N55" s="65"/>
      <c r="O55" s="65"/>
      <c r="P55" s="57"/>
      <c r="Q55" s="57"/>
      <c r="R55" s="7"/>
      <c r="S55" s="57"/>
    </row>
    <row r="56" spans="1:19" s="14" customFormat="1" ht="20.100000000000001" customHeight="1" x14ac:dyDescent="0.25">
      <c r="A56" s="8"/>
      <c r="B56" s="67" t="s">
        <v>220</v>
      </c>
      <c r="C56" s="62" t="s">
        <v>221</v>
      </c>
      <c r="D56" s="63"/>
      <c r="E56" s="63"/>
      <c r="F56" s="63"/>
      <c r="G56" s="63"/>
      <c r="H56" s="64"/>
      <c r="I56" s="57"/>
      <c r="J56" s="59"/>
      <c r="K56" s="59"/>
      <c r="L56" s="57"/>
      <c r="M56" s="57"/>
      <c r="N56" s="65"/>
      <c r="O56" s="65"/>
      <c r="P56" s="57"/>
      <c r="Q56" s="57"/>
      <c r="R56" s="7"/>
      <c r="S56" s="57"/>
    </row>
    <row r="57" spans="1:19" s="14" customFormat="1" ht="20.100000000000001" customHeight="1" x14ac:dyDescent="0.25">
      <c r="A57" s="8"/>
      <c r="B57" s="71"/>
      <c r="C57" s="71"/>
      <c r="D57" s="72"/>
      <c r="E57" s="72"/>
      <c r="F57" s="72"/>
      <c r="G57" s="72"/>
      <c r="H57" s="72"/>
      <c r="I57" s="57"/>
      <c r="J57" s="59"/>
      <c r="K57" s="59"/>
      <c r="L57" s="57"/>
      <c r="M57" s="57"/>
      <c r="N57" s="65"/>
      <c r="O57" s="65"/>
      <c r="P57" s="57"/>
      <c r="Q57" s="57"/>
      <c r="R57" s="7"/>
      <c r="S57" s="57"/>
    </row>
    <row r="58" spans="1:19" s="14" customFormat="1" ht="20.100000000000001" customHeight="1" x14ac:dyDescent="0.25">
      <c r="A58" s="8"/>
      <c r="B58" s="73" t="s">
        <v>222</v>
      </c>
      <c r="C58" s="74"/>
      <c r="D58" s="74"/>
      <c r="E58" s="74"/>
      <c r="F58" s="74"/>
      <c r="G58" s="74"/>
      <c r="H58" s="75"/>
      <c r="J58" s="13"/>
      <c r="K58" s="13"/>
      <c r="N58" s="13"/>
      <c r="O58" s="33"/>
      <c r="R58" s="7"/>
    </row>
    <row r="59" spans="1:19" ht="19.5" customHeight="1" x14ac:dyDescent="0.25">
      <c r="A59" s="8"/>
      <c r="B59" s="14"/>
      <c r="C59" s="14"/>
      <c r="D59" s="14"/>
      <c r="E59" s="14"/>
      <c r="F59" s="14"/>
      <c r="G59" s="14"/>
      <c r="H59" s="14"/>
      <c r="I59" s="14"/>
      <c r="J59" s="11"/>
      <c r="K59" s="13"/>
      <c r="L59" s="13"/>
      <c r="M59" s="14"/>
      <c r="N59" s="13"/>
      <c r="O59" s="13"/>
      <c r="P59" s="14"/>
      <c r="Q59" s="14"/>
    </row>
    <row r="60" spans="1:19" ht="23.25" hidden="1" customHeight="1" x14ac:dyDescent="0.25">
      <c r="B60" s="77"/>
      <c r="C60" s="77"/>
      <c r="D60" s="77"/>
      <c r="E60" s="77"/>
      <c r="F60" s="77"/>
      <c r="G60" s="77"/>
      <c r="H60" s="77"/>
      <c r="I60" s="77"/>
      <c r="J60" s="78"/>
      <c r="K60" s="79"/>
      <c r="L60" s="79"/>
      <c r="M60" s="77"/>
      <c r="N60" s="79"/>
      <c r="O60" s="79"/>
      <c r="P60" s="77"/>
      <c r="Q60" s="77"/>
    </row>
    <row r="61" spans="1:19" ht="18.75" hidden="1" customHeight="1" x14ac:dyDescent="0.25">
      <c r="B61" s="77"/>
      <c r="C61" s="77"/>
      <c r="D61" s="77"/>
      <c r="E61" s="77"/>
      <c r="F61" s="77"/>
      <c r="G61" s="77"/>
      <c r="H61" s="77"/>
      <c r="I61" s="77"/>
      <c r="J61" s="78"/>
      <c r="K61" s="79"/>
      <c r="L61" s="79"/>
      <c r="M61" s="77"/>
      <c r="N61" s="79"/>
      <c r="O61" s="79"/>
      <c r="P61" s="77"/>
      <c r="Q61" s="77"/>
    </row>
    <row r="62" spans="1:19" ht="18.75" hidden="1" customHeight="1" x14ac:dyDescent="0.25">
      <c r="B62" s="77"/>
      <c r="C62" s="77"/>
      <c r="D62" s="77"/>
      <c r="E62" s="77"/>
      <c r="F62" s="77"/>
      <c r="G62" s="77"/>
      <c r="H62" s="77"/>
      <c r="I62" s="77"/>
      <c r="J62" s="78"/>
      <c r="K62" s="79"/>
      <c r="L62" s="79"/>
      <c r="M62" s="77"/>
      <c r="N62" s="79"/>
      <c r="O62" s="79"/>
      <c r="P62" s="77"/>
      <c r="Q62" s="77"/>
    </row>
  </sheetData>
  <mergeCells count="72">
    <mergeCell ref="B58:H58"/>
    <mergeCell ref="C51:H51"/>
    <mergeCell ref="C52:H52"/>
    <mergeCell ref="C53:H53"/>
    <mergeCell ref="C54:H54"/>
    <mergeCell ref="C55:H55"/>
    <mergeCell ref="C56:H56"/>
    <mergeCell ref="B44:C44"/>
    <mergeCell ref="B45:C45"/>
    <mergeCell ref="B46:C46"/>
    <mergeCell ref="B47:C47"/>
    <mergeCell ref="B48:C48"/>
    <mergeCell ref="C50:H5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72132A88-763F-4FFC-B289-C4D0309A3336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4600703-2213-44A6-8D7B-618A53035FE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8201C286-6957-4A29-89D2-4CC355C0E23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34481DC5-6359-4B1A-B4CC-3714A414EA21}"/>
    <dataValidation allowBlank="1" showInputMessage="1" showErrorMessage="1" prompt="Valores numéricos que se habrán de relacionar con el cálculo del indicador propuesto. _x000a_Manual para el diseño y la construcción de indicadores de Coneval." sqref="I22" xr:uid="{2F7BF74D-03FC-4E66-8B21-6703A45EEB0A}"/>
    <dataValidation allowBlank="1" showInputMessage="1" showErrorMessage="1" prompt="Los &quot;valores programados&quot; son los datos numéricos asociados a las variables del indicador en cuestión que permiten calcular la meta del mismo. " sqref="J22:K22" xr:uid="{3C72D432-3D60-4E27-A458-1A0BDB1FE28E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7DC1A09-8671-41FC-BE72-83C323476C11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FE8802D-E28D-4C27-AE0D-BCABDFB2B846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1C9FF73-4698-4F6B-A3C0-37F5E68830A3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FC107CA6-0504-4D9A-8AF4-9F4941D90954}"/>
    <dataValidation allowBlank="1" showInputMessage="1" showErrorMessage="1" prompt="Hace referencia a las fuentes de información que pueden _x000a_ser usadas para verificar el alcance de los objetivos." sqref="P22" xr:uid="{AB6C768A-288E-473C-ACCC-F9176A984C78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480D232-1BC1-4BFA-87E7-06D70B98EBA5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PP28</vt:lpstr>
      <vt:lpstr>'PP28'!Área_de_impresión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2024-01-25T22:07:27Z</dcterms:created>
  <dcterms:modified xsi:type="dcterms:W3CDTF">2024-01-25T22:07:42Z</dcterms:modified>
</cp:coreProperties>
</file>