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cgloria\Desktop\diciembre\4to Trimestre 2023 LDF\"/>
    </mc:Choice>
  </mc:AlternateContent>
  <xr:revisionPtr revIDLastSave="0" documentId="8_{0D4B30F9-3B26-46AC-BB65-2F70196422C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91029"/>
</workbook>
</file>

<file path=xl/calcChain.xml><?xml version="1.0" encoding="utf-8"?>
<calcChain xmlns="http://schemas.openxmlformats.org/spreadsheetml/2006/main">
  <c r="F93" i="1" l="1"/>
  <c r="G93" i="1"/>
  <c r="D22" i="1"/>
  <c r="D123" i="1" l="1"/>
  <c r="E77" i="1" l="1"/>
  <c r="E78" i="1"/>
  <c r="E79" i="1"/>
  <c r="E80" i="1"/>
  <c r="E81" i="1"/>
  <c r="E82" i="1"/>
  <c r="E76" i="1"/>
  <c r="E60" i="1"/>
  <c r="E59" i="1"/>
  <c r="E50" i="1"/>
  <c r="E51" i="1"/>
  <c r="E52" i="1"/>
  <c r="E53" i="1"/>
  <c r="E54" i="1"/>
  <c r="E55" i="1"/>
  <c r="E56" i="1"/>
  <c r="E57" i="1"/>
  <c r="E49" i="1"/>
  <c r="E40" i="1"/>
  <c r="E41" i="1"/>
  <c r="E42" i="1"/>
  <c r="E43" i="1"/>
  <c r="E44" i="1"/>
  <c r="E45" i="1"/>
  <c r="E46" i="1"/>
  <c r="E47" i="1"/>
  <c r="E39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E16" i="1"/>
  <c r="E17" i="1"/>
  <c r="E11" i="1"/>
  <c r="D28" i="1"/>
  <c r="D18" i="1"/>
  <c r="D10" i="1"/>
  <c r="E75" i="1" l="1"/>
  <c r="E38" i="1"/>
  <c r="E28" i="1"/>
  <c r="E18" i="1"/>
  <c r="E10" i="1"/>
  <c r="E48" i="1"/>
  <c r="C123" i="1"/>
  <c r="F123" i="1"/>
  <c r="G123" i="1"/>
  <c r="D58" i="1"/>
  <c r="E100" i="1"/>
  <c r="E101" i="1"/>
  <c r="E102" i="1"/>
  <c r="E95" i="1" l="1"/>
  <c r="H95" i="1" s="1"/>
  <c r="E96" i="1"/>
  <c r="H96" i="1" s="1"/>
  <c r="E97" i="1"/>
  <c r="H97" i="1" s="1"/>
  <c r="E98" i="1"/>
  <c r="H98" i="1" s="1"/>
  <c r="E99" i="1"/>
  <c r="H99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1" i="1"/>
  <c r="E135" i="1"/>
  <c r="E136" i="1"/>
  <c r="H136" i="1" s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4" i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4" i="1"/>
  <c r="E94" i="1"/>
  <c r="H94" i="1" s="1"/>
  <c r="E86" i="1"/>
  <c r="H77" i="1"/>
  <c r="H78" i="1"/>
  <c r="H79" i="1"/>
  <c r="H80" i="1"/>
  <c r="H81" i="1"/>
  <c r="H82" i="1"/>
  <c r="H76" i="1"/>
  <c r="E61" i="1"/>
  <c r="H59" i="1"/>
  <c r="H50" i="1"/>
  <c r="H51" i="1"/>
  <c r="H52" i="1"/>
  <c r="H53" i="1"/>
  <c r="H54" i="1"/>
  <c r="H55" i="1"/>
  <c r="H56" i="1"/>
  <c r="H57" i="1"/>
  <c r="H49" i="1"/>
  <c r="H43" i="1"/>
  <c r="H44" i="1"/>
  <c r="H45" i="1"/>
  <c r="H46" i="1"/>
  <c r="H47" i="1"/>
  <c r="H30" i="1"/>
  <c r="H31" i="1"/>
  <c r="H32" i="1"/>
  <c r="H33" i="1"/>
  <c r="H34" i="1"/>
  <c r="H35" i="1"/>
  <c r="H36" i="1"/>
  <c r="H37" i="1"/>
  <c r="H29" i="1"/>
  <c r="H20" i="1"/>
  <c r="H21" i="1"/>
  <c r="H22" i="1"/>
  <c r="H23" i="1"/>
  <c r="H24" i="1"/>
  <c r="H25" i="1"/>
  <c r="H26" i="1"/>
  <c r="H27" i="1"/>
  <c r="H12" i="1"/>
  <c r="H13" i="1"/>
  <c r="H14" i="1"/>
  <c r="H15" i="1"/>
  <c r="H16" i="1"/>
  <c r="H17" i="1"/>
  <c r="H11" i="1"/>
  <c r="H148" i="1"/>
  <c r="H149" i="1"/>
  <c r="H147" i="1"/>
  <c r="H135" i="1"/>
  <c r="H73" i="1"/>
  <c r="H74" i="1"/>
  <c r="H72" i="1"/>
  <c r="E139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38" i="1"/>
  <c r="H138" i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14" i="1"/>
  <c r="H114" i="1" s="1"/>
  <c r="H100" i="1"/>
  <c r="H101" i="1"/>
  <c r="H102" i="1"/>
  <c r="E64" i="1"/>
  <c r="H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63" i="1"/>
  <c r="H63" i="1" s="1"/>
  <c r="H40" i="1"/>
  <c r="H41" i="1"/>
  <c r="H42" i="1"/>
  <c r="H39" i="1"/>
  <c r="D38" i="1"/>
  <c r="D48" i="1"/>
  <c r="D62" i="1"/>
  <c r="D75" i="1"/>
  <c r="D93" i="1"/>
  <c r="D103" i="1"/>
  <c r="D113" i="1"/>
  <c r="D133" i="1"/>
  <c r="D137" i="1"/>
  <c r="D146" i="1"/>
  <c r="D150" i="1"/>
  <c r="E146" i="1"/>
  <c r="F10" i="1"/>
  <c r="F18" i="1"/>
  <c r="F28" i="1"/>
  <c r="F38" i="1"/>
  <c r="F48" i="1"/>
  <c r="F58" i="1"/>
  <c r="F62" i="1"/>
  <c r="F75" i="1"/>
  <c r="F103" i="1"/>
  <c r="F113" i="1"/>
  <c r="F133" i="1"/>
  <c r="F137" i="1"/>
  <c r="F146" i="1"/>
  <c r="F150" i="1"/>
  <c r="G10" i="1"/>
  <c r="G18" i="1"/>
  <c r="G28" i="1"/>
  <c r="G38" i="1"/>
  <c r="G48" i="1"/>
  <c r="G58" i="1"/>
  <c r="G62" i="1"/>
  <c r="G75" i="1"/>
  <c r="G103" i="1"/>
  <c r="G113" i="1"/>
  <c r="G133" i="1"/>
  <c r="G137" i="1"/>
  <c r="G146" i="1"/>
  <c r="G150" i="1"/>
  <c r="D85" i="1"/>
  <c r="F85" i="1"/>
  <c r="G85" i="1"/>
  <c r="D71" i="1"/>
  <c r="E71" i="1"/>
  <c r="F71" i="1"/>
  <c r="G71" i="1"/>
  <c r="C93" i="1"/>
  <c r="C103" i="1"/>
  <c r="C11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H61" i="1" l="1"/>
  <c r="E58" i="1"/>
  <c r="E8" i="1" s="1"/>
  <c r="E62" i="1"/>
  <c r="E123" i="1"/>
  <c r="E137" i="1"/>
  <c r="H71" i="1"/>
  <c r="H146" i="1"/>
  <c r="H62" i="1"/>
  <c r="H139" i="1"/>
  <c r="H137" i="1" s="1"/>
  <c r="E133" i="1"/>
  <c r="E85" i="1"/>
  <c r="H60" i="1"/>
  <c r="H58" i="1" s="1"/>
  <c r="H113" i="1"/>
  <c r="H86" i="1"/>
  <c r="H85" i="1" s="1"/>
  <c r="H75" i="1"/>
  <c r="E150" i="1"/>
  <c r="H151" i="1"/>
  <c r="H150" i="1" s="1"/>
  <c r="H134" i="1"/>
  <c r="H133" i="1" s="1"/>
  <c r="H124" i="1"/>
  <c r="H123" i="1" s="1"/>
  <c r="E113" i="1"/>
  <c r="E103" i="1"/>
  <c r="G83" i="1"/>
  <c r="F83" i="1"/>
  <c r="C83" i="1"/>
  <c r="H104" i="1"/>
  <c r="H103" i="1" s="1"/>
  <c r="E93" i="1"/>
  <c r="H93" i="1"/>
  <c r="D83" i="1"/>
  <c r="H48" i="1"/>
  <c r="H38" i="1"/>
  <c r="G8" i="1"/>
  <c r="F8" i="1"/>
  <c r="H28" i="1"/>
  <c r="C8" i="1"/>
  <c r="H19" i="1"/>
  <c r="H18" i="1" s="1"/>
  <c r="D8" i="1"/>
  <c r="H10" i="1"/>
  <c r="F158" i="1" l="1"/>
  <c r="E83" i="1"/>
  <c r="G158" i="1"/>
  <c r="C158" i="1"/>
  <c r="D158" i="1"/>
  <c r="H83" i="1"/>
  <c r="H8" i="1"/>
  <c r="E158" i="1" l="1"/>
  <c r="H158" i="1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<sst xmlns="http://schemas.openxmlformats.org/spreadsheetml/2006/main" count="585" uniqueCount="249">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</sst>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/>
    <xf numFmtId="8" fontId="7" fillId="2" borderId="9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C126" zoomScale="80" zoomScaleNormal="80" workbookViewId="0">
      <selection activeCell="F152" sqref="F152:G152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8" t="s">
        <v>245</v>
      </c>
      <c r="C1" s="59"/>
      <c r="D1" s="59"/>
      <c r="E1" s="59"/>
      <c r="F1" s="59"/>
      <c r="G1" s="59"/>
      <c r="H1" s="60"/>
    </row>
    <row r="2" spans="2:9" ht="18.75" customHeight="1" x14ac:dyDescent="0.2">
      <c r="B2" s="61" t="s">
        <v>1</v>
      </c>
      <c r="C2" s="62"/>
      <c r="D2" s="62"/>
      <c r="E2" s="62"/>
      <c r="F2" s="62"/>
      <c r="G2" s="62"/>
      <c r="H2" s="63"/>
    </row>
    <row r="3" spans="2:9" ht="19.5" customHeight="1" x14ac:dyDescent="0.2">
      <c r="B3" s="61" t="s">
        <v>2</v>
      </c>
      <c r="C3" s="62"/>
      <c r="D3" s="62"/>
      <c r="E3" s="62"/>
      <c r="F3" s="62"/>
      <c r="G3" s="62"/>
      <c r="H3" s="63"/>
    </row>
    <row r="4" spans="2:9" ht="18" customHeight="1" x14ac:dyDescent="0.2">
      <c r="B4" s="61" t="s">
        <v>248</v>
      </c>
      <c r="C4" s="62"/>
      <c r="D4" s="62"/>
      <c r="E4" s="62"/>
      <c r="F4" s="62"/>
      <c r="G4" s="62"/>
      <c r="H4" s="63"/>
    </row>
    <row r="5" spans="2:9" ht="23.25" customHeight="1" x14ac:dyDescent="0.2">
      <c r="B5" s="61" t="s">
        <v>246</v>
      </c>
      <c r="C5" s="62"/>
      <c r="D5" s="62"/>
      <c r="E5" s="62"/>
      <c r="F5" s="62"/>
      <c r="G5" s="62"/>
      <c r="H5" s="63"/>
    </row>
    <row r="6" spans="2:9" ht="26.25" customHeight="1" x14ac:dyDescent="0.2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 x14ac:dyDescent="0.2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 x14ac:dyDescent="0.2">
      <c r="B8" s="26" t="s">
        <v>5</v>
      </c>
      <c r="C8" s="32">
        <f>SUM(C10+C18+C28+C38+C48+C58+C62+C75)</f>
        <v>8287400169.999999</v>
      </c>
      <c r="D8" s="33">
        <f t="shared" ref="D8:G8" si="0">SUM(D10+D18+D28+D38+D48+D58+D62+D75)</f>
        <v>1594486687.6200001</v>
      </c>
      <c r="E8" s="32">
        <f>SUM(E10+E18+E28+E38+E48+E58+E62+E75)</f>
        <v>9881886857.6199989</v>
      </c>
      <c r="F8" s="33">
        <f t="shared" si="0"/>
        <v>9606457679.7300014</v>
      </c>
      <c r="G8" s="32">
        <f t="shared" si="0"/>
        <v>9402964099.6700001</v>
      </c>
      <c r="H8" s="33">
        <f>SUM(H10+H18+H28+H38+H48+H58+H62+H71+H75)</f>
        <v>275429177.88999993</v>
      </c>
    </row>
    <row r="9" spans="2:9" ht="12.75" customHeight="1" x14ac:dyDescent="0.2">
      <c r="B9" s="27"/>
      <c r="C9" s="34"/>
      <c r="D9" s="35"/>
      <c r="E9" s="34"/>
      <c r="F9" s="35"/>
      <c r="G9" s="34"/>
      <c r="H9" s="35"/>
    </row>
    <row r="10" spans="2:9" s="15" customFormat="1" ht="12.75" x14ac:dyDescent="0.2">
      <c r="B10" s="27" t="s">
        <v>6</v>
      </c>
      <c r="C10" s="34">
        <f>SUM(C11:C17)</f>
        <v>4184250523.5499997</v>
      </c>
      <c r="D10" s="35">
        <f>SUM(D11:D17)</f>
        <v>-20655580.549999997</v>
      </c>
      <c r="E10" s="34">
        <f>SUM(E11:E17)</f>
        <v>4163594942.9999995</v>
      </c>
      <c r="F10" s="35">
        <f t="shared" ref="F10:G10" si="1">SUM(F11:F17)</f>
        <v>4112082538.3699999</v>
      </c>
      <c r="G10" s="34">
        <f t="shared" si="1"/>
        <v>4112052836.29</v>
      </c>
      <c r="H10" s="35">
        <f>SUM(H11:H17)</f>
        <v>51512404.629999936</v>
      </c>
    </row>
    <row r="11" spans="2:9" ht="12.75" x14ac:dyDescent="0.2">
      <c r="B11" s="28" t="s">
        <v>7</v>
      </c>
      <c r="C11" s="36">
        <v>2105617804.1800001</v>
      </c>
      <c r="D11" s="37">
        <v>-231266556.66999999</v>
      </c>
      <c r="E11" s="36">
        <f>+C11+D11</f>
        <v>1874351247.51</v>
      </c>
      <c r="F11" s="37">
        <v>1827101953.96</v>
      </c>
      <c r="G11" s="36">
        <v>1827096987.53</v>
      </c>
      <c r="H11" s="37">
        <f>E11-F11</f>
        <v>47249293.549999952</v>
      </c>
      <c r="I11" s="16"/>
    </row>
    <row r="12" spans="2:9" ht="12.75" x14ac:dyDescent="0.2">
      <c r="B12" s="28" t="s">
        <v>8</v>
      </c>
      <c r="C12" s="36">
        <v>266235462.97999999</v>
      </c>
      <c r="D12" s="37">
        <v>109153563.13</v>
      </c>
      <c r="E12" s="36">
        <f t="shared" ref="E12:E17" si="2">+C12+D12</f>
        <v>375389026.11000001</v>
      </c>
      <c r="F12" s="37">
        <v>375389026.11000001</v>
      </c>
      <c r="G12" s="36">
        <v>375389026.11000001</v>
      </c>
      <c r="H12" s="37">
        <f t="shared" ref="H12:H17" si="3">E12-F12</f>
        <v>0</v>
      </c>
      <c r="I12" s="16"/>
    </row>
    <row r="13" spans="2:9" ht="12.75" x14ac:dyDescent="0.2">
      <c r="B13" s="28" t="s">
        <v>9</v>
      </c>
      <c r="C13" s="36">
        <v>399652786.26999998</v>
      </c>
      <c r="D13" s="37">
        <v>-10978350.710000001</v>
      </c>
      <c r="E13" s="36">
        <f t="shared" si="2"/>
        <v>388674435.56</v>
      </c>
      <c r="F13" s="37">
        <v>388634907.38999999</v>
      </c>
      <c r="G13" s="36">
        <v>388629532.38</v>
      </c>
      <c r="H13" s="37">
        <f t="shared" si="3"/>
        <v>39528.170000016689</v>
      </c>
    </row>
    <row r="14" spans="2:9" ht="12.75" x14ac:dyDescent="0.2">
      <c r="B14" s="28" t="s">
        <v>10</v>
      </c>
      <c r="C14" s="36">
        <v>694765420.63</v>
      </c>
      <c r="D14" s="37">
        <v>17348238.579999998</v>
      </c>
      <c r="E14" s="36">
        <f t="shared" si="2"/>
        <v>712113659.21000004</v>
      </c>
      <c r="F14" s="37">
        <v>707920726.95000005</v>
      </c>
      <c r="G14" s="36">
        <v>707920726.95000005</v>
      </c>
      <c r="H14" s="37">
        <f t="shared" si="3"/>
        <v>4192932.2599999905</v>
      </c>
    </row>
    <row r="15" spans="2:9" ht="12.75" x14ac:dyDescent="0.2">
      <c r="B15" s="28" t="s">
        <v>11</v>
      </c>
      <c r="C15" s="36">
        <v>582147936.54999995</v>
      </c>
      <c r="D15" s="37">
        <v>142282787.90000001</v>
      </c>
      <c r="E15" s="36">
        <f t="shared" si="2"/>
        <v>724430724.44999993</v>
      </c>
      <c r="F15" s="37">
        <v>724400073.79999995</v>
      </c>
      <c r="G15" s="36">
        <v>724380713.15999997</v>
      </c>
      <c r="H15" s="37">
        <f t="shared" si="3"/>
        <v>30650.649999976158</v>
      </c>
    </row>
    <row r="16" spans="2:9" ht="12.75" x14ac:dyDescent="0.2">
      <c r="B16" s="28" t="s">
        <v>12</v>
      </c>
      <c r="C16" s="36">
        <v>89000000</v>
      </c>
      <c r="D16" s="37">
        <v>-89000000</v>
      </c>
      <c r="E16" s="36">
        <f t="shared" si="2"/>
        <v>0</v>
      </c>
      <c r="F16" s="37">
        <v>0</v>
      </c>
      <c r="G16" s="36">
        <v>0</v>
      </c>
      <c r="H16" s="37">
        <f t="shared" si="3"/>
        <v>0</v>
      </c>
    </row>
    <row r="17" spans="2:10" ht="12.75" x14ac:dyDescent="0.2">
      <c r="B17" s="28" t="s">
        <v>13</v>
      </c>
      <c r="C17" s="36">
        <v>46831112.939999998</v>
      </c>
      <c r="D17" s="37">
        <v>41804737.219999999</v>
      </c>
      <c r="E17" s="36">
        <f t="shared" si="2"/>
        <v>88635850.159999996</v>
      </c>
      <c r="F17" s="37">
        <v>88635850.159999996</v>
      </c>
      <c r="G17" s="36">
        <v>88635850.159999996</v>
      </c>
      <c r="H17" s="37">
        <f t="shared" si="3"/>
        <v>0</v>
      </c>
    </row>
    <row r="18" spans="2:10" s="15" customFormat="1" ht="12.75" x14ac:dyDescent="0.2">
      <c r="B18" s="27" t="s">
        <v>14</v>
      </c>
      <c r="C18" s="34">
        <f>SUM(C19:C27)</f>
        <v>482658472.97000003</v>
      </c>
      <c r="D18" s="35">
        <f>SUM(D19:D27)</f>
        <v>-16530728.670000002</v>
      </c>
      <c r="E18" s="34">
        <f>SUM(E19:E27)</f>
        <v>466127744.30000001</v>
      </c>
      <c r="F18" s="35">
        <f t="shared" ref="F18:G18" si="4">SUM(F19:F27)</f>
        <v>436781645.64000005</v>
      </c>
      <c r="G18" s="34">
        <f t="shared" si="4"/>
        <v>428096526.62999994</v>
      </c>
      <c r="H18" s="35">
        <f>SUM(H19:H27)</f>
        <v>29346098.659999974</v>
      </c>
      <c r="I18" s="17"/>
      <c r="J18" s="18"/>
    </row>
    <row r="19" spans="2:10" ht="12.75" customHeight="1" x14ac:dyDescent="0.2">
      <c r="B19" s="28" t="s">
        <v>15</v>
      </c>
      <c r="C19" s="36">
        <v>25112600</v>
      </c>
      <c r="D19" s="37">
        <v>-5131853.09</v>
      </c>
      <c r="E19" s="36">
        <f>C19+D19</f>
        <v>19980746.91</v>
      </c>
      <c r="F19" s="37">
        <v>19281370.079999998</v>
      </c>
      <c r="G19" s="36">
        <v>18252539.550000001</v>
      </c>
      <c r="H19" s="37">
        <f>E19-F19</f>
        <v>699376.83000000194</v>
      </c>
    </row>
    <row r="20" spans="2:10" ht="12.75" x14ac:dyDescent="0.2">
      <c r="B20" s="28" t="s">
        <v>16</v>
      </c>
      <c r="C20" s="36">
        <v>8737830.9700000007</v>
      </c>
      <c r="D20" s="37">
        <v>72321.03</v>
      </c>
      <c r="E20" s="36">
        <f t="shared" ref="E20:E27" si="5">C20+D20</f>
        <v>8810152</v>
      </c>
      <c r="F20" s="37">
        <v>7611667.9800000004</v>
      </c>
      <c r="G20" s="36">
        <v>7611667.9800000004</v>
      </c>
      <c r="H20" s="37">
        <f t="shared" ref="H20:H27" si="6">E20-F20</f>
        <v>1198484.0199999996</v>
      </c>
    </row>
    <row r="21" spans="2:10" ht="12.75" x14ac:dyDescent="0.2">
      <c r="B21" s="28" t="s">
        <v>17</v>
      </c>
      <c r="C21" s="36">
        <v>0</v>
      </c>
      <c r="D21" s="37">
        <v>0</v>
      </c>
      <c r="E21" s="36">
        <f t="shared" si="5"/>
        <v>0</v>
      </c>
      <c r="F21" s="37">
        <v>2014.34</v>
      </c>
      <c r="G21" s="36">
        <v>2014.34</v>
      </c>
      <c r="H21" s="37">
        <f t="shared" si="6"/>
        <v>-2014.34</v>
      </c>
    </row>
    <row r="22" spans="2:10" ht="12.75" x14ac:dyDescent="0.2">
      <c r="B22" s="28" t="s">
        <v>18</v>
      </c>
      <c r="C22" s="36">
        <v>19466885</v>
      </c>
      <c r="D22" s="37">
        <f>-992434.03+2014.34</f>
        <v>-990419.69000000006</v>
      </c>
      <c r="E22" s="36">
        <f t="shared" si="5"/>
        <v>18476465.309999999</v>
      </c>
      <c r="F22" s="37">
        <v>17121129.920000002</v>
      </c>
      <c r="G22" s="36">
        <v>16741046.640000001</v>
      </c>
      <c r="H22" s="37">
        <f>E22-F22</f>
        <v>1355335.3899999969</v>
      </c>
    </row>
    <row r="23" spans="2:10" ht="12.75" x14ac:dyDescent="0.2">
      <c r="B23" s="28" t="s">
        <v>19</v>
      </c>
      <c r="C23" s="36">
        <v>6810100</v>
      </c>
      <c r="D23" s="37">
        <v>10135899.880000001</v>
      </c>
      <c r="E23" s="36">
        <f t="shared" si="5"/>
        <v>16945999.880000003</v>
      </c>
      <c r="F23" s="37">
        <v>16435262.73</v>
      </c>
      <c r="G23" s="36">
        <v>16380973.949999999</v>
      </c>
      <c r="H23" s="37">
        <f t="shared" si="6"/>
        <v>510737.15000000224</v>
      </c>
      <c r="J23" s="13" t="s">
        <v>82</v>
      </c>
    </row>
    <row r="24" spans="2:10" ht="12.75" x14ac:dyDescent="0.2">
      <c r="B24" s="28" t="s">
        <v>20</v>
      </c>
      <c r="C24" s="36">
        <v>300522565</v>
      </c>
      <c r="D24" s="37">
        <v>-7933251.5700000003</v>
      </c>
      <c r="E24" s="36">
        <f t="shared" si="5"/>
        <v>292589313.43000001</v>
      </c>
      <c r="F24" s="37">
        <v>273093124.16000003</v>
      </c>
      <c r="G24" s="36">
        <v>267750033.19999999</v>
      </c>
      <c r="H24" s="37">
        <f t="shared" si="6"/>
        <v>19496189.269999981</v>
      </c>
    </row>
    <row r="25" spans="2:10" ht="12.75" x14ac:dyDescent="0.2">
      <c r="B25" s="28" t="s">
        <v>21</v>
      </c>
      <c r="C25" s="36">
        <v>63313012</v>
      </c>
      <c r="D25" s="37">
        <v>-40006520.5</v>
      </c>
      <c r="E25" s="36">
        <f t="shared" si="5"/>
        <v>23306491.5</v>
      </c>
      <c r="F25" s="37">
        <v>22790165.620000001</v>
      </c>
      <c r="G25" s="36">
        <v>22010869.5</v>
      </c>
      <c r="H25" s="37">
        <f t="shared" si="6"/>
        <v>516325.87999999896</v>
      </c>
    </row>
    <row r="26" spans="2:10" ht="12.75" x14ac:dyDescent="0.2">
      <c r="B26" s="28" t="s">
        <v>22</v>
      </c>
      <c r="C26" s="36">
        <v>4550000</v>
      </c>
      <c r="D26" s="37">
        <v>4697425.5199999996</v>
      </c>
      <c r="E26" s="36">
        <f t="shared" si="5"/>
        <v>9247425.5199999996</v>
      </c>
      <c r="F26" s="37">
        <v>9247425.5199999996</v>
      </c>
      <c r="G26" s="36">
        <v>9247425.5199999996</v>
      </c>
      <c r="H26" s="37">
        <f t="shared" si="6"/>
        <v>0</v>
      </c>
    </row>
    <row r="27" spans="2:10" ht="12.75" x14ac:dyDescent="0.2">
      <c r="B27" s="28" t="s">
        <v>23</v>
      </c>
      <c r="C27" s="36">
        <v>54145480</v>
      </c>
      <c r="D27" s="37">
        <v>22625669.75</v>
      </c>
      <c r="E27" s="36">
        <f t="shared" si="5"/>
        <v>76771149.75</v>
      </c>
      <c r="F27" s="37">
        <v>71199485.290000007</v>
      </c>
      <c r="G27" s="36">
        <v>70099955.950000003</v>
      </c>
      <c r="H27" s="37">
        <f t="shared" si="6"/>
        <v>5571664.4599999934</v>
      </c>
    </row>
    <row r="28" spans="2:10" s="15" customFormat="1" ht="12.75" x14ac:dyDescent="0.2">
      <c r="B28" s="27" t="s">
        <v>24</v>
      </c>
      <c r="C28" s="34">
        <f>SUM(C29:C37)</f>
        <v>896316056.52999997</v>
      </c>
      <c r="D28" s="35">
        <f>SUM(D29:D37)</f>
        <v>596584865.80999994</v>
      </c>
      <c r="E28" s="34">
        <f>SUM(E29:E37)</f>
        <v>1492900922.3399999</v>
      </c>
      <c r="F28" s="35">
        <f t="shared" ref="F28:H28" si="7">SUM(F29:F37)</f>
        <v>1382599687.8299999</v>
      </c>
      <c r="G28" s="34">
        <f t="shared" si="7"/>
        <v>1340190477.6299999</v>
      </c>
      <c r="H28" s="35">
        <f t="shared" si="7"/>
        <v>110301234.50999998</v>
      </c>
    </row>
    <row r="29" spans="2:10" ht="12.75" x14ac:dyDescent="0.2">
      <c r="B29" s="28" t="s">
        <v>25</v>
      </c>
      <c r="C29" s="36">
        <v>12366500</v>
      </c>
      <c r="D29" s="37">
        <v>-409910.82</v>
      </c>
      <c r="E29" s="36">
        <f>C29+D29</f>
        <v>11956589.18</v>
      </c>
      <c r="F29" s="37">
        <v>9729778.2400000002</v>
      </c>
      <c r="G29" s="36">
        <v>9285693.8100000005</v>
      </c>
      <c r="H29" s="37">
        <f>E29-F29</f>
        <v>2226810.9399999995</v>
      </c>
    </row>
    <row r="30" spans="2:10" ht="12.75" x14ac:dyDescent="0.2">
      <c r="B30" s="28" t="s">
        <v>26</v>
      </c>
      <c r="C30" s="36">
        <v>57444526</v>
      </c>
      <c r="D30" s="37">
        <v>9796981.3399999999</v>
      </c>
      <c r="E30" s="36">
        <f t="shared" ref="E30:E37" si="8">C30+D30</f>
        <v>67241507.340000004</v>
      </c>
      <c r="F30" s="37">
        <v>65336378.130000003</v>
      </c>
      <c r="G30" s="36">
        <v>61396752.399999999</v>
      </c>
      <c r="H30" s="37">
        <f t="shared" ref="H30:H37" si="9">E30-F30</f>
        <v>1905129.2100000009</v>
      </c>
    </row>
    <row r="31" spans="2:10" ht="12.75" x14ac:dyDescent="0.2">
      <c r="B31" s="28" t="s">
        <v>27</v>
      </c>
      <c r="C31" s="36">
        <v>207347802.53</v>
      </c>
      <c r="D31" s="37">
        <v>-35787946.689999998</v>
      </c>
      <c r="E31" s="36">
        <f t="shared" si="8"/>
        <v>171559855.84</v>
      </c>
      <c r="F31" s="37">
        <v>156945708.94999999</v>
      </c>
      <c r="G31" s="36">
        <v>152652356.38</v>
      </c>
      <c r="H31" s="37">
        <f t="shared" si="9"/>
        <v>14614146.890000015</v>
      </c>
    </row>
    <row r="32" spans="2:10" ht="12.75" x14ac:dyDescent="0.2">
      <c r="B32" s="28" t="s">
        <v>28</v>
      </c>
      <c r="C32" s="36">
        <v>141390000</v>
      </c>
      <c r="D32" s="37">
        <v>730289.99</v>
      </c>
      <c r="E32" s="36">
        <f t="shared" si="8"/>
        <v>142120289.99000001</v>
      </c>
      <c r="F32" s="37">
        <v>133361760.3</v>
      </c>
      <c r="G32" s="36">
        <v>133361760.3</v>
      </c>
      <c r="H32" s="37">
        <f t="shared" si="9"/>
        <v>8758529.6900000125</v>
      </c>
    </row>
    <row r="33" spans="2:8" ht="12.75" x14ac:dyDescent="0.2">
      <c r="B33" s="28" t="s">
        <v>29</v>
      </c>
      <c r="C33" s="36">
        <v>302603900</v>
      </c>
      <c r="D33" s="37">
        <v>24585800.510000002</v>
      </c>
      <c r="E33" s="36">
        <f t="shared" si="8"/>
        <v>327189700.50999999</v>
      </c>
      <c r="F33" s="37">
        <v>252357603.80000001</v>
      </c>
      <c r="G33" s="36">
        <v>235723066.38999999</v>
      </c>
      <c r="H33" s="37">
        <f t="shared" si="9"/>
        <v>74832096.709999979</v>
      </c>
    </row>
    <row r="34" spans="2:8" ht="12.75" x14ac:dyDescent="0.2">
      <c r="B34" s="28" t="s">
        <v>30</v>
      </c>
      <c r="C34" s="36">
        <v>50411000</v>
      </c>
      <c r="D34" s="37">
        <v>7151961.1900000004</v>
      </c>
      <c r="E34" s="36">
        <f t="shared" si="8"/>
        <v>57562961.189999998</v>
      </c>
      <c r="F34" s="37">
        <v>56045932.149999999</v>
      </c>
      <c r="G34" s="36">
        <v>56045932.149999999</v>
      </c>
      <c r="H34" s="37">
        <f t="shared" si="9"/>
        <v>1517029.0399999991</v>
      </c>
    </row>
    <row r="35" spans="2:8" ht="12.75" x14ac:dyDescent="0.2">
      <c r="B35" s="28" t="s">
        <v>31</v>
      </c>
      <c r="C35" s="36">
        <v>1367500</v>
      </c>
      <c r="D35" s="37">
        <v>399958.43</v>
      </c>
      <c r="E35" s="36">
        <f t="shared" si="8"/>
        <v>1767458.43</v>
      </c>
      <c r="F35" s="37">
        <v>1216138.79</v>
      </c>
      <c r="G35" s="36">
        <v>1216138.79</v>
      </c>
      <c r="H35" s="37">
        <f t="shared" si="9"/>
        <v>551319.6399999999</v>
      </c>
    </row>
    <row r="36" spans="2:8" ht="12.75" x14ac:dyDescent="0.2">
      <c r="B36" s="28" t="s">
        <v>32</v>
      </c>
      <c r="C36" s="36">
        <v>52282328</v>
      </c>
      <c r="D36" s="37">
        <v>32518387.329999998</v>
      </c>
      <c r="E36" s="36">
        <f t="shared" si="8"/>
        <v>84800715.329999998</v>
      </c>
      <c r="F36" s="37">
        <v>83792335.829999998</v>
      </c>
      <c r="G36" s="36">
        <v>80100614.150000006</v>
      </c>
      <c r="H36" s="37">
        <f t="shared" si="9"/>
        <v>1008379.5</v>
      </c>
    </row>
    <row r="37" spans="2:8" ht="12.75" x14ac:dyDescent="0.2">
      <c r="B37" s="28" t="s">
        <v>33</v>
      </c>
      <c r="C37" s="36">
        <v>71102500</v>
      </c>
      <c r="D37" s="37">
        <v>557599344.52999997</v>
      </c>
      <c r="E37" s="36">
        <f t="shared" si="8"/>
        <v>628701844.52999997</v>
      </c>
      <c r="F37" s="37">
        <v>623814051.63999999</v>
      </c>
      <c r="G37" s="36">
        <v>610408163.25999999</v>
      </c>
      <c r="H37" s="37">
        <f t="shared" si="9"/>
        <v>4887792.8899999857</v>
      </c>
    </row>
    <row r="38" spans="2:8" s="15" customFormat="1" ht="25.5" x14ac:dyDescent="0.2">
      <c r="B38" s="27" t="s">
        <v>34</v>
      </c>
      <c r="C38" s="34">
        <f>SUM(C39:C47)</f>
        <v>1562763248</v>
      </c>
      <c r="D38" s="35">
        <f t="shared" ref="D38:H38" si="10">SUM(D39:D47)</f>
        <v>234515318.59000003</v>
      </c>
      <c r="E38" s="34">
        <f>SUM(E39:E47)</f>
        <v>1797278566.5900002</v>
      </c>
      <c r="F38" s="35">
        <f>SUM(F39:F47)</f>
        <v>1790702929.05</v>
      </c>
      <c r="G38" s="34">
        <f>SUM(G39:G47)</f>
        <v>1790651929.05</v>
      </c>
      <c r="H38" s="35">
        <f t="shared" si="10"/>
        <v>6575637.5399999656</v>
      </c>
    </row>
    <row r="39" spans="2:8" ht="12.75" x14ac:dyDescent="0.2">
      <c r="B39" s="28" t="s">
        <v>35</v>
      </c>
      <c r="C39" s="36">
        <v>34500000</v>
      </c>
      <c r="D39" s="37">
        <v>22986210.469999999</v>
      </c>
      <c r="E39" s="36">
        <f>C39+D39</f>
        <v>57486210.469999999</v>
      </c>
      <c r="F39" s="37">
        <v>57486210.469999999</v>
      </c>
      <c r="G39" s="36">
        <v>57486210.469999999</v>
      </c>
      <c r="H39" s="37">
        <f>E39-F39</f>
        <v>0</v>
      </c>
    </row>
    <row r="40" spans="2:8" ht="12.75" x14ac:dyDescent="0.2">
      <c r="B40" s="28" t="s">
        <v>36</v>
      </c>
      <c r="C40" s="36">
        <v>1137000000</v>
      </c>
      <c r="D40" s="37">
        <v>77904688.25</v>
      </c>
      <c r="E40" s="36">
        <f t="shared" ref="E40:E47" si="11">C40+D40</f>
        <v>1214904688.25</v>
      </c>
      <c r="F40" s="37">
        <v>1214904688.25</v>
      </c>
      <c r="G40" s="36">
        <v>1214904688.25</v>
      </c>
      <c r="H40" s="37">
        <f t="shared" ref="H40:H44" si="12">E40-F40</f>
        <v>0</v>
      </c>
    </row>
    <row r="41" spans="2:8" ht="12.75" x14ac:dyDescent="0.2">
      <c r="B41" s="28" t="s">
        <v>37</v>
      </c>
      <c r="C41" s="36">
        <v>23000000</v>
      </c>
      <c r="D41" s="37">
        <v>3649694.4</v>
      </c>
      <c r="E41" s="36">
        <f t="shared" si="11"/>
        <v>26649694.399999999</v>
      </c>
      <c r="F41" s="37">
        <v>26130756.800000001</v>
      </c>
      <c r="G41" s="36">
        <v>26130756.800000001</v>
      </c>
      <c r="H41" s="37">
        <f t="shared" si="12"/>
        <v>518937.59999999776</v>
      </c>
    </row>
    <row r="42" spans="2:8" ht="12.75" x14ac:dyDescent="0.2">
      <c r="B42" s="28" t="s">
        <v>38</v>
      </c>
      <c r="C42" s="36">
        <v>242538248</v>
      </c>
      <c r="D42" s="37">
        <v>72105744.280000001</v>
      </c>
      <c r="E42" s="36">
        <f t="shared" si="11"/>
        <v>314643992.27999997</v>
      </c>
      <c r="F42" s="37">
        <v>311145462.18000001</v>
      </c>
      <c r="G42" s="36">
        <v>311094462.18000001</v>
      </c>
      <c r="H42" s="37">
        <f t="shared" si="12"/>
        <v>3498530.0999999642</v>
      </c>
    </row>
    <row r="43" spans="2:8" ht="12.75" x14ac:dyDescent="0.2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 x14ac:dyDescent="0.2">
      <c r="B44" s="28" t="s">
        <v>40</v>
      </c>
      <c r="C44" s="36">
        <v>0</v>
      </c>
      <c r="D44" s="37">
        <v>12528030.83</v>
      </c>
      <c r="E44" s="36">
        <f t="shared" si="11"/>
        <v>12528030.83</v>
      </c>
      <c r="F44" s="37">
        <v>12528030.83</v>
      </c>
      <c r="G44" s="36">
        <v>12528030.83</v>
      </c>
      <c r="H44" s="37">
        <f t="shared" si="12"/>
        <v>0</v>
      </c>
    </row>
    <row r="45" spans="2:8" ht="12.75" x14ac:dyDescent="0.2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 x14ac:dyDescent="0.2">
      <c r="B46" s="28" t="s">
        <v>42</v>
      </c>
      <c r="C46" s="36">
        <v>125725000</v>
      </c>
      <c r="D46" s="37">
        <v>45340950.359999999</v>
      </c>
      <c r="E46" s="36">
        <f t="shared" si="11"/>
        <v>171065950.36000001</v>
      </c>
      <c r="F46" s="53">
        <v>168507780.52000001</v>
      </c>
      <c r="G46" s="54">
        <v>168507780.52000001</v>
      </c>
      <c r="H46" s="37">
        <f>E46-F46</f>
        <v>2558169.8400000036</v>
      </c>
    </row>
    <row r="47" spans="2:8" ht="12.75" x14ac:dyDescent="0.2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 x14ac:dyDescent="0.2">
      <c r="B48" s="27" t="s">
        <v>44</v>
      </c>
      <c r="C48" s="34">
        <f>SUM(C49:C57)</f>
        <v>105566676.48999999</v>
      </c>
      <c r="D48" s="35">
        <f>SUM(D49:D57)</f>
        <v>178456863.94000003</v>
      </c>
      <c r="E48" s="34">
        <f>SUM(E49:E57)</f>
        <v>284023540.43000007</v>
      </c>
      <c r="F48" s="35">
        <f t="shared" ref="F48:H48" si="13">SUM(F49:F57)</f>
        <v>261333965.05999997</v>
      </c>
      <c r="G48" s="34">
        <f t="shared" si="13"/>
        <v>127273408.21000001</v>
      </c>
      <c r="H48" s="35">
        <f t="shared" si="13"/>
        <v>22689575.370000027</v>
      </c>
    </row>
    <row r="49" spans="2:8" ht="12.75" x14ac:dyDescent="0.2">
      <c r="B49" s="28" t="s">
        <v>45</v>
      </c>
      <c r="C49" s="36">
        <v>32001215.489999998</v>
      </c>
      <c r="D49" s="37">
        <v>13970290.210000001</v>
      </c>
      <c r="E49" s="36">
        <f>C49+D49</f>
        <v>45971505.700000003</v>
      </c>
      <c r="F49" s="37">
        <v>37098559.560000002</v>
      </c>
      <c r="G49" s="36">
        <v>34003911.560000002</v>
      </c>
      <c r="H49" s="37">
        <f>E49-F49</f>
        <v>8872946.1400000006</v>
      </c>
    </row>
    <row r="50" spans="2:8" ht="12.75" x14ac:dyDescent="0.2">
      <c r="B50" s="28" t="s">
        <v>46</v>
      </c>
      <c r="C50" s="36">
        <v>1935550</v>
      </c>
      <c r="D50" s="37">
        <v>442046.64</v>
      </c>
      <c r="E50" s="36">
        <f t="shared" ref="E50:E57" si="14">C50+D50</f>
        <v>2377596.64</v>
      </c>
      <c r="F50" s="37">
        <v>2206920.46</v>
      </c>
      <c r="G50" s="36">
        <v>2184339.9</v>
      </c>
      <c r="H50" s="37">
        <f t="shared" ref="H50:H57" si="15">E50-F50</f>
        <v>170676.18000000017</v>
      </c>
    </row>
    <row r="51" spans="2:8" ht="12.75" x14ac:dyDescent="0.2">
      <c r="B51" s="28" t="s">
        <v>47</v>
      </c>
      <c r="C51" s="36">
        <v>1238000</v>
      </c>
      <c r="D51" s="37">
        <v>-1098850.29</v>
      </c>
      <c r="E51" s="36">
        <f t="shared" si="14"/>
        <v>139149.70999999996</v>
      </c>
      <c r="F51" s="37">
        <v>139149.71</v>
      </c>
      <c r="G51" s="36">
        <v>139149.71</v>
      </c>
      <c r="H51" s="37">
        <f t="shared" si="15"/>
        <v>0</v>
      </c>
    </row>
    <row r="52" spans="2:8" ht="12.75" x14ac:dyDescent="0.2">
      <c r="B52" s="28" t="s">
        <v>48</v>
      </c>
      <c r="C52" s="36">
        <v>20910000</v>
      </c>
      <c r="D52" s="37">
        <v>163470025.83000001</v>
      </c>
      <c r="E52" s="36">
        <f t="shared" si="14"/>
        <v>184380025.83000001</v>
      </c>
      <c r="F52" s="37">
        <v>173039247.41999999</v>
      </c>
      <c r="G52" s="36">
        <v>61099592.450000003</v>
      </c>
      <c r="H52" s="37">
        <f t="shared" si="15"/>
        <v>11340778.410000026</v>
      </c>
    </row>
    <row r="53" spans="2:8" ht="12.75" x14ac:dyDescent="0.2">
      <c r="B53" s="28" t="s">
        <v>49</v>
      </c>
      <c r="C53" s="36">
        <v>24800000</v>
      </c>
      <c r="D53" s="37">
        <v>-10322838.939999999</v>
      </c>
      <c r="E53" s="36">
        <f t="shared" si="14"/>
        <v>14477161.060000001</v>
      </c>
      <c r="F53" s="37">
        <v>14477161.060000001</v>
      </c>
      <c r="G53" s="36">
        <v>14477161.060000001</v>
      </c>
      <c r="H53" s="37">
        <f t="shared" si="15"/>
        <v>0</v>
      </c>
    </row>
    <row r="54" spans="2:8" ht="12.75" x14ac:dyDescent="0.2">
      <c r="B54" s="28" t="s">
        <v>50</v>
      </c>
      <c r="C54" s="36">
        <v>20927511</v>
      </c>
      <c r="D54" s="37">
        <v>15381685.390000001</v>
      </c>
      <c r="E54" s="36">
        <f t="shared" si="14"/>
        <v>36309196.390000001</v>
      </c>
      <c r="F54" s="37">
        <v>34004021.75</v>
      </c>
      <c r="G54" s="36">
        <v>15000348.43</v>
      </c>
      <c r="H54" s="37">
        <f t="shared" si="15"/>
        <v>2305174.6400000006</v>
      </c>
    </row>
    <row r="55" spans="2:8" ht="12.75" x14ac:dyDescent="0.2">
      <c r="B55" s="28" t="s">
        <v>51</v>
      </c>
      <c r="C55" s="36">
        <v>0</v>
      </c>
      <c r="D55" s="37">
        <v>0</v>
      </c>
      <c r="E55" s="36">
        <f t="shared" si="14"/>
        <v>0</v>
      </c>
      <c r="F55" s="37">
        <v>0</v>
      </c>
      <c r="G55" s="36">
        <v>0</v>
      </c>
      <c r="H55" s="37">
        <f t="shared" si="15"/>
        <v>0</v>
      </c>
    </row>
    <row r="56" spans="2:8" ht="12.75" x14ac:dyDescent="0.2">
      <c r="B56" s="28" t="s">
        <v>52</v>
      </c>
      <c r="C56" s="36">
        <v>370000</v>
      </c>
      <c r="D56" s="37">
        <v>-32359</v>
      </c>
      <c r="E56" s="36">
        <f t="shared" si="14"/>
        <v>337641</v>
      </c>
      <c r="F56" s="37">
        <v>337641</v>
      </c>
      <c r="G56" s="36">
        <v>337641</v>
      </c>
      <c r="H56" s="37">
        <f t="shared" si="15"/>
        <v>0</v>
      </c>
    </row>
    <row r="57" spans="2:8" ht="12.75" x14ac:dyDescent="0.2">
      <c r="B57" s="28" t="s">
        <v>53</v>
      </c>
      <c r="C57" s="36">
        <v>3384400</v>
      </c>
      <c r="D57" s="37">
        <v>-3353135.9</v>
      </c>
      <c r="E57" s="36">
        <f t="shared" si="14"/>
        <v>31264.100000000093</v>
      </c>
      <c r="F57" s="37">
        <v>31264.1</v>
      </c>
      <c r="G57" s="36">
        <v>31264.1</v>
      </c>
      <c r="H57" s="37">
        <f t="shared" si="15"/>
        <v>9.4587448984384537E-11</v>
      </c>
    </row>
    <row r="58" spans="2:8" s="15" customFormat="1" ht="12.75" x14ac:dyDescent="0.2">
      <c r="B58" s="27" t="s">
        <v>54</v>
      </c>
      <c r="C58" s="34">
        <f>SUM(C59:C61)</f>
        <v>998103229.64999998</v>
      </c>
      <c r="D58" s="35">
        <f t="shared" ref="D58:H58" si="16">SUM(D59:D61)</f>
        <v>632235999.41000009</v>
      </c>
      <c r="E58" s="34">
        <f>SUM(E59:E61)</f>
        <v>1630339229.0599999</v>
      </c>
      <c r="F58" s="35">
        <f t="shared" si="16"/>
        <v>1578289186.79</v>
      </c>
      <c r="G58" s="34">
        <f t="shared" si="16"/>
        <v>1560031194.8699999</v>
      </c>
      <c r="H58" s="35">
        <f t="shared" si="16"/>
        <v>52050042.269999981</v>
      </c>
    </row>
    <row r="59" spans="2:8" ht="12.75" x14ac:dyDescent="0.2">
      <c r="B59" s="28" t="s">
        <v>55</v>
      </c>
      <c r="C59" s="36">
        <v>976935980.23000002</v>
      </c>
      <c r="D59" s="37">
        <v>396451804.47000003</v>
      </c>
      <c r="E59" s="36">
        <f>C59+D59</f>
        <v>1373387784.7</v>
      </c>
      <c r="F59" s="37">
        <v>1321337742.4300001</v>
      </c>
      <c r="G59" s="36">
        <v>1303079750.51</v>
      </c>
      <c r="H59" s="37">
        <f>E59-F59</f>
        <v>52050042.269999981</v>
      </c>
    </row>
    <row r="60" spans="2:8" ht="12.75" x14ac:dyDescent="0.2">
      <c r="B60" s="28" t="s">
        <v>56</v>
      </c>
      <c r="C60" s="36">
        <v>21167249.420000002</v>
      </c>
      <c r="D60" s="37">
        <v>235784194.94</v>
      </c>
      <c r="E60" s="36">
        <f>C60+D60</f>
        <v>256951444.36000001</v>
      </c>
      <c r="F60" s="37">
        <v>256951444.36000001</v>
      </c>
      <c r="G60" s="36">
        <v>256951444.36000001</v>
      </c>
      <c r="H60" s="37">
        <f t="shared" ref="H60:H61" si="17">E60-F60</f>
        <v>0</v>
      </c>
    </row>
    <row r="61" spans="2:8" ht="12.75" x14ac:dyDescent="0.2">
      <c r="B61" s="28" t="s">
        <v>57</v>
      </c>
      <c r="C61" s="36">
        <v>0</v>
      </c>
      <c r="D61" s="37">
        <v>0</v>
      </c>
      <c r="E61" s="36">
        <f t="shared" ref="E61" si="18">C61+D61</f>
        <v>0</v>
      </c>
      <c r="F61" s="37">
        <v>0</v>
      </c>
      <c r="G61" s="36">
        <v>0</v>
      </c>
      <c r="H61" s="37">
        <f t="shared" si="17"/>
        <v>0</v>
      </c>
    </row>
    <row r="62" spans="2:8" s="15" customFormat="1" ht="25.5" x14ac:dyDescent="0.2">
      <c r="B62" s="27" t="s">
        <v>58</v>
      </c>
      <c r="C62" s="34">
        <f>SUM(C63:C70)</f>
        <v>1000000</v>
      </c>
      <c r="D62" s="35">
        <f t="shared" ref="D62:H62" si="19">SUM(D63:D70)</f>
        <v>-1000000</v>
      </c>
      <c r="E62" s="34">
        <f t="shared" si="19"/>
        <v>0</v>
      </c>
      <c r="F62" s="35">
        <f t="shared" si="19"/>
        <v>0</v>
      </c>
      <c r="G62" s="34">
        <f t="shared" si="19"/>
        <v>0</v>
      </c>
      <c r="H62" s="35">
        <f t="shared" si="19"/>
        <v>0</v>
      </c>
    </row>
    <row r="63" spans="2:8" ht="12.75" x14ac:dyDescent="0.2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 x14ac:dyDescent="0.2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 x14ac:dyDescent="0.2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 x14ac:dyDescent="0.2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 x14ac:dyDescent="0.2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 x14ac:dyDescent="0.2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 x14ac:dyDescent="0.2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 x14ac:dyDescent="0.2">
      <c r="B70" s="29" t="s">
        <v>66</v>
      </c>
      <c r="C70" s="36">
        <v>1000000</v>
      </c>
      <c r="D70" s="37">
        <v>-1000000</v>
      </c>
      <c r="E70" s="36">
        <f t="shared" si="20"/>
        <v>0</v>
      </c>
      <c r="F70" s="37">
        <v>0</v>
      </c>
      <c r="G70" s="36">
        <v>0</v>
      </c>
      <c r="H70" s="37">
        <f t="shared" si="21"/>
        <v>0</v>
      </c>
    </row>
    <row r="71" spans="2:10" s="15" customFormat="1" ht="12.75" x14ac:dyDescent="0.2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 x14ac:dyDescent="0.2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 x14ac:dyDescent="0.2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 x14ac:dyDescent="0.2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 x14ac:dyDescent="0.2">
      <c r="B75" s="27" t="s">
        <v>71</v>
      </c>
      <c r="C75" s="34">
        <f>SUM(C76:C82)</f>
        <v>56741962.809999995</v>
      </c>
      <c r="D75" s="35">
        <f t="shared" ref="D75:H75" si="24">SUM(D76:D82)</f>
        <v>-9120050.9100000001</v>
      </c>
      <c r="E75" s="34">
        <f>SUM(E76:E82)</f>
        <v>47621911.899999999</v>
      </c>
      <c r="F75" s="35">
        <f t="shared" si="24"/>
        <v>44667726.990000002</v>
      </c>
      <c r="G75" s="34">
        <f t="shared" si="24"/>
        <v>44667726.990000002</v>
      </c>
      <c r="H75" s="35">
        <f t="shared" si="24"/>
        <v>2954184.9099999992</v>
      </c>
    </row>
    <row r="76" spans="2:10" ht="12.75" x14ac:dyDescent="0.2">
      <c r="B76" s="28" t="s">
        <v>72</v>
      </c>
      <c r="C76" s="36">
        <v>14944038</v>
      </c>
      <c r="D76" s="37">
        <v>-6077771.0999999996</v>
      </c>
      <c r="E76" s="36">
        <f>+C76+D76</f>
        <v>8866266.9000000004</v>
      </c>
      <c r="F76" s="37">
        <v>8866266.9000000004</v>
      </c>
      <c r="G76" s="36">
        <v>8866266.9000000004</v>
      </c>
      <c r="H76" s="37">
        <f>E76-F76</f>
        <v>0</v>
      </c>
    </row>
    <row r="77" spans="2:10" ht="12.75" x14ac:dyDescent="0.2">
      <c r="B77" s="28" t="s">
        <v>73</v>
      </c>
      <c r="C77" s="36">
        <v>40530078.009999998</v>
      </c>
      <c r="D77" s="37">
        <v>-3687951.34</v>
      </c>
      <c r="E77" s="36">
        <f t="shared" ref="E77:E82" si="25">+C77+D77</f>
        <v>36842126.670000002</v>
      </c>
      <c r="F77" s="37">
        <v>34119580.380000003</v>
      </c>
      <c r="G77" s="36">
        <v>34119580.380000003</v>
      </c>
      <c r="H77" s="37">
        <f t="shared" ref="H77:H82" si="26">E77-F77</f>
        <v>2722546.2899999991</v>
      </c>
    </row>
    <row r="78" spans="2:10" ht="12.75" x14ac:dyDescent="0.2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 x14ac:dyDescent="0.2">
      <c r="B79" s="28" t="s">
        <v>75</v>
      </c>
      <c r="C79" s="36">
        <v>1267846.8</v>
      </c>
      <c r="D79" s="37">
        <v>583884.6</v>
      </c>
      <c r="E79" s="36">
        <f t="shared" si="25"/>
        <v>1851731.4</v>
      </c>
      <c r="F79" s="37">
        <v>1620092.78</v>
      </c>
      <c r="G79" s="36">
        <v>1620092.78</v>
      </c>
      <c r="H79" s="37">
        <f t="shared" si="26"/>
        <v>231638.61999999988</v>
      </c>
      <c r="J79" s="19"/>
    </row>
    <row r="80" spans="2:10" ht="12.75" x14ac:dyDescent="0.2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 x14ac:dyDescent="0.2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 x14ac:dyDescent="0.2">
      <c r="B82" s="47" t="s">
        <v>78</v>
      </c>
      <c r="C82" s="48">
        <v>0</v>
      </c>
      <c r="D82" s="49">
        <v>61786.93</v>
      </c>
      <c r="E82" s="48">
        <f t="shared" si="25"/>
        <v>61786.93</v>
      </c>
      <c r="F82" s="49">
        <v>61786.93</v>
      </c>
      <c r="G82" s="48">
        <v>61786.93</v>
      </c>
      <c r="H82" s="49">
        <f t="shared" si="26"/>
        <v>0</v>
      </c>
    </row>
    <row r="83" spans="2:8" ht="15" customHeight="1" x14ac:dyDescent="0.2">
      <c r="B83" s="31" t="s">
        <v>79</v>
      </c>
      <c r="C83" s="38">
        <f>SUM(C93+C103+C113+C123+C133+C137+C146+C150)</f>
        <v>1320010739</v>
      </c>
      <c r="D83" s="39">
        <f>SUM(D85,D93+D103+D113+D123+D133+D137+D146+D150)</f>
        <v>226073844.60000002</v>
      </c>
      <c r="E83" s="38">
        <f>SUM(E85,E93+E103+E113+E123+E133+E137+E146+E150)</f>
        <v>1546084583.5999999</v>
      </c>
      <c r="F83" s="39">
        <f t="shared" ref="F83:G83" si="27">SUM(F85,F93+F103+F113+F123+F133+F137+F146+F150)</f>
        <v>1541691254.3100002</v>
      </c>
      <c r="G83" s="38">
        <f t="shared" si="27"/>
        <v>1462527111.5900002</v>
      </c>
      <c r="H83" s="39">
        <f>SUM(H85,H93+H103+H113+H123+H133+H137+H146+H150)</f>
        <v>4393329.2900000056</v>
      </c>
    </row>
    <row r="84" spans="2:8" ht="12" customHeight="1" x14ac:dyDescent="0.2">
      <c r="B84" s="30"/>
      <c r="C84" s="40"/>
      <c r="D84" s="41"/>
      <c r="E84" s="40"/>
      <c r="F84" s="41"/>
      <c r="G84" s="40"/>
      <c r="H84" s="41"/>
    </row>
    <row r="85" spans="2:8" ht="12.75" x14ac:dyDescent="0.2">
      <c r="B85" s="27" t="s">
        <v>6</v>
      </c>
      <c r="C85" s="34">
        <f>SUM(C86:C92)</f>
        <v>0</v>
      </c>
      <c r="D85" s="35">
        <f t="shared" ref="D85:H85" si="28">SUM(D86:D92)</f>
        <v>18655580.550000001</v>
      </c>
      <c r="E85" s="34">
        <f>SUM(E86:E92)</f>
        <v>18655580.550000001</v>
      </c>
      <c r="F85" s="35">
        <f t="shared" si="28"/>
        <v>18655580.550000001</v>
      </c>
      <c r="G85" s="34">
        <f t="shared" si="28"/>
        <v>18655580.550000001</v>
      </c>
      <c r="H85" s="35">
        <f t="shared" si="28"/>
        <v>0</v>
      </c>
    </row>
    <row r="86" spans="2:8" ht="12.75" x14ac:dyDescent="0.2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 x14ac:dyDescent="0.2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 x14ac:dyDescent="0.2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 x14ac:dyDescent="0.2">
      <c r="B89" s="28" t="s">
        <v>10</v>
      </c>
      <c r="C89" s="36">
        <v>0</v>
      </c>
      <c r="D89" s="37">
        <v>257513.35</v>
      </c>
      <c r="E89" s="36">
        <f t="shared" si="29"/>
        <v>257513.35</v>
      </c>
      <c r="F89" s="37">
        <v>257513.35</v>
      </c>
      <c r="G89" s="36">
        <v>257513.35</v>
      </c>
      <c r="H89" s="37">
        <f t="shared" si="30"/>
        <v>0</v>
      </c>
    </row>
    <row r="90" spans="2:8" ht="12.75" x14ac:dyDescent="0.2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 x14ac:dyDescent="0.2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 x14ac:dyDescent="0.2">
      <c r="B92" s="28" t="s">
        <v>13</v>
      </c>
      <c r="C92" s="36">
        <v>0</v>
      </c>
      <c r="D92" s="37">
        <v>18398067.199999999</v>
      </c>
      <c r="E92" s="36">
        <f t="shared" si="29"/>
        <v>18398067.199999999</v>
      </c>
      <c r="F92" s="37">
        <v>18398067.199999999</v>
      </c>
      <c r="G92" s="36">
        <v>18398067.199999999</v>
      </c>
      <c r="H92" s="37">
        <f>E92-F92</f>
        <v>0</v>
      </c>
    </row>
    <row r="93" spans="2:8" s="15" customFormat="1" ht="12.75" x14ac:dyDescent="0.2">
      <c r="B93" s="27" t="s">
        <v>14</v>
      </c>
      <c r="C93" s="34">
        <f>SUM(C94:C102)</f>
        <v>97303927.030000001</v>
      </c>
      <c r="D93" s="35">
        <f t="shared" ref="D93:H93" si="31">SUM(D94:D102)</f>
        <v>56866125.789999999</v>
      </c>
      <c r="E93" s="34">
        <f t="shared" si="31"/>
        <v>154170052.81999999</v>
      </c>
      <c r="F93" s="35">
        <f t="shared" si="31"/>
        <v>154140361.46000001</v>
      </c>
      <c r="G93" s="34">
        <f t="shared" si="31"/>
        <v>154140361.46000001</v>
      </c>
      <c r="H93" s="35">
        <f t="shared" si="31"/>
        <v>29691.359999999404</v>
      </c>
    </row>
    <row r="94" spans="2:8" ht="12" customHeight="1" x14ac:dyDescent="0.2">
      <c r="B94" s="28" t="s">
        <v>15</v>
      </c>
      <c r="C94" s="36">
        <v>0</v>
      </c>
      <c r="D94" s="37">
        <v>0</v>
      </c>
      <c r="E94" s="36">
        <f>C94+D94</f>
        <v>0</v>
      </c>
      <c r="F94" s="37">
        <v>0</v>
      </c>
      <c r="G94" s="36">
        <v>0</v>
      </c>
      <c r="H94" s="37">
        <f>E94-F94</f>
        <v>0</v>
      </c>
    </row>
    <row r="95" spans="2:8" ht="12.75" x14ac:dyDescent="0.2">
      <c r="B95" s="28" t="s">
        <v>16</v>
      </c>
      <c r="C95" s="36">
        <v>2303927.0299999998</v>
      </c>
      <c r="D95" s="37">
        <v>1059272.97</v>
      </c>
      <c r="E95" s="36">
        <f t="shared" ref="E95:E102" si="32">C95+D95</f>
        <v>3363200</v>
      </c>
      <c r="F95" s="37">
        <v>3363200</v>
      </c>
      <c r="G95" s="36">
        <v>3363200</v>
      </c>
      <c r="H95" s="37">
        <f t="shared" ref="H95:H101" si="33">E95-F95</f>
        <v>0</v>
      </c>
    </row>
    <row r="96" spans="2:8" ht="12.75" x14ac:dyDescent="0.2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 x14ac:dyDescent="0.2">
      <c r="B97" s="28" t="s">
        <v>18</v>
      </c>
      <c r="C97" s="36">
        <v>95000000</v>
      </c>
      <c r="D97" s="37">
        <v>18222637.059999999</v>
      </c>
      <c r="E97" s="36">
        <f t="shared" si="32"/>
        <v>113222637.06</v>
      </c>
      <c r="F97" s="37">
        <v>113192945.7</v>
      </c>
      <c r="G97" s="36">
        <v>113192945.7</v>
      </c>
      <c r="H97" s="37">
        <f t="shared" si="33"/>
        <v>29691.359999999404</v>
      </c>
    </row>
    <row r="98" spans="2:8" ht="12.75" x14ac:dyDescent="0.2">
      <c r="B98" s="28" t="s">
        <v>19</v>
      </c>
      <c r="C98" s="36">
        <v>0</v>
      </c>
      <c r="D98" s="37">
        <v>138881</v>
      </c>
      <c r="E98" s="36">
        <f t="shared" si="32"/>
        <v>138881</v>
      </c>
      <c r="F98" s="37">
        <v>138881</v>
      </c>
      <c r="G98" s="36">
        <v>138881</v>
      </c>
      <c r="H98" s="37">
        <f t="shared" si="33"/>
        <v>0</v>
      </c>
    </row>
    <row r="99" spans="2:8" ht="12.75" x14ac:dyDescent="0.2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 x14ac:dyDescent="0.2">
      <c r="B100" s="28" t="s">
        <v>21</v>
      </c>
      <c r="C100" s="36">
        <v>0</v>
      </c>
      <c r="D100" s="37">
        <v>33208289.760000002</v>
      </c>
      <c r="E100" s="36">
        <f t="shared" si="32"/>
        <v>33208289.760000002</v>
      </c>
      <c r="F100" s="37">
        <v>33208289.760000002</v>
      </c>
      <c r="G100" s="36">
        <v>33208289.760000002</v>
      </c>
      <c r="H100" s="37">
        <f t="shared" si="33"/>
        <v>0</v>
      </c>
    </row>
    <row r="101" spans="2:8" ht="12.75" x14ac:dyDescent="0.2">
      <c r="B101" s="28" t="s">
        <v>22</v>
      </c>
      <c r="C101" s="36">
        <v>0</v>
      </c>
      <c r="D101" s="37">
        <v>0</v>
      </c>
      <c r="E101" s="36">
        <f t="shared" si="32"/>
        <v>0</v>
      </c>
      <c r="F101" s="37">
        <v>0</v>
      </c>
      <c r="G101" s="36">
        <v>0</v>
      </c>
      <c r="H101" s="37">
        <f t="shared" si="33"/>
        <v>0</v>
      </c>
    </row>
    <row r="102" spans="2:8" ht="12.75" x14ac:dyDescent="0.2">
      <c r="B102" s="28" t="s">
        <v>23</v>
      </c>
      <c r="C102" s="36">
        <v>0</v>
      </c>
      <c r="D102" s="37">
        <v>4237045</v>
      </c>
      <c r="E102" s="36">
        <f t="shared" si="32"/>
        <v>4237045</v>
      </c>
      <c r="F102" s="37">
        <v>4237045</v>
      </c>
      <c r="G102" s="36">
        <v>4237045</v>
      </c>
      <c r="H102" s="37">
        <f>E102-F102</f>
        <v>0</v>
      </c>
    </row>
    <row r="103" spans="2:8" s="15" customFormat="1" ht="12.75" x14ac:dyDescent="0.2">
      <c r="B103" s="27" t="s">
        <v>24</v>
      </c>
      <c r="C103" s="34">
        <f>SUM(C104:C112)</f>
        <v>649500900</v>
      </c>
      <c r="D103" s="35">
        <f t="shared" ref="D103:H103" si="34">SUM(D104:D112)</f>
        <v>-5031450.7300000004</v>
      </c>
      <c r="E103" s="34">
        <f t="shared" si="34"/>
        <v>644469449.26999998</v>
      </c>
      <c r="F103" s="35">
        <f t="shared" si="34"/>
        <v>643769075.27999997</v>
      </c>
      <c r="G103" s="34">
        <f t="shared" si="34"/>
        <v>614100102.13999999</v>
      </c>
      <c r="H103" s="35">
        <f t="shared" si="34"/>
        <v>700373.99000001326</v>
      </c>
    </row>
    <row r="104" spans="2:8" ht="12.75" x14ac:dyDescent="0.2">
      <c r="B104" s="28" t="s">
        <v>25</v>
      </c>
      <c r="C104" s="36">
        <v>250614300</v>
      </c>
      <c r="D104" s="37">
        <v>4895796.9000000004</v>
      </c>
      <c r="E104" s="36">
        <f>C104+D104</f>
        <v>255510096.90000001</v>
      </c>
      <c r="F104" s="37">
        <v>255510091.53999999</v>
      </c>
      <c r="G104" s="36">
        <v>255070469.88</v>
      </c>
      <c r="H104" s="37">
        <f>E104-F104</f>
        <v>5.3600000143051147</v>
      </c>
    </row>
    <row r="105" spans="2:8" ht="12.75" x14ac:dyDescent="0.2">
      <c r="B105" s="28" t="s">
        <v>26</v>
      </c>
      <c r="C105" s="36">
        <v>211405000</v>
      </c>
      <c r="D105" s="37">
        <v>24651773.399999999</v>
      </c>
      <c r="E105" s="36">
        <f t="shared" ref="E105:E112" si="35">C105+D105</f>
        <v>236056773.40000001</v>
      </c>
      <c r="F105" s="37">
        <v>236056772.25</v>
      </c>
      <c r="G105" s="36">
        <v>217691388.44</v>
      </c>
      <c r="H105" s="37">
        <f t="shared" ref="H105:H112" si="36">E105-F105</f>
        <v>1.1500000059604645</v>
      </c>
    </row>
    <row r="106" spans="2:8" ht="12.75" x14ac:dyDescent="0.2">
      <c r="B106" s="28" t="s">
        <v>27</v>
      </c>
      <c r="C106" s="36">
        <v>0</v>
      </c>
      <c r="D106" s="37">
        <v>1232420.3400000001</v>
      </c>
      <c r="E106" s="36">
        <f t="shared" si="35"/>
        <v>1232420.3400000001</v>
      </c>
      <c r="F106" s="37">
        <v>1229017.68</v>
      </c>
      <c r="G106" s="36">
        <v>1229017.68</v>
      </c>
      <c r="H106" s="37">
        <f t="shared" si="36"/>
        <v>3402.660000000149</v>
      </c>
    </row>
    <row r="107" spans="2:8" ht="12.75" x14ac:dyDescent="0.2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 x14ac:dyDescent="0.2">
      <c r="B108" s="28" t="s">
        <v>29</v>
      </c>
      <c r="C108" s="36">
        <v>187481600</v>
      </c>
      <c r="D108" s="37">
        <v>-38855607.369999997</v>
      </c>
      <c r="E108" s="36">
        <f t="shared" si="35"/>
        <v>148625992.63</v>
      </c>
      <c r="F108" s="37">
        <v>147929027.81</v>
      </c>
      <c r="G108" s="36">
        <v>137065060.13999999</v>
      </c>
      <c r="H108" s="37">
        <f t="shared" si="36"/>
        <v>696964.81999999285</v>
      </c>
    </row>
    <row r="109" spans="2:8" ht="12.75" x14ac:dyDescent="0.2">
      <c r="B109" s="28" t="s">
        <v>30</v>
      </c>
      <c r="C109" s="36">
        <v>0</v>
      </c>
      <c r="D109" s="37">
        <v>0</v>
      </c>
      <c r="E109" s="36">
        <f t="shared" si="35"/>
        <v>0</v>
      </c>
      <c r="F109" s="37">
        <v>0</v>
      </c>
      <c r="G109" s="36">
        <v>0</v>
      </c>
      <c r="H109" s="37">
        <f t="shared" si="36"/>
        <v>0</v>
      </c>
    </row>
    <row r="110" spans="2:8" ht="12.75" x14ac:dyDescent="0.2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 x14ac:dyDescent="0.2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 x14ac:dyDescent="0.2">
      <c r="B112" s="28" t="s">
        <v>33</v>
      </c>
      <c r="C112" s="36">
        <v>0</v>
      </c>
      <c r="D112" s="37">
        <v>3044166</v>
      </c>
      <c r="E112" s="36">
        <f t="shared" si="35"/>
        <v>3044166</v>
      </c>
      <c r="F112" s="37">
        <v>3044166</v>
      </c>
      <c r="G112" s="36">
        <v>3044166</v>
      </c>
      <c r="H112" s="37">
        <f t="shared" si="36"/>
        <v>0</v>
      </c>
    </row>
    <row r="113" spans="2:8" s="15" customFormat="1" ht="25.5" x14ac:dyDescent="0.2">
      <c r="B113" s="27" t="s">
        <v>34</v>
      </c>
      <c r="C113" s="34">
        <f>SUM(C114:C122)</f>
        <v>0</v>
      </c>
      <c r="D113" s="35">
        <f t="shared" ref="D113:H113" si="37">SUM(D114:D122)</f>
        <v>18044553.219999999</v>
      </c>
      <c r="E113" s="34">
        <f t="shared" si="37"/>
        <v>18044553.219999999</v>
      </c>
      <c r="F113" s="35">
        <f t="shared" si="37"/>
        <v>18044553.219999999</v>
      </c>
      <c r="G113" s="34">
        <f t="shared" si="37"/>
        <v>18044553.219999999</v>
      </c>
      <c r="H113" s="35">
        <f t="shared" si="37"/>
        <v>0</v>
      </c>
    </row>
    <row r="114" spans="2:8" ht="12.75" x14ac:dyDescent="0.2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 x14ac:dyDescent="0.2">
      <c r="B115" s="28" t="s">
        <v>36</v>
      </c>
      <c r="C115" s="36">
        <v>0</v>
      </c>
      <c r="D115" s="37">
        <v>3349389.22</v>
      </c>
      <c r="E115" s="36">
        <f t="shared" ref="E115:E122" si="38">C115+D115</f>
        <v>3349389.22</v>
      </c>
      <c r="F115" s="37">
        <v>3349389.22</v>
      </c>
      <c r="G115" s="36">
        <v>3349389.22</v>
      </c>
      <c r="H115" s="37">
        <f t="shared" ref="H115:H122" si="39">E115-F115</f>
        <v>0</v>
      </c>
    </row>
    <row r="116" spans="2:8" ht="12.75" x14ac:dyDescent="0.2">
      <c r="B116" s="28" t="s">
        <v>37</v>
      </c>
      <c r="C116" s="36">
        <v>0</v>
      </c>
      <c r="D116" s="37">
        <v>0</v>
      </c>
      <c r="E116" s="36">
        <f t="shared" si="38"/>
        <v>0</v>
      </c>
      <c r="F116" s="37">
        <v>0</v>
      </c>
      <c r="G116" s="36">
        <v>0</v>
      </c>
      <c r="H116" s="37">
        <f t="shared" si="39"/>
        <v>0</v>
      </c>
    </row>
    <row r="117" spans="2:8" ht="12.75" x14ac:dyDescent="0.2">
      <c r="B117" s="28" t="s">
        <v>38</v>
      </c>
      <c r="C117" s="36"/>
      <c r="D117" s="37">
        <v>14695164</v>
      </c>
      <c r="E117" s="36">
        <f t="shared" si="38"/>
        <v>14695164</v>
      </c>
      <c r="F117" s="37">
        <v>14695164</v>
      </c>
      <c r="G117" s="36">
        <v>14695164</v>
      </c>
      <c r="H117" s="37">
        <f t="shared" si="39"/>
        <v>0</v>
      </c>
    </row>
    <row r="118" spans="2:8" ht="12.75" x14ac:dyDescent="0.2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 x14ac:dyDescent="0.2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 x14ac:dyDescent="0.2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 x14ac:dyDescent="0.2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 x14ac:dyDescent="0.2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>
        <v>0</v>
      </c>
      <c r="G122" s="36">
        <v>0</v>
      </c>
      <c r="H122" s="37">
        <f t="shared" si="39"/>
        <v>0</v>
      </c>
    </row>
    <row r="123" spans="2:8" s="15" customFormat="1" ht="25.5" x14ac:dyDescent="0.2">
      <c r="B123" s="27" t="s">
        <v>44</v>
      </c>
      <c r="C123" s="34">
        <f t="shared" ref="C123:H123" si="40">SUM(C124:C132)</f>
        <v>75000000</v>
      </c>
      <c r="D123" s="35">
        <f t="shared" si="40"/>
        <v>65783722.700000003</v>
      </c>
      <c r="E123" s="34">
        <f t="shared" si="40"/>
        <v>140783722.69999999</v>
      </c>
      <c r="F123" s="35">
        <f t="shared" si="40"/>
        <v>138201810.83000001</v>
      </c>
      <c r="G123" s="34">
        <f t="shared" si="40"/>
        <v>137136225.55000001</v>
      </c>
      <c r="H123" s="35">
        <f t="shared" si="40"/>
        <v>2581911.87</v>
      </c>
    </row>
    <row r="124" spans="2:8" ht="12.75" x14ac:dyDescent="0.2">
      <c r="B124" s="28" t="s">
        <v>45</v>
      </c>
      <c r="C124" s="36">
        <v>0</v>
      </c>
      <c r="D124" s="37">
        <v>8347616.21</v>
      </c>
      <c r="E124" s="36">
        <f>C124+D124</f>
        <v>8347616.21</v>
      </c>
      <c r="F124" s="53">
        <v>8341696.5899999999</v>
      </c>
      <c r="G124" s="54">
        <v>7276111.3099999996</v>
      </c>
      <c r="H124" s="37">
        <f>E124-F124</f>
        <v>5919.6200000001118</v>
      </c>
    </row>
    <row r="125" spans="2:8" ht="12.75" x14ac:dyDescent="0.2">
      <c r="B125" s="28" t="s">
        <v>46</v>
      </c>
      <c r="C125" s="36">
        <v>0</v>
      </c>
      <c r="D125" s="37">
        <v>79450.720000000001</v>
      </c>
      <c r="E125" s="36">
        <f t="shared" ref="E125:E132" si="41">C125+D125</f>
        <v>79450.720000000001</v>
      </c>
      <c r="F125" s="53">
        <v>79450.720000000001</v>
      </c>
      <c r="G125" s="54">
        <v>79450.720000000001</v>
      </c>
      <c r="H125" s="37">
        <f t="shared" ref="H125:H132" si="42">E125-F125</f>
        <v>0</v>
      </c>
    </row>
    <row r="126" spans="2:8" ht="12.75" x14ac:dyDescent="0.2">
      <c r="B126" s="28" t="s">
        <v>47</v>
      </c>
      <c r="C126" s="36">
        <v>0</v>
      </c>
      <c r="D126" s="37">
        <v>0</v>
      </c>
      <c r="E126" s="36">
        <f t="shared" si="41"/>
        <v>0</v>
      </c>
      <c r="F126" s="53">
        <v>0</v>
      </c>
      <c r="G126" s="54">
        <v>0</v>
      </c>
      <c r="H126" s="37">
        <f t="shared" si="42"/>
        <v>0</v>
      </c>
    </row>
    <row r="127" spans="2:8" ht="12.75" x14ac:dyDescent="0.2">
      <c r="B127" s="28" t="s">
        <v>48</v>
      </c>
      <c r="C127" s="36">
        <v>75000000</v>
      </c>
      <c r="D127" s="37">
        <v>28681855.510000002</v>
      </c>
      <c r="E127" s="36">
        <f t="shared" si="41"/>
        <v>103681855.51000001</v>
      </c>
      <c r="F127" s="53">
        <v>103681654.26000001</v>
      </c>
      <c r="G127" s="54">
        <v>103681654.26000001</v>
      </c>
      <c r="H127" s="37">
        <f t="shared" si="42"/>
        <v>201.25</v>
      </c>
    </row>
    <row r="128" spans="2:8" ht="12.75" x14ac:dyDescent="0.2">
      <c r="B128" s="28" t="s">
        <v>49</v>
      </c>
      <c r="C128" s="36">
        <v>0</v>
      </c>
      <c r="D128" s="37">
        <v>5232760</v>
      </c>
      <c r="E128" s="36">
        <f t="shared" si="41"/>
        <v>5232760</v>
      </c>
      <c r="F128" s="53">
        <v>5232760</v>
      </c>
      <c r="G128" s="54">
        <v>5232760</v>
      </c>
      <c r="H128" s="37">
        <f t="shared" si="42"/>
        <v>0</v>
      </c>
    </row>
    <row r="129" spans="2:12" ht="12.75" x14ac:dyDescent="0.2">
      <c r="B129" s="28" t="s">
        <v>50</v>
      </c>
      <c r="C129" s="36">
        <v>0</v>
      </c>
      <c r="D129" s="37">
        <v>23442040.260000002</v>
      </c>
      <c r="E129" s="36">
        <f t="shared" si="41"/>
        <v>23442040.260000002</v>
      </c>
      <c r="F129" s="53">
        <v>20866249.260000002</v>
      </c>
      <c r="G129" s="54">
        <v>20866249.260000002</v>
      </c>
      <c r="H129" s="37">
        <f t="shared" si="42"/>
        <v>2575791</v>
      </c>
    </row>
    <row r="130" spans="2:12" ht="12.75" x14ac:dyDescent="0.2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 x14ac:dyDescent="0.2">
      <c r="B131" s="28" t="s">
        <v>52</v>
      </c>
      <c r="C131" s="36">
        <v>0</v>
      </c>
      <c r="D131" s="53">
        <v>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 x14ac:dyDescent="0.2">
      <c r="B132" s="28" t="s">
        <v>53</v>
      </c>
      <c r="C132" s="42">
        <v>0</v>
      </c>
      <c r="D132" s="43">
        <v>0</v>
      </c>
      <c r="E132" s="36">
        <f t="shared" si="41"/>
        <v>0</v>
      </c>
      <c r="F132" s="37">
        <v>0</v>
      </c>
      <c r="G132" s="36">
        <v>0</v>
      </c>
      <c r="H132" s="37">
        <f t="shared" si="42"/>
        <v>0</v>
      </c>
    </row>
    <row r="133" spans="2:12" s="15" customFormat="1" ht="12.75" x14ac:dyDescent="0.2">
      <c r="B133" s="27" t="s">
        <v>54</v>
      </c>
      <c r="C133" s="34">
        <f>SUM(C134:C136)</f>
        <v>347457959</v>
      </c>
      <c r="D133" s="35">
        <f t="shared" ref="D133:H133" si="43">SUM(D134:D136)</f>
        <v>56241948.060000002</v>
      </c>
      <c r="E133" s="34">
        <f t="shared" si="43"/>
        <v>403699907.06</v>
      </c>
      <c r="F133" s="35">
        <f t="shared" si="43"/>
        <v>402618554.99000001</v>
      </c>
      <c r="G133" s="34">
        <f t="shared" si="43"/>
        <v>354188970.69</v>
      </c>
      <c r="H133" s="35">
        <f t="shared" si="43"/>
        <v>1081352.0699999928</v>
      </c>
    </row>
    <row r="134" spans="2:12" ht="12.75" x14ac:dyDescent="0.2">
      <c r="B134" s="28" t="s">
        <v>55</v>
      </c>
      <c r="C134" s="36">
        <v>347457959</v>
      </c>
      <c r="D134" s="37">
        <v>56241948.060000002</v>
      </c>
      <c r="E134" s="36">
        <f>C134+D134</f>
        <v>403699907.06</v>
      </c>
      <c r="F134" s="53">
        <v>402618554.99000001</v>
      </c>
      <c r="G134" s="54">
        <v>354188970.69</v>
      </c>
      <c r="H134" s="37">
        <f>E134-F134</f>
        <v>1081352.0699999928</v>
      </c>
    </row>
    <row r="135" spans="2:12" ht="12.75" x14ac:dyDescent="0.2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 x14ac:dyDescent="0.2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 x14ac:dyDescent="0.2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 x14ac:dyDescent="0.2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 x14ac:dyDescent="0.2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 x14ac:dyDescent="0.2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 x14ac:dyDescent="0.2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 x14ac:dyDescent="0.2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 x14ac:dyDescent="0.2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 x14ac:dyDescent="0.2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 x14ac:dyDescent="0.2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 x14ac:dyDescent="0.2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 x14ac:dyDescent="0.2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 x14ac:dyDescent="0.2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 x14ac:dyDescent="0.2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 x14ac:dyDescent="0.2">
      <c r="B150" s="27" t="s">
        <v>71</v>
      </c>
      <c r="C150" s="34">
        <f>SUM(C151:C157)</f>
        <v>150747952.97000003</v>
      </c>
      <c r="D150" s="35">
        <f t="shared" ref="D150:H150" si="51">SUM(D151:D157)</f>
        <v>15513365.01</v>
      </c>
      <c r="E150" s="34">
        <f>SUM(E151:E157)</f>
        <v>166261317.98000002</v>
      </c>
      <c r="F150" s="35">
        <f t="shared" si="51"/>
        <v>166261317.98000002</v>
      </c>
      <c r="G150" s="34">
        <f t="shared" si="51"/>
        <v>166261317.98000002</v>
      </c>
      <c r="H150" s="35">
        <f t="shared" si="51"/>
        <v>0</v>
      </c>
    </row>
    <row r="151" spans="2:10" ht="12.75" x14ac:dyDescent="0.2">
      <c r="B151" s="28" t="s">
        <v>72</v>
      </c>
      <c r="C151" s="36">
        <v>70984484.290000007</v>
      </c>
      <c r="D151" s="53">
        <v>5966942.7599999998</v>
      </c>
      <c r="E151" s="36">
        <f>C151+D151</f>
        <v>76951427.050000012</v>
      </c>
      <c r="F151" s="53">
        <v>76951427.049999997</v>
      </c>
      <c r="G151" s="54">
        <v>76951427.049999997</v>
      </c>
      <c r="H151" s="37">
        <f>E151-F151</f>
        <v>0</v>
      </c>
    </row>
    <row r="152" spans="2:10" ht="12.75" x14ac:dyDescent="0.2">
      <c r="B152" s="28" t="s">
        <v>73</v>
      </c>
      <c r="C152" s="36">
        <v>79763468.680000007</v>
      </c>
      <c r="D152" s="53">
        <v>9546422.25</v>
      </c>
      <c r="E152" s="36">
        <f t="shared" ref="E152:E157" si="52">C152+D152</f>
        <v>89309890.930000007</v>
      </c>
      <c r="F152" s="53">
        <v>89309890.930000007</v>
      </c>
      <c r="G152" s="54">
        <v>89309890.930000007</v>
      </c>
      <c r="H152" s="37">
        <f t="shared" ref="H152:H157" si="53">E152-F152</f>
        <v>0</v>
      </c>
    </row>
    <row r="153" spans="2:10" ht="12.75" x14ac:dyDescent="0.2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 x14ac:dyDescent="0.2">
      <c r="B154" s="28" t="s">
        <v>75</v>
      </c>
      <c r="C154" s="36">
        <v>0</v>
      </c>
      <c r="D154" s="37">
        <v>0</v>
      </c>
      <c r="E154" s="36">
        <f t="shared" si="52"/>
        <v>0</v>
      </c>
      <c r="F154" s="37">
        <v>0</v>
      </c>
      <c r="G154" s="36">
        <v>0</v>
      </c>
      <c r="H154" s="37">
        <f t="shared" si="53"/>
        <v>0</v>
      </c>
      <c r="J154" s="20"/>
    </row>
    <row r="155" spans="2:10" ht="12.75" x14ac:dyDescent="0.2">
      <c r="B155" s="28" t="s">
        <v>76</v>
      </c>
      <c r="C155" s="36">
        <v>0</v>
      </c>
      <c r="D155" s="37">
        <v>0</v>
      </c>
      <c r="E155" s="36">
        <f t="shared" si="52"/>
        <v>0</v>
      </c>
      <c r="F155" s="37">
        <v>0</v>
      </c>
      <c r="G155" s="36">
        <v>0</v>
      </c>
      <c r="H155" s="37">
        <f t="shared" si="53"/>
        <v>0</v>
      </c>
    </row>
    <row r="156" spans="2:10" ht="12.75" x14ac:dyDescent="0.2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 x14ac:dyDescent="0.2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 x14ac:dyDescent="0.2">
      <c r="B158" s="44" t="s">
        <v>80</v>
      </c>
      <c r="C158" s="45">
        <f t="shared" ref="C158:G158" si="54">C83+C8</f>
        <v>9607410909</v>
      </c>
      <c r="D158" s="46">
        <f>D83+D8</f>
        <v>1820560532.2200003</v>
      </c>
      <c r="E158" s="45">
        <f>E83+E8</f>
        <v>11427971441.219999</v>
      </c>
      <c r="F158" s="46">
        <f t="shared" si="54"/>
        <v>11148148934.040001</v>
      </c>
      <c r="G158" s="45">
        <f t="shared" si="54"/>
        <v>10865491211.26</v>
      </c>
      <c r="H158" s="46">
        <f>H83+H8</f>
        <v>279822507.17999995</v>
      </c>
      <c r="I158" s="16"/>
    </row>
    <row r="159" spans="2:10" x14ac:dyDescent="0.2"/>
    <row r="160" spans="2:10" ht="12.75" x14ac:dyDescent="0.2">
      <c r="B160" s="50" t="s">
        <v>247</v>
      </c>
      <c r="D160" s="22"/>
    </row>
    <row r="161" spans="3:8" x14ac:dyDescent="0.2"/>
    <row r="162" spans="3:8" ht="12.75" x14ac:dyDescent="0.2">
      <c r="C162" s="51"/>
      <c r="D162" s="51"/>
      <c r="E162" s="51"/>
      <c r="F162" s="51"/>
      <c r="G162" s="51"/>
      <c r="H162" s="51"/>
    </row>
    <row r="163" spans="3:8" x14ac:dyDescent="0.2">
      <c r="C163" s="52"/>
      <c r="D163" s="52"/>
      <c r="E163" s="52"/>
      <c r="F163" s="52"/>
      <c r="G163" s="52"/>
      <c r="H163" s="52"/>
    </row>
    <row r="164" spans="3:8" x14ac:dyDescent="0.2">
      <c r="D164" s="14"/>
      <c r="E164" s="14"/>
      <c r="F164" s="14"/>
      <c r="G164" s="14"/>
      <c r="H164" s="14"/>
    </row>
    <row r="165" spans="3:8" x14ac:dyDescent="0.2">
      <c r="D165" s="14"/>
      <c r="E165" s="14"/>
      <c r="F165" s="14"/>
      <c r="G165" s="14"/>
      <c r="H165" s="14"/>
    </row>
    <row r="166" spans="3:8" x14ac:dyDescent="0.2"/>
    <row r="167" spans="3:8" x14ac:dyDescent="0.2"/>
    <row r="168" spans="3:8" x14ac:dyDescent="0.2"/>
    <row r="169" spans="3:8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ignoredErrors>
    <ignoredError sqref="E93:E103 E113 E123 H58:H75 H93:H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2023-10-23T05:51:16Z</cp:lastPrinted>
  <dcterms:created xsi:type="dcterms:W3CDTF">2018-09-04T19:21:14Z</dcterms:created>
  <dcterms:modified xsi:type="dcterms:W3CDTF">2024-02-13T00:34:21Z</dcterms:modified>
</cp:coreProperties>
</file>