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20.47.239\Presupuesto Base\CATALOGOS 2024\UEP-UPCOP\54 - 07.Ago-2024 PP02 Juan Gil Preciado E02 - Nuevo México\"/>
    </mc:Choice>
  </mc:AlternateContent>
  <xr:revisionPtr revIDLastSave="0" documentId="13_ncr:1_{4890B023-7B11-4BBA-BDE9-0FD82D3010A5}"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s>
  <definedNames>
    <definedName name="_xlnm._FilterDatabase" localSheetId="0" hidden="1">CATÁLOGO!$A$14:$G$278</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CATÁLOGO!$A$1:$G$276</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4" i="3" l="1"/>
  <c r="G233" i="3"/>
  <c r="G222" i="3" l="1"/>
  <c r="G205" i="3" l="1"/>
  <c r="G198" i="3"/>
  <c r="B268" i="3" l="1"/>
  <c r="B267" i="3"/>
  <c r="B266" i="3"/>
  <c r="B265" i="3"/>
  <c r="B264" i="3"/>
  <c r="A264" i="3"/>
  <c r="A268" i="3"/>
  <c r="A267" i="3"/>
  <c r="A266" i="3"/>
  <c r="A265" i="3"/>
  <c r="G268" i="3"/>
  <c r="G214" i="3" l="1"/>
  <c r="G197" i="3" s="1"/>
  <c r="G266" i="3"/>
  <c r="G265" i="3"/>
  <c r="B243" i="3"/>
  <c r="A243" i="3"/>
  <c r="G264" i="3" l="1"/>
  <c r="G267" i="3"/>
  <c r="G88" i="3"/>
  <c r="G243" i="3" s="1"/>
  <c r="G16" i="3" l="1"/>
  <c r="G24" i="3" l="1"/>
  <c r="B263" i="3" l="1"/>
  <c r="A263" i="3"/>
  <c r="A238" i="3"/>
  <c r="B238" i="3"/>
  <c r="G193" i="3" l="1"/>
  <c r="G54" i="3"/>
  <c r="G238" i="3" s="1"/>
  <c r="G230" i="3" l="1"/>
  <c r="G263" i="3"/>
  <c r="G132" i="3" l="1"/>
  <c r="G109" i="3"/>
  <c r="G124" i="3"/>
  <c r="G34" i="3"/>
  <c r="G23" i="3" s="1"/>
  <c r="G183" i="3"/>
  <c r="G65" i="3"/>
  <c r="G92" i="3"/>
  <c r="G119" i="3"/>
  <c r="G147" i="3"/>
  <c r="G140" i="3"/>
  <c r="G72" i="3"/>
  <c r="G157" i="3"/>
  <c r="G77" i="3"/>
  <c r="G162" i="3"/>
  <c r="G154" i="3"/>
  <c r="G113" i="3"/>
  <c r="G174" i="3"/>
  <c r="A260" i="3"/>
  <c r="B262" i="3"/>
  <c r="A262" i="3"/>
  <c r="B237" i="3"/>
  <c r="B261" i="3"/>
  <c r="B260" i="3"/>
  <c r="A237" i="3"/>
  <c r="A261" i="3"/>
  <c r="G64" i="3" l="1"/>
  <c r="G173" i="3"/>
  <c r="G261" i="3"/>
  <c r="A244" i="3"/>
  <c r="B254" i="3"/>
  <c r="A254" i="3"/>
  <c r="B253" i="3"/>
  <c r="A253" i="3"/>
  <c r="B252" i="3"/>
  <c r="A252" i="3"/>
  <c r="B251" i="3"/>
  <c r="A251" i="3"/>
  <c r="B247" i="3"/>
  <c r="A247" i="3"/>
  <c r="B246" i="3"/>
  <c r="A246" i="3"/>
  <c r="B245" i="3"/>
  <c r="A245" i="3"/>
  <c r="B244" i="3"/>
  <c r="G245" i="3" l="1"/>
  <c r="G247" i="3"/>
  <c r="G254" i="3" l="1"/>
  <c r="G253" i="3" l="1"/>
  <c r="G123" i="3" l="1"/>
  <c r="G251" i="3" s="1"/>
  <c r="G252" i="3"/>
  <c r="B269" i="3" l="1"/>
  <c r="A269" i="3"/>
  <c r="B250" i="3" l="1"/>
  <c r="A250" i="3"/>
  <c r="B249" i="3"/>
  <c r="A249" i="3"/>
  <c r="B248" i="3"/>
  <c r="A248" i="3"/>
  <c r="B258" i="3"/>
  <c r="A258" i="3"/>
  <c r="B257" i="3"/>
  <c r="A257" i="3"/>
  <c r="B256" i="3"/>
  <c r="A256" i="3"/>
  <c r="B255" i="3"/>
  <c r="A255" i="3"/>
  <c r="B259" i="3"/>
  <c r="A259" i="3"/>
  <c r="B242" i="3"/>
  <c r="A242" i="3"/>
  <c r="B241" i="3"/>
  <c r="A241" i="3"/>
  <c r="B240" i="3"/>
  <c r="A240" i="3"/>
  <c r="B239" i="3"/>
  <c r="A239" i="3"/>
  <c r="G249" i="3" l="1"/>
  <c r="G250" i="3"/>
  <c r="G258" i="3" l="1"/>
  <c r="G112" i="3"/>
  <c r="G248" i="3" s="1"/>
  <c r="G259" i="3" l="1"/>
  <c r="G146" i="3" l="1"/>
  <c r="G240" i="3"/>
  <c r="G241" i="3"/>
  <c r="G269" i="3"/>
  <c r="G257" i="3"/>
  <c r="G256" i="3" l="1"/>
  <c r="G242" i="3"/>
  <c r="G255" i="3"/>
  <c r="G239" i="3" l="1"/>
  <c r="B236" i="3"/>
  <c r="A236" i="3"/>
  <c r="G236" i="3" l="1"/>
  <c r="G260" i="3" l="1"/>
  <c r="G262" i="3"/>
  <c r="G237" i="3"/>
  <c r="G98" i="3"/>
  <c r="G91" i="3" l="1"/>
  <c r="G244" i="3" s="1"/>
  <c r="G274" i="3" s="1"/>
  <c r="G246" i="3"/>
  <c r="G275" i="3" l="1"/>
  <c r="G276" i="3" s="1"/>
</calcChain>
</file>

<file path=xl/sharedStrings.xml><?xml version="1.0" encoding="utf-8"?>
<sst xmlns="http://schemas.openxmlformats.org/spreadsheetml/2006/main" count="640" uniqueCount="386">
  <si>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</si>
  <si>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</si>
  <si>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</si>
  <si>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</si>
  <si>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</si>
  <si>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</si>
  <si>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</si>
  <si>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</si>
  <si>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</si>
  <si>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</si>
  <si>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</si>
  <si>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</si>
  <si>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</si>
  <si>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</si>
  <si>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</si>
  <si>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</si>
  <si>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</si>
  <si>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</si>
  <si>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</si>
  <si>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</si>
  <si>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</si>
  <si>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</si>
  <si>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</si>
  <si>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</si>
  <si>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</si>
  <si>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PZA</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</si>
  <si>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</si>
  <si>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</si>
  <si>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</si>
  <si>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</si>
  <si>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EXCAVACIONES Y RELLENOS</t>
  </si>
  <si>
    <t>CATÁLOGO DE CONCEPTOS</t>
  </si>
  <si>
    <t>CIMBRA ACABADO COMÚN EN DALAS Y CASTILLOS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</si>
  <si>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</si>
  <si>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</si>
  <si>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</si>
  <si>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 xml:space="preserve"> </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</si>
  <si>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</si>
  <si>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PRELIMINARES</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</si>
  <si>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</si>
  <si>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</si>
  <si>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</si>
  <si>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</si>
  <si>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CORTE CON DISCO DE DIAMANTE HASTA 1/3 DE ESPESOR DE LA LOSA Y HASTA 3 MM DE ANCHO, INCLUYE: EQUIPO, DISCO DE DIAMANTE, HERRAMIENTA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</si>
  <si>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</si>
  <si>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APLICACIÓN DE PINTURA VINÍLICA LÍNEA VINIMEX PREMIUM DE COMEX O SIMILAR A DOS MANOS, EN CUALQUIER COLOR, LIMPIANDO Y PREPARANDO LA SUPERFICIE CON SELLADOR, INCLUYE: MATERIALES, ANDAMIOS, MANO DE OBRA, EQUIPO Y HERRAMIENTA.</t>
  </si>
  <si>
    <t>CIMENTACIÓN</t>
  </si>
  <si>
    <t>CIMBRA EN CIMENTACIÓN, ACABADO COMÚN, INCLUYE: SUMINISTRO DE MATERIALES, ACARREOS, CORTES, HABILITADO, CIMBRADO, DESCIMBRADO, MANO DE OBRA, LIMPIEZA, EQUIPO Y HERRAMIENTA.</t>
  </si>
  <si>
    <t>MURO</t>
  </si>
  <si>
    <t>A</t>
  </si>
  <si>
    <t>B</t>
  </si>
  <si>
    <t>C</t>
  </si>
  <si>
    <t>D</t>
  </si>
  <si>
    <t>D1</t>
  </si>
  <si>
    <t>D2</t>
  </si>
  <si>
    <t>E</t>
  </si>
  <si>
    <t>E1</t>
  </si>
  <si>
    <t>E2</t>
  </si>
  <si>
    <t>G</t>
  </si>
  <si>
    <t>H</t>
  </si>
  <si>
    <t>I</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</si>
  <si>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</si>
  <si>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</si>
  <si>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DEMOLICIÓN POR MEDIOS MECÁNICOS DE CONCRETO SIMPLE EN BANQUETAS, INCLUYE: HERRAMIENTA, CORTE CON DISCO DE DIAMANTE PARA DELIMITAR ÁREA, ACARREO DEL MATERIAL A BANCO DE OBRA PARA SU POSTERIOR RETIRO, VOLUMEN MEDIDO EN SECCIÓN, ABUNDAMIENTO, EQUIPO Y MANO DE OBRA.</t>
  </si>
  <si>
    <t>SUMINISTRO Y COLOCACIÓN DE TIERRA VEGETAL PREPARADA PARA JARDINERÍA, INCLUYE: SUMINISTRO, ACARREO, COLOCACIÓN, MANO DE OBRA, EQUIPO Y HERRAMIENTA.</t>
  </si>
  <si>
    <t>F</t>
  </si>
  <si>
    <t xml:space="preserve">PISOS DE CONCRETO </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</si>
  <si>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</si>
  <si>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MURO DE 14 CM DE ESPESOR PROMEDIO, A SOGA, CON LADRILLO LAMA DE 7 X 14 X 28 CM, ACABADO COMÚN, ASENTADO CON MORTERO CEMENTO-ARENA EN PROPORCIÓN 1:3, INCLUYE: TRAZO, NIVELACIÓN, PLOMEO, ANDAMIOS, MATERIALES, DESPERDICIOS, MANO DE OBRA, LIMPIEZA, ACARREO DE MATERIALES AL SITIO DE SU UTILIZACIÓN A CUALQUIER ALTURA Y HERRAMIENTA.</t>
  </si>
  <si>
    <t>APLANADO DE 2.00 CM DE ESPESOR EN MURO CON MORTERO CEMENTO-ARENA 1:4, ACABADO APALILLADO FINO, INCLUYE: HERRAMIENTA, MATERIALES, ACARREOS, DESPERDICIOS, MANO DE OBRA, ANDAMIOS, PLOMEADO, NIVELADO, REGLEADO, RECORTES, EQUIPO Y MANO DE OBRA.</t>
  </si>
  <si>
    <t>BOQUILLA DE 15 A 20 CM DE ANCHO, CON MORTERO CEMENTO ARENA PROPORCIÓN 1:4, TERMINADO PULIDO Y/O APALILLADO, EN APERTURA DE VANOS DE PUERTAS, VENTANAS Y/O PRETILES, INCLUYE: HERRAMIENTA, SUMINISTRO, ACABADO, EQUIPO Y MANO DE OBRA.</t>
  </si>
  <si>
    <t>FILETES Y BOLEADOS, HECHOS CON MORTERO CEMENTO-ARENA EN PROPORCIÓN 1:4, TANTO INCLINADOS COMO VERTICALES A TIRO DE HILO Y ESCUADRA, INCLUYE: DESPERDICIOS, ANDAMIOS, ACARREO DE MATERIALES AL SITIO DE SU UTILIZACIÓN, A CUALQUIER NIVEL, EQUIPO Y MANO DE OBRA.</t>
  </si>
  <si>
    <t>SUMINISTRO Y COLOCACIÓN DE LADRILLO DE AZOTEA DE BARRO DE 17 X 17 CM, PEGADO CON MORTERO CEMENTO-ARENA 1:3 DE 2 A 3 CM DE ESPESOR PROMEDIO, INCLUYE: HERRAMINETA, ACOMODO, ESCUADRES, CORTES, DESPERDICIOS, ACARREOS, EQUIPO Y MANO DE OBRA.</t>
  </si>
  <si>
    <t>SUMINISTRO Y COLOCACIÓN DE CAPA DE MULCH DE 5 CM A BASE DE TRONCOS TRITURADOS, INCLUYE: MATERIALES, MANO DE OBRA, EQUIPO Y HERRAMIENTA.</t>
  </si>
  <si>
    <t>GUARNICIÓN TIPO "I" EN SECCIÓN 15X30 CM DE ALTURA A BASE DE CONCRETO PREMEZCLADO F'C= 200 KG/CM2, T.M.A. 19 MM, R.N., COLOR INTEGRAL NEGRO AL 4%, ACABADO PULIDO EN CORONA, INCLUYE:  CIMBRA, DESCIMBRA, COLADO, MATERIALES, CURADO, DESPERDICIOS, MANO DE OBRA, EQUIPO Y HERRAMIENTA.</t>
  </si>
  <si>
    <t>PISO DE CONCRETO PREMEZCLADO F´C= 200 KG/CM2, TMA= 1/2", DE 10 CM DE ESPESOR, CON GRANO DE MÁRMOL BLANCO SUPERFICIAL DE #3 (5 KG/M2), ACABADO LAVADO, INCLUYE: HERRAMIENTA, TRAZO, NIVELACIÓN, AGUA, MATERIALES, EXTENDIDO, REGLEADO, CURADO, DESPERDICIOS, HERRAMIENTAS, LIMPIEZA, ACARREO DEL MATERIAL AL SITIO DE SU UTILIZACIÓN, PRUEBAS DE LABORATORIO, EQUIPO Y MANO DE OBRA.</t>
  </si>
  <si>
    <t>PISO A BASE DE ADOQUÍN CILÍNDRICO DE 10 CM DE DIÁMETRO Y 7 CM DE ESPESOR, COLOR NATURAL, CON UNA RESISTENCIA DE 250 KG/CM2, UN METRO CUADRADO INCLUYE 100 PZAS (MODULADO SEGÚN PROYECTO), INCLUYE: HERRAMIENTA, CAMA DE ASIENTO DE 5 CM DE ESPESOR A BASE DE ARENA FINA LIBRE DE IMPUREZAS CON UNA HUMEDAD UNIFORME, RELLENO DE OQUEDADES CON ARENA FINA LIBRE DE IMPUREZAS, VIBRADO CON VIBRO COMPACTADORA, ACARREOS, CORTES, DESPERDICIOS, NIVELADO, MATERIALES, EQUIPO Y MANO DE OBRA.</t>
  </si>
  <si>
    <t>VEGETACIÓN Y ARBOLADO</t>
  </si>
  <si>
    <t xml:space="preserve">SUMINISTRO Y PLANTACIÓN DE ÁRBOL PRIMAVERA (TABEBUIA DONNELL-SMITHII ROSE) DE MÍNIMO 2.00 M DE ALTURA Y 2" DE DIÁMETRO EN TRONCO, INCLUYE: HERRAMIENTA, EXCAVACIÓN, AGUA PARA RIEGO, MANO DE OBRA, RIEGO Y CUIDADOS POR 30 DÍAS. </t>
  </si>
  <si>
    <t xml:space="preserve">SUMINISTRO Y PLANTACIÓN DE ÁRBOL MAJAGUA (TALIPARITI ELATUM) DE MÍNIMO 2.00 M DE ALTURA Y 2" DE DIÁMETRO EN TRONCO, INCLUYE: HERRAMIENTA, EXCAVACIÓN, AGUA PARA RIEGO, MANO DE OBRA, RIEGO Y CUIDADOS POR 30 DÍAS. </t>
  </si>
  <si>
    <t>SUMINISTRO Y PLANTACIÓN DE PLANTA STÍPA (STÍPA LEUCOTRICHA) DE HASTA 30 A 50 CM DE LARGO, INCLUYE: HERRAMIENTA, EXCAVACIÓN, AGUA PARA RIEGO, MANO DE OBRA Y CUIDADOS POR 30 DÍAS.</t>
  </si>
  <si>
    <t>SUMINISTRO Y PLANTACIÓN DE PLANTA SALVIA AZUL (SALVIA FARINACEA) DE HASTA 40 CM DE ALTURA PROMEDIO, INCLUYE: HERRAMIENTA, EXCAVACIÓN, AGUA PARA RIEGO, MANO DE OBRA Y CUIDADOS POR 30 DÍAS.</t>
  </si>
  <si>
    <t xml:space="preserve">SUMINISTRO Y PLANTACIÓN DE GUAMUCHIL (PITHECELLOBIUM DULCE) DE MÍNIMO 2.00 M DE ALTURA Y 2" DE DIÁMETRO EN TRONCO, INCLUYE: HERRAMIENTA, EXCAVACIÓN, AGUA PARA RIEGO, MANO DE OBRA, RIEGO Y CUIDADOS POR 30 DÍAS. </t>
  </si>
  <si>
    <t>SUMINISTRO Y PLANTACIÓN DE PLANTA CENIZO VERDE (LEUCOPHYLLUM FRUTESCENS) DE HASTA 30 A 50 CM DE LARGO, INCLUYE: HERRAMIENTA, EXCAVACIÓN, AGUA PARA RIEGO, MANO DE OBRA Y CUIDADOS POR 30 DÍAS.</t>
  </si>
  <si>
    <t>SUMINISTRO Y PLANTACIÓN DE PLANTA PETUNIA MEXICANA (RUELLIA SIMPLEX) DE HASTA 30 A 50 CM DE LARGO, INCLUYE: HERRAMIENTA, EXCAVACIÓN, AGUA PARA RIEGO, MANO DE OBRA Y CUIDADOS POR 30 DÍAS.</t>
  </si>
  <si>
    <t>CONSTRUCCIÓN DE MURO PERIMETRAL</t>
  </si>
  <si>
    <t>F1</t>
  </si>
  <si>
    <t>F2</t>
  </si>
  <si>
    <t xml:space="preserve">CIMENTACIÓN DE PIEDRA BRAZA ACOMODADA PIEDRA POR PIEDRA, ASENTADA CON MORTERO CEMENTO-ARENA 1:3, INCLUYE: SELECCIÓN DE PIEDRA, MATERIALES, DESPERDICIOS, MANO DE OBRA, HERRAMIENTA, EQUIPO Y ACARREOS. </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</si>
  <si>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</si>
  <si>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DE CIMENTACIÓN DE MAMPOSTERÍA POR MEDIOS MECÁNICOS, INCLUYE: HERRAMIENTA, ACOPIO DE LOS MATERIALES PARA SU POSTERIOR RETIRO, VOLUMEN MEDIDO EN SECCIONES, ABUNDAMIENTO, EQUIPO Y MANO DE OBRA.</t>
  </si>
  <si>
    <t xml:space="preserve">DESPALME DE TERRENO NATURAL POR MEDIOS MECÁNICOS, DE 15 CM DE ESPESOR, INCLUYE: ACARREO DEL MATERIAL PARA SU POSTERIOR RETIRO, EQUIPO Y MANO DE OBRA. </t>
  </si>
  <si>
    <t>PISO DE ADOQUÍN</t>
  </si>
  <si>
    <t>SUMINISTRO Y PLANTACIÓN DE SALVIA ZAPOPANA (HYPTIS ALBIDA) DE HASTA 30 A 50 CM DE LARGO, INCLUYE: HERRAMIENTA, EXCAVACIÓN, AGUA PARA RIEGO, MANO DE OBRA Y CUIDADOS POR 30 DÍAS.</t>
  </si>
  <si>
    <t>CONSTRUCCIÓN DE ACCESO DE SERVICIO</t>
  </si>
  <si>
    <t>GUARNICIÓN TIPO "I" EN SECCIÓN 15X30 CM DE ALTURA A BASE DE CONCRETO PREMEZCLADO F'C= 250 KG/CM2, T.M.A. 19 MM, R.N., ACABADO PULIDO EN CORONA, INCLUYE: CIMBRA, DESCIMBRA, COLADO, MATERIALES, CURADO, DESPERDICIOS, MANO DE OBRA, PRUEBAS DE LABORATORIO, EQUIPO Y HERRAMIENTA.</t>
  </si>
  <si>
    <t>CONSTRUCCIÓN DE PISTA DE BMX</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</si>
  <si>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</si>
  <si>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CONSTRUCCIÓN DE ANDADORES</t>
  </si>
  <si>
    <t>CERCADO PERIMETRAL DE HERRERÍA</t>
  </si>
  <si>
    <t>MAMPOSTERÍA</t>
  </si>
  <si>
    <t>CIMIENTO DE MAMPOSTERÍA DE PIEDRA BRAZA, ASENTADA CON MORTERO CEMENTO-ARENA  EN PROPORCIÓN 1:3, INCLUYE: MATERIALES, DESPERDICIOS, HERRAMIENTAS, LIMPIEZA, MANO DE OBRA Y ACARREO DE MATERIALES AL SITIO DE SU UTILIZACIÓN.</t>
  </si>
  <si>
    <t xml:space="preserve">MAMPOSTERÍA DE PIEDRA BRAZA ASENTADA CON MORTERO CEMENTO-ARENA 1:3, ACABADO APARENTE A DOS CARAS, DE 0.00 A 3.00 M DE ALTURA, INCLUYE: SELECCIÓN DE PIEDRA, MATERIALES, DESPERDICIOS, MANO DE OBRA, HERRAMIENTA, ANDAMIOS, EQUIPO Y ACARREOS. </t>
  </si>
  <si>
    <t>HERRERÍA</t>
  </si>
  <si>
    <t>SUMINISTRO, FABRICACIÓN Y COLOCACIÓN DE HERRERÍA TUBULAR PG Y/O ESTRUCTURAL PARA CERCADO PERIMETRAL EN TIPO REJA DE HASTA 4.00 M DE ALTURA, DE ACUERDO AL PLANO DE DISEÑO PROPORCIONADO,  INCLUYE: HERRAMIENTA, SOLDADURA, CORTES, AJUSTES, MATERIALES MENORES, DESPERDICIOS, PRIMARIO ANTICORROSIVO, FLETES, ACARREO DE MATERIALES AL SITIO DE SU UTILIZACIÓN, EQUIPO Y MANO DE OBRA.</t>
  </si>
  <si>
    <t>SUMINISTRO Y APLICACIÓN DE PINTURA DE ESMALTE 100 MATE COMEX O SIMILAR, COLOR BLANCO Y/O NEGRO, EN ESTRUCTURAS METÁLICAS, INCLUYE: APLICACIÓN DE RECUBRIMIENTO A 4 MILÉSIMAS DE ESPESOR, MATERIALES, MANO DE OBRA, EQUIPO Y HERRAMIENTA.</t>
  </si>
  <si>
    <t>E3</t>
  </si>
  <si>
    <t>CIMBRA DE MADERA PARA MURO DE CONCRETO, ACABADO APARENTE, INCLUYE: SUMINISTRO DE MATERIALES, ACARREOS, CORTES, HABILITADO, CIMBRADO, CHAFLÁN, DESCIMBRADO, MANO DE OBRA, LIMPIEZA, EQUIPO Y HERRAMIENTA.</t>
  </si>
  <si>
    <t>CIMBRA DE MADERA PARA MURO DE CONCRETO, ACABADO COMÚN, INCLUYE: SUMINISTRO DE MATERIALES, ACARREOS, CORTES, HABILITADO, CIMBRADO, CHAFLÁN, DESCIMBRADO, MANO DE OBRA, LIMPIEZA, EQUIPO Y HERRAMIENTA.</t>
  </si>
  <si>
    <t>MURO TIPO TEZON DE BLOCK 11 X 14 X 28 CM ASENTADO CON MORTERO CEMENTO-ARENA 1:3, ACABADO COMÚN, INCLUYE: MATERIALES, MANO DE OBRA, EQUIPO Y HERRAMIENTA.</t>
  </si>
  <si>
    <t xml:space="preserve">SUMINISTRO Y COLOCACIÓN DE GEOTEXTIL DE POLIESTER NO TEJIDO (200 G/M2), INCLUYE: HERRAMIENTA, LIMPIEZA DE LA SUPERFICIE, MATERIALES, EQUIPO Y MANO DE OBRA </t>
  </si>
  <si>
    <t>SUMINISTRO Y COLOCACIÓN DE DREN CON TUBO MULTIPERFORADO DE PVC SANITARIO DE 4" DE DIÁMETRO, INCLUYE: HERRAMIENTA, MATERIALES Y MANO DE OBRA.</t>
  </si>
  <si>
    <t>SUMINISTRO Y COLOCACIÓN DE DREN CON TUBO MULTIPERFORADO DE PVC SANITARIO DE 2" DE DIÁMETRO, INCLUYE: HERRAMIENTA, MATERIALES Y MANO DE OBRA.</t>
  </si>
  <si>
    <t>FILTRO A BASE DE GRAVA O PIEDRA TRONADA (3/4" A 3") SIN FINOS, DE 30 CM DE ESPESOR , INCLUYE: HERRAMIENTA, ACARREOS, SUMINISTRO DE MATERIALES, EQUIPO Y MANO DE OBRA.</t>
  </si>
  <si>
    <t>SUMINISTRO Y COLOCACIÓN DE CONCRETO PREMEZCLADO BOMBEABLE F'C= 250 KG/CM2, R.N., T.M.A. 19 MM, REV. 16, ADICIONANDO IMPERMEABILIZANTE INTEGRAL AL 4% FESTEGRAL O SIMILAR (2 KG POR CADA SACO DE CEMENTO DE 50 KG), INCLUYE: HERRAMIENTA, BOMBA, MATERIALES, COLADO, VIBRADO, DESCIMBRA, CURADO, PRUEBAS DE LABORATORIO, EQUIPO Y MANO DE OBRA.</t>
  </si>
  <si>
    <t>SUMINISTRO Y COLOCACIÓN DE CONCRETO PREMEZCLADO BOMBEABLE F'C= 250 KG/CM2, R.R., A 14 DÍAS, T.M.A. 19 MM, REV. 16, ADICIONANDO IMPERMEABILIZANTE INTEGRAL AL 4% FESTEGRAL O SIMILAR (2 KG POR CADA SACO DE CEMENTO DE 50 KG), INCLUYE: HERRAMIENTA, BOMBA, MATERIALES, COLADO, VIBRADO, DESCIMBRA, CURADO, PRUEBAS DE LABORATORIO, EQUIPO Y MANO DE OBRA.</t>
  </si>
  <si>
    <t>CONSTRUCCIÓN DE ÁREA PARA ESCALAR</t>
  </si>
  <si>
    <t>H1</t>
  </si>
  <si>
    <t>H2</t>
  </si>
  <si>
    <t>H3</t>
  </si>
  <si>
    <t xml:space="preserve">AFINE Y CONFORMACIÓN DE TALUD COMPACTADO EN CAPAS NO MAYORES DE 20 CM DE ESPESOR POR MEDIOS MECÁNICOS, INCLUYE: CONFORMACIÓN, MANO DE OBRA, EQUIPO Y HERRAMIENTA. </t>
  </si>
  <si>
    <t>SUMINISTRO Y COLOCACIÓN DE MALLA ELECTROSOLDADA 6X6-8/8, INCLUYE: HABILITADO, DESPERDICIOS, CORTES, AJUSTES, ALAMBRE, TRASLAPES, SILLETAS, MATERIAL DE FIJACIÓN, ACARREO DEL MATERIAL AL SITIO DE SU COLOCACIÓN, MANO DE OBRA Y HERRAMIENTA.</t>
  </si>
  <si>
    <t>MEJORAMIENTO DEL TERRENO NATURAL CON SUELO-CEMENTO EN PROPORCIÓN 10:1, COMPACTADO EN CAPAS DE NO MAS DE 20 CM AL 95% DE SU P.V.S.M., CONFORME A LA PRUEBA AASTHO ESTÁNDAR, INCLUYE: EXTENDIDO DEL MATERIAL, HOMOGENIZADO, AFINE DE LA SUPERFICIE, COMPACTADO, MANO DE OBRA, EQUIPO Y HERRAMIENTA.</t>
  </si>
  <si>
    <t>LOSA EN TALUD DE 10 CM DE ESPESOR, A BASE DE CONCRETO PREMEZCLADO LANZADO F'C= 200 KG/CM2, T.M.A. 19 MM, REV. 16 CM, R.N., CON IMPERMEABILIZANTE INTEGRAL AL 4% (2 KG POR 50 KG DE CEMENTO), ACABADO SEMIPULIDO, INCLUYE: HERRAMIENTA, CIMBRA, COLADO, EXTENDIDO, NIVELADO, MATERIALES, MANIOBRAS, LANZADO, DESPERDICIO, CURADO, DESCIMBRA, PRUEBAS DE LABORATORIO, EQUIPO Y MANO DE OBRA.</t>
  </si>
  <si>
    <t>MUROS DE CONTENCIÓN</t>
  </si>
  <si>
    <t>MICROPILOTES</t>
  </si>
  <si>
    <t>D3</t>
  </si>
  <si>
    <t>G1</t>
  </si>
  <si>
    <t>G2</t>
  </si>
  <si>
    <t>G3</t>
  </si>
  <si>
    <t>J</t>
  </si>
  <si>
    <t>J1</t>
  </si>
  <si>
    <t>J2</t>
  </si>
  <si>
    <t>K</t>
  </si>
  <si>
    <t>ALBAÑILERÍAS Y ACABADOS</t>
  </si>
  <si>
    <t>J3</t>
  </si>
  <si>
    <t>MOBILIARIO</t>
  </si>
  <si>
    <t>SUMINISTRO Y COLOCACIÓN  DE RESBALADILLA DE ACERO INOXIDABLE CON PATAS DE SOPORTE, MODELO RD-C260K O SIMILAR, MEDIDAS 4.50 X 0.60 X 3.00 M, INCLUYE: HERRAMIENTA, MATERIALES, ACARREOS, FIJACIÓN A DADO DE CONCRETO, EQUIPO Y MANO DE OBRA.</t>
  </si>
  <si>
    <t>SUMINISTRO Y COLOCACIÓN DE PIEDRA PLÁSTICA PARA ESCALAR, MODELO RD-C293 O SIMILAR, FIJADA POR MEDIO DE TAQUETES, INCLUYE: HERRAMIENTA, TAQUETES, ACARREOS, MATERIALES, FIJACIÓN, EQUIPO Y MANO DE OBRA.</t>
  </si>
  <si>
    <t>SUMINISTRO Y COLOCACIÓN DE SOGA PARA TREPAR DE FIBRA NATURAL CON UN DIÁMETRO DE 2", INCLUYE: HERRAMIENTA, ACARREOS, FIJACIÓN, AMARRES Y MANO DE OBRA.</t>
  </si>
  <si>
    <t>CIMBRA ACABADO COMÚN EN PERALTES DE ESCALÓN A BASE DE MADERA DE PINO DE 3A, INCLUYE: HERRAMIENTA, SUMINISTRO DE MATERIALES, ACARREOS, CORTES, HABILITADO, CIMBRADO, DESCIMBRA, EQUIPO Y MANO DE OBRA.</t>
  </si>
  <si>
    <t>MANO DE OBRA PARA DAR ACABADO LAVADO SUPERFICIAL EN ÁREAS DE CONCRETO (HUELLAS Y PERALTES DE ESCALONES, PISOS DE CONCRETO, ETC), CON GRANO DE MÁRMOL BLANCO #2 (5KG POR 1 M2), INCLUYE: MATERIALES, HERRAMIENTA, ACARREOS, EQUIPO Y MANO DE OBRA.</t>
  </si>
  <si>
    <t xml:space="preserve">MAMPOSTERÍA DE PIEDRA BRAZA ASENTADA CON MORTERO CEMENTO-ARENA 1:3, ACABADO APARENTE UNA CARA, DE 0.00 A 3.00 M DE ALTURA, INCLUYE: SELECCIÓN DE PIEDRA, MATERIALES, DESPERDICIOS, MANO DE OBRA, HERRAMIENTA, ANDAMIOS, EQUIPO Y ACARREOS. </t>
  </si>
  <si>
    <t>CALAVEREADO EN JUNTA DE MAMPOSTERÍA A BASE DE MORTERO CEMENTO-ARENA PROPORCIÓN 1:3, INCLUYE: MATERIALES, MANO DE OBRA, EQUIPO Y HERRAMIENTA.</t>
  </si>
  <si>
    <t>PLANTILLA DE 5 CM DE ESPESOR DE CONCRETO PREMEZCLADO DE F´C=100 KG/CM2, INCLUYE: PREPARACIÓN DE LA SUPERFICIE, NIVELACIÓN, MAESTREADO, COLADO, MANO DE OBRA, EQUIPO Y HERRAMIENTA.</t>
  </si>
  <si>
    <t>PLANTILLA DE 5 CM DE ESPESOR DE CONCRETO PREMEZCLADO BOMBEABLE DE F´C=100 KG/CM2, INCLUYE: BOMBA, PREPARACIÓN DE LA SUPERFICIE, NIVELACIÓN, MAESTREADO, COLADO, MANO DE OBRA, EQUIPO Y HERRAMIENTA.</t>
  </si>
  <si>
    <t>SUMINISTRO Y COLOCACIÓN DE CONCRETO PREMEZCLADO F'C= 250 KG/CM2, R.R., A 14 DÍAS, T.M.A. 19 MM, REV. 14, ADICIONANDO IMPERMEABILIZANTE INTEGRAL AL 4% FESTEGRAL O SIMILAR (2 KG POR CADA SACO DE CEMENTO DE 50 KG), TIRO DIRECTO, INCLUYE: HERRAMIENTA, MATERIALES, COLADO, VIBRADO, DESCIMBRA, CURADO, PRUEBAS DE LABORATORIO, EQUIPO Y MANO DE OBRA.</t>
  </si>
  <si>
    <t>SUMINISTRO Y COLOCACIÓN DE CONCRETO PREMEZCLADO F'C= 250 KG/CM2, R.N., T.M.A. 19 MM, REV. 14, ADICIONANDO IMPERMEABILIZANTE INTEGRAL AL 4% FESTEGRAL O SIMILAR (2 KG POR CADA SACO DE CEMENTO DE 50 KG), TIRO DIRECTO, INCLUYE: HERRAMIENTA, MATERIALES, COLADO, VIBRADO, DESCIMBRA, CURADO, PRUEBAS DE LABORATORIO, EQUIPO Y MANO DE OBRA.</t>
  </si>
  <si>
    <t>SUMINISTRO Y COLOCACIÓN DE CONCRETO PREMEZCLADO F'C= 250 KG/CM2, R.R., A 14 DÍAS, T.M.A. 19 MM, REV. 14, TIRO DIRECTO, INCLUYE: HERRAMIENTA, MATERIALES, COLADO, VIBRADO, DESCIMBRA, CURADO, PRUEBAS DE LABORATORIO, EQUIPO Y MANO DE OBRA.</t>
  </si>
  <si>
    <t>SUMINISTRO Y COLOCACIÓN DE CONCRETO PREMEZCLADO F'C= 250 KG/CM2, R.N., T.M.A. 19 MM, REV. 14, TIRO DIRECTO, INCLUYE: HERRAMIENTA, MATERIALES, COLADO, VIBRADO, DESCIMBRA, CURADO, PRUEBAS DE LABORATORIO, EQUIPO Y MANO DE OBRA.</t>
  </si>
  <si>
    <t>SUMINISTRO Y COLOCACIÓN DE CONCRETO PREMEZCLADO BOMBEABLE F'C= 250 KG/CM2, R.R., A 14 DÍAS, T.M.A. 19 MM, REV. 16, INCLUYE: HERRAMIENTA, BOMBA, MATERIALES, COLADO, VIBRADO, DESCIMBRA, CURADO, PRUEBAS DE LABORATORIO, EQUIPO Y MANO DE OBRA.</t>
  </si>
  <si>
    <t>SUMINISTRO Y COLOCACIÓN DE CONCRETO PREMEZCLADO BOMBEABLE F'C= 250 KG/CM2, R.N., T.M.A. 19 MM, REV. 16, INCLUYE: HERRAMIENTA, BOMBA, MATERIALES, COLADO, VIBRADO, DESCIMBRA, CURADO, PRUEBAS DE LABORATORIO, EQUIPO Y MANO DE OBRA.</t>
  </si>
  <si>
    <t>B1</t>
  </si>
  <si>
    <t>B2</t>
  </si>
  <si>
    <t>MUROS DE CONCRETO</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</si>
  <si>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</si>
  <si>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EXCAVACIÓN POR MEDIOS MECÁNICOS EN MATERIAL TIPO II, DE 4.01 A 6.00 M DE PROFUNDIDAD, INCLUYE: AFINE DE PLANTILLA Y TALUDES, ACARREO DEL MATERIAL A BANCO DE OBRA PARA SU POSTERIOR RETIRO, MANO DE OBRA, ABUNDAMIENTO, EQUIPO Y HERRAMIENTA. (MEDIDO EN TERRENO NATURAL POR SECCIÓN).</t>
  </si>
  <si>
    <t xml:space="preserve">DESCABEZADO DE PILAS DE 25 CM DE DIÁMETRO Y 40 CM DE ESPESOR, POR CUALQUIER MEDIO, INCLUYE: HERRAMIENTA, ACOPIO DEL MATERIAL PRODUCTO DE LAS DEMOLICIONES DONDE INDIQUE SUPERVISIÓN PARA SU POSTERIOR RETIRO, EQUIPO Y MANO DE OBRA.   </t>
  </si>
  <si>
    <t>SUMINISTRO Y COLOCACIÓN DE CONCRETO PREMEZCLADO EN MICROPILOTE F'C= 250 KG/CM2, R.N., T.M.A. 19 MM, REV. 18, TIRO DIRECTO, INCLUYE: HERRAMIENTA, MATERIALES, COLADO, VIBRADO, CURADO, PRUEBAS DE LABORATORIO, EQUIPO Y MANO DE OBRA.</t>
  </si>
  <si>
    <t>SUMINISTRO Y COLOCACIÓN DE CONCRETO PREMEZCLADO BOMBEABLE EN MICROPILOTE F'C= 250 KG/CM2, R.N., T.M.A. 19 MM, REV. 18, INCLUYE: HERRAMIENTA, BOMBA, MATERIALES, COLADO, VIBRADO, CURADO, PRUEBAS DE LABORATORIO, EQUIPO Y MANO DE OBRA.</t>
  </si>
  <si>
    <t>RAMPA DE CONCRETO PREMEZCLADO F'C=200 KG/CM2, TMA= 1/2", DE 10 CM DE ESPESOR, CON PENDIENTE MÁXIMA DEL 9%, CON GRANO DE MÁRMOL BLANCO SUPERFICIAL DE #3 (5 KG/M2), ACABADO LAVADO, INCLUYE: HERRAMIENTA, TRAZO, NIVELACIÓN, AGUA, MATERIALES, EXTENDIDO, REGLEADO, CURADO, DESPERDICIOS, HERRAMIENTAS, LIMPIEZA, ACARREO DEL MATERIAL AL SITIO DE SU UTILIZACIÓN, PRUEBAS DE LABORATORIO, EQUIPO Y MANO DE OBRA.</t>
  </si>
  <si>
    <t>PISO DE 10 CM DE ESPESOR A BASE DE CONCRETO PREMEZCLADO  F'C= 200 KG/CM2, T.MA. 3/4", ACABADO SEMIPULIDO, INCLUYE: HERRAMIENTA, SUMINISTRO DE MATERIALES, COLADO, CURADO, DESPERDICIOS, ACARREOS, REGLEADO, ACABADO, CIMBRA EN FRONTERAS, DESCIMBRA, REMATES, MUESTREADO, EQUIPO Y MANO DE OBRA.</t>
  </si>
  <si>
    <t>SUMINISTRO Y APLICACIÓN DE ACRÍLICO SURFACER, NEUTRAL CONCENTRADO Y PIGMENTO, EMULSIÓN 100 % ACRÍLICA, EN PICTOGRAMA DE INICIO META, COLOR S.M.A., INCLUYE: TEXTO "INICIO META" CON LETRA ISIDORA BLACK DE 50 CM DE ALTURA, LÍNEA DISCONTINUA DE 10 CM DE ANCHO POR 2.50 M DE LONGITUD, 1 TRIANGULO DE 1.16 X 1.16, HERRAMIENTA, DISEÑO DE CURVATURAS, LIMPIEZA PROFUNDA DEL ÁREA EXISTENTE PARA RECIBIR SURFACER, DISEÑO DE FIGURAS, TRAZO A DETALLE, MATERIALES, ARENA SÍLICA, EQUIPO Y MANO DE OBRA.</t>
  </si>
  <si>
    <t>D4</t>
  </si>
  <si>
    <t>MALLA CICLÓNICA</t>
  </si>
  <si>
    <t>SUMINISTRO E INSTALACIÓN DE CINTILLA METÁLICA GALVANIZADA EN FORMA HELICOIDAL CON ALMA DE ALAMBRE DE ACERO DE ALTA RESISTENCIA (CONCERTINA), DIÁMETRO DE 40 CM, INCLUYE: HERRAMIENTA, ALAMBRE GALVANIZADO C-10.0 PARA FIJAR CINTILLA, ANDAMIOS, MATERIALES, ACARREOS, ELEVACIONES, EQUIPO Y MANO DE OBRA ESPECIALIZADA.</t>
  </si>
  <si>
    <t>SUMINISTRO, HABILITADO Y COLOCACIÓN DE ACERO DE REFUERZO EN MICROPILOTE DE FY= 4200 KG/CM2, INCLUYE: MATERIALES, TRASLAPES, SILLETAS, HABILITADO, AMARRES, MANO DE OBRA, EQUIPO Y HERRAMIENTA.</t>
  </si>
  <si>
    <t>SUMINISTRO Y COLOCACIÓN DE CONCRETO PREMEZCLADO EN MICROPILOTE F'C= 250 KG/CM2, R.R. A 14 DÍAS, T.M.A. 19 MM, REV. 18, TIRO DIRECTO, INCLUYE: HERRAMIENTA, MATERIALES, COLADO, VIBRADO, CURADO, PRUEBAS DE LABORATORIO, EQUIPO Y MANO DE OBRA.</t>
  </si>
  <si>
    <t>SUMINISTRO Y COLOCACIÓN DE CONCRETO PREMEZCLADO BOMBEABLE EN MICROPILOTE F'C= 250 KG/CM2, R.R. A 14 DÍAS, T.M.A. 19 MM, REV. 18, INCLUYE: HERRAMIENTA, BOMBA, MATERIALES, COLADO, VIBRADO, CURADO, PRUEBAS DE LABORATORIO, EQUIPO Y MANO DE OBRA.</t>
  </si>
  <si>
    <t>PERFORACIÓN DE TERRENO CON EQUIPO ROTATORIO, EN MATERIAL TIPO "B" (EXCEPTO ROCA) PARA MICROPILOTE DE CIMENTACIÓN DE 25 CM DE DIÁMETRO, INCLUYE: MOVIMIENTO, MANIOBRAS Y POSICIONAMIENTO DEL EQUIPO EN LA OBRA, TRABAJOS PREVIOS NECESARIOS PARA POSICIONAR EL EQUIPO DE PERFORACIÓN, SOBRE PERFORACIÓN, APLICACIÓN DE LODO BENTONÍTICO A RAZÓN DE 70 KG/M3, ACARREO DEL MATERIAL PRODUCTO DE LA PERFORACIÓN DENTRO DE LA OBRA AL LUGAR INDICADO POR LA SUPERVISIÓN, CONSTRUCCIÓN DE BROCAL SUPERIOR AL NIVEL DEL TERRENO PARA ESTABILIZARLO Y SU DEMOLICIÓN AL TERMINAR EL TRABAJO, INCLUYE: HERRAMIENTA, MATERIALES, EQUIPO Y MANO DE OBRA.</t>
  </si>
  <si>
    <t>MEJORAMIENTO DEL TERRENO NATURAL CON SUELO CEMENTO EN PROPORCIÓN 8:1, COMPACTADO EN CAPAS DE NO MAS DE 20 CM AL 95% DE SU P.V.S.M., CONFORME A LA PRUEBA AASTHO ESTÁNDAR, INCLUYE: EXTENDIDO DEL MATERIAL, HOMOGENIZADO, AFINE DE LA SUPERFICIE, COMPACTADO, MANO DE OBRA, EQUIPO Y HERRAMIENTA.</t>
  </si>
  <si>
    <t>ANCLAJES DE CASTILLOS</t>
  </si>
  <si>
    <t>SUMINISTRO Y COLOCACIÓN DE PLACA DE POLIESTIRENO DE 14 CM DE ANCHO Y 3/4" DE ESPESOR, EN JUNTA CONSTRUCTIVA DE MURO, INCLUYE: HERRAMIENTA, CHAFLÁN, MATERIALES, CORTES, AJUSTES, FIJACIÓN, FLETES, ACARREOS, DESPERDICIOS Y MANO DE OBRA.</t>
  </si>
  <si>
    <t>SUMINISTRO E INSTALACIÓN DE MALLA CICLÓN DE 2.05 M DE ALTURA, COLOCADA SOBRE MURO PERIMETRAL, FABRICADA DE MALLA GALVANIZADA C 10.5 DE 5X5 CM, POSTE VERTICAL GALVANIZADO DE 2" C-40 DE 2.95 M (INCLUYE ANCLAJE), TUBO HORIZONTAL SUPERIOR DE 1 1/2" GALVANIZADO C-40, NO INCLUYE CONCERTINA, LOS POSTES VERTICALES TENDRÁN 3.00 M DE SEPARACIÓN Y SE ANCLARAN EN MURO EXISTENTE CON UN DADO DE CONCRETO F'C= 200 KG/CM2 HECHO EN OBRA DE 15 X 20 X 50 CM, A CUALQUIER ALTURA, INCLUYE: HERRAMIENTA, ALAMBRE GALVANIZADO COMO TENSOR CAL.10, ANDAMIOS, CIMBRA, DESCIMBRA, CURADO, MATERIALES, ACARREOS, ELEVACIONES, EQUIPO Y MANO DE OBRA.</t>
  </si>
  <si>
    <t>REPISÓN SOBRE MURO DE MAMPOSTERÍA, A BASE DE CONCRETO HECHO EN OBRA F'C= 150 KG/CM2, T.M.A. 19 MM, CON SECCIÓN DE 50 CM DE ANCHO Y 10 CM DE ESPESOR, CON CHAFLÁN DE 1" EN LOS EXTREMOS, ARMADO CON MALLA ELECTROSOLDADA 6-6/10-10, INCLUYE: HERRAMIENTA, CIMBRA, DESPERDICIOS, COLADO, VIBRADO, DESCIMBRA, CURADO, EQUIPO Y MANO DE OBRA.</t>
  </si>
  <si>
    <t>PISOS DE CONCRETO</t>
  </si>
  <si>
    <t>K1</t>
  </si>
  <si>
    <t>L</t>
  </si>
  <si>
    <t>K2</t>
  </si>
  <si>
    <t>K3</t>
  </si>
  <si>
    <t>K4</t>
  </si>
  <si>
    <t>PUENTES PEATONALES</t>
  </si>
  <si>
    <t>ASENTAMIENTO DE PLACAS METÁLICAS DE ESTRUCTURA A BASE DE GROUT NO METÁLICO, INCLUYE: MATERIALES, MANO DE OBRA, EQUIPO Y HERRAMIENTA.</t>
  </si>
  <si>
    <t>SUMINISTRO, HABILITADO Y MONTAJE DE CARTABONES PARA PLC-1 CON PLACA DE ACERO A-36 DE 10 X 7 CM, 3/8" DE ESPESOR, INCLUYE: CORTES, DESPERDICIOS, SOLDADURA, PINTURA PRIMARIO ANTICORROSIVO Y ACABADO ALQUIDALICO COLOR BLANCO EN 3 MILÉSIMAS DE ESPESOR,  TRASLADO DE MATERIALES, MANO DE OBRA, EQUIPO Y HERRAMIENTA.</t>
  </si>
  <si>
    <t>SUMINISTRO, HABILITADO Y MONTAJE DE PLACA DE ACERO (PLC-1) A-36 DE 35 X 35 CM Y 1/2" DE ESPESOR, INCLUYE: HERRAMIENTA, 4 PERFORACIONES PARA COLOCAR ANCLAS DE 3/4", TRAZO, MATERIALES, CORTES, SOLDADURA, FIJACIÓN, EQUIPO Y MANO DE OBRA.</t>
  </si>
  <si>
    <t>SUMINISTRO, HABILITADO Y MONTAJE DE PERFIL ESTRUCTURAL IPR, RECTO, EN BASE A PROYECTO, INCLUYE: HERRAMIENTA, INGENIERÍA DE TALLER, CORTES, BISELADOS, SOLDADURA, NIVELACIÓN, ALINEAMIENTO Y PLOMEADO, ANDAMIOS, FONDO PRIMARIO ALQUIDÁLICO ANTICORROSIVO, GRÚA ARTICULADA, CARGA, TRASLADO, DESPERDICIOS, EQUIPO Y MANO DE OBRA.</t>
  </si>
  <si>
    <t>ESTRUCTURA METÁLICA</t>
  </si>
  <si>
    <t>LOSACERO Y BARANDALES</t>
  </si>
  <si>
    <t>DOPI-MUN-PP-ID-LP-057-2024</t>
  </si>
  <si>
    <t>SUMINISTRO, HABILITADO Y MONTAJE DE ANCLA DE ACERO COLD ROLL FY= 2,530 KG/CM2 DE 3/4"  DE DIÁMETRO CON UN DESARROLLO DE 1.17 M CON ROSCA EN EXTREMO SUPERIOR DE 5 CM, INCLUYE: HERRAMIENTA, 1 DOBLEZ, 2 TUERCA CON ARANDELA, CORTES, EQUIPO Y MANO DE OBRA.</t>
  </si>
  <si>
    <t>SUMINISTRO Y APLICACIÓN DE PINTURA DE ESMALTE 100 MATE, COLOR S.M.A., EN ESTRUCTURAS METÁLICAS, INCLUYE: HERRAMIENTA, APLICACIÓN DE RECUBRIMIENTO A 4 MILÉSIMAS DE ESPESOR, MATERIALES, EQUIPO Y MANO DE OBRA.</t>
  </si>
  <si>
    <t>SUMINISTRO, HABILITADO Y MONTAJE DE PLACA DE ACERO A-36 PARA CONEXIONES, DE LARGO, ANCHO Y ESPESORES VARIABLES E IRREGULARES, INCLUYE: PRIMER ANTICORROSIVO, TRAZO, MATERIALES, CORTES, SOLDADURA, FIJACIÓN, MANO DE OBRA, EQUIPO Y HERRAMIENTA.</t>
  </si>
  <si>
    <t>SUMINISTRO Y COLOCACIÓN DE MALLA ELECTROSOLDADA 6X6-10/10, INCLUYE: HABILITADO, DESPERDICIOS, CORTES, AJUSTES, ALAMBRE, TRASLAPES, SILLETAS, MATERIAL DE FIJACIÓN, ACARREO DEL MATERIAL AL SITIO DE SU COLOCACIÓN, MANO DE OBRA Y HERRAMIENTA.</t>
  </si>
  <si>
    <t>SUMINISTRO, HABILITADO Y MONTAJE DE TUBO ESTRUCTURAL OC, RECTO, EN BASE A PROYECTO, INCLUYE: HERRAMIENTA, INGENIERÍA DE TALLER, CORTES, BISELADOS, SOLDADURA, NIVELACIÓN, ALINEAMIENTO Y PLOMEADO, ANDAMIOS, FONDO PRIMARIO ALQUIDÁLICO ANTICORROSIVO, GRÚA ARTICULADA, CARGA, TRASLADO, DESPERDICIOS, EQUIPO Y MANO DE OBRA.</t>
  </si>
  <si>
    <t>SUMINISTRO, HABILITADO Y MONTAJE DE PERFIL ESTRUCTURAL IPR, ROLADO, EN BASE A PROYECTO, INCLUYE: HERRAMIENTA, INGENIERÍA DE TALLER, CORTES, BISELADOS, SOLDADURA, NIVELACIÓN, ALINEAMIENTO Y PLOMEADO, ANDAMIOS, FONDO PRIMARIO ALQUIDÁLICO ANTICORROSIVO, GRÚA ARTICULADA, CARGA, TRASLADO, DESPERDICIOS, EQUIPO Y MANO DE OBRA.</t>
  </si>
  <si>
    <t>SUMINISTRO, HABILITADO Y MONTAJE DE PERFIL ESTRUCTURAL (PTR, OR, ÁNGULOS, ETC), EN BASE A PROYECTO, INCLUYE: HERRAMIENTA, INGENIERÍA DE TALLER, CORTES, BISELADOS, SOLDADURA, NIVELACIÓN, ALINEAMIENTO Y PLOMEADO, ANDAMIOS, FONDO PRIMARIO ALQUIDÁLICO ANTICORROSIVO, GRÚA ARTICULADA, CARGA, TRASLADO, DESPERDICIOS, EQUIPO Y MANO DE OBRA.</t>
  </si>
  <si>
    <t>SUMINISTRO, HABILITADO Y MONTAJE DE PLACA DE ACERO (PLC-2) A-36 DE 15 X 20 CM Y 3/8" DE ESPESOR, INCLUYE: HERRAMIENTA, 4 ANCLAS SOLDADAS A PLACA A BASE DE REDONDO LISO DE 1/2" DE 13 CM DE LONGITUD, TRAZO, MATERIALES, CORTES, SOLDADURA, FIJACIÓN, EQUIPO Y MANO DE OBRA.</t>
  </si>
  <si>
    <t>SUMINISTRO Y COLOCACIÓN DE LOSACERO TIPO 25 CALIBRE 22, INCLUYE: TRAZO, HERRAMIENTA, FIJACIÓN, RECORTES, SOLDADURA, AJUSTES, UNIONES, TRASLAPES, APUNTALAMIENTO, ACARREOS, MANIOBRAS, ELEVACIONES, MATERIALES, EQUIPO Y MANO DE OBRA.</t>
  </si>
  <si>
    <t>SUMINISTRO Y COLOCACIÓN DE PERNO TIPO NELSON DE 3/4" X 4 3/16", SOLDADO A PERFIL ESTRUCTURAL, INCLUYE: HERRAMIENTA, TRAZO, SOLDADURA, FIJACIÓN, ACARREOS, MATERIALES, EQUIPO Y MANO DE OBRA.</t>
  </si>
  <si>
    <t>SUMINISTRO Y COLOCACIÓN MANUAL DE ASFALTO EN ÁREAS MUY REDUCIDAS DE 7 CM DE ESPESOR, MEZCLA EN CALIENTE HECHA EN PLANTA, CON CEMENTO PG 64-22 EKBE SUPERPAVE, SEGÚN DISEÑO, T.M.A. DE 1/2" A FINOS, COMPACTADA AL 95% MARSHALL,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EQUIPO Y MANO DE OBRA.</t>
  </si>
  <si>
    <t xml:space="preserve">SUMINISTRO Y APLICACIÓN DE RECUBRIMIENTO CON TRACKMASTER PLUSTM A BASE DE EMULSIÓN ACRÍLICA EN COLOR ICE BLUE, DILUIR EN AGUA USANDO LAS SIGUIENTES PROPORCIONES: 4 PARTES DE TRACK MASTER PLUSTM POR UNA PARTE DE AGUA, CONSIDERANDO 2 CAPAS DE APLICACIÓN CON RENDIMIENTO DE 0.20 GALONES POR YARDA CUADRADA, INCLUYE: APLICACIÓN CON ESCOBILLA DE GOMA SUAVE O ROSEADO CON DIAFRAGMA DE AIRE Y/O HIDRÁULICO, HERRAMIENTA, ACARREOS, DESPERDICIOS, LIMPIEZA DEL ÁREA DE TRABAJO, EQUIPO Y MANO DE OBRA. </t>
  </si>
  <si>
    <t>SUMINISTRO, HABILITADO, FABRICACIÓN Y COLOCACIÓN DE BARANDAL, ELABORADO A BASE DE SOLERA DE 2 1/2" X 3/8” EN SENTIDO LONGITUDINAL Y SOLERA DE 2 1/2" X 3/8” EN SENTIDO VERTICAL A CADA 10 CM, CON 1 PASAMANOS TUBULAR LONGITUDINAL DE 2”, DISEÑO DE ACUERDO A PROYECTO, INCLUYE: HERRAMIENTA, PLACAS PARA CONEXIONES DE DIFERENTES TAMAÑOS Y ESPESORES, PRIMARIO ANTICORROSIVO, DOS MANOS DE PINTURA DE ESMALTE ALQUIDÁLICO, COLOR S. M. A., MATERIALES, SOLDADURA, RECORTES, DESPERDICIOS, ELEVACIONES, ALINEAMIENTO Y PLOMEOS, EQUIPO Y MANO DE OBRA.</t>
  </si>
  <si>
    <t>LICITACION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</si>
  <si>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</si>
  <si>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</si>
  <si>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</si>
  <si>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</si>
  <si>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</si>
  <si>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</si>
  <si>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</si>
  <si>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</si>
  <si>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</si>
  <si>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</si>
  <si>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</si>
  <si>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</si>
  <si>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</si>
  <si>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</si>
  <si>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</si>
  <si>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</si>
  <si>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DOPI-025</t>
  </si>
  <si>
    <t>DOPI-034</t>
  </si>
  <si>
    <t>DOPI-082</t>
  </si>
  <si>
    <t>DOPI-022</t>
  </si>
  <si>
    <t>DOPI-055</t>
  </si>
  <si>
    <t>DOPI-020</t>
  </si>
  <si>
    <t>DOPI-030</t>
  </si>
  <si>
    <t>DOPI-087</t>
  </si>
  <si>
    <t>DOPI-031</t>
  </si>
  <si>
    <t>DOPI-051</t>
  </si>
  <si>
    <t>DOPI-063</t>
  </si>
  <si>
    <t>DOPI-042</t>
  </si>
  <si>
    <t>DOPI-019</t>
  </si>
  <si>
    <t>DOPI-017</t>
  </si>
  <si>
    <t>DOPI-018</t>
  </si>
  <si>
    <t>DOPI-021</t>
  </si>
  <si>
    <t>DOPI-023</t>
  </si>
  <si>
    <t>DOPI-024</t>
  </si>
  <si>
    <t>DOPI-026</t>
  </si>
  <si>
    <t>DOPI-027</t>
  </si>
  <si>
    <t>DOPI-028</t>
  </si>
  <si>
    <t>DOPI-029</t>
  </si>
  <si>
    <t>DOPI-032</t>
  </si>
  <si>
    <t>DOPI-033</t>
  </si>
  <si>
    <t>DOPI-035</t>
  </si>
  <si>
    <t>DOPI-036</t>
  </si>
  <si>
    <t>DOPI-037</t>
  </si>
  <si>
    <t>DOPI-038</t>
  </si>
  <si>
    <t>DOPI-039</t>
  </si>
  <si>
    <t>DOPI-040</t>
  </si>
  <si>
    <t>DOPI-041</t>
  </si>
  <si>
    <t>DOPI-043</t>
  </si>
  <si>
    <t>DOPI-044</t>
  </si>
  <si>
    <t>DOPI-045</t>
  </si>
  <si>
    <t>DOPI-046</t>
  </si>
  <si>
    <t>DOPI-047</t>
  </si>
  <si>
    <t>DOPI-048</t>
  </si>
  <si>
    <t>DOPI-049</t>
  </si>
  <si>
    <t>DOPI-050</t>
  </si>
  <si>
    <t>DOPI-052</t>
  </si>
  <si>
    <t>DOPI-053</t>
  </si>
  <si>
    <t>DOPI-054</t>
  </si>
  <si>
    <t>DOPI-056</t>
  </si>
  <si>
    <t>DOPI-057</t>
  </si>
  <si>
    <t>DOPI-058</t>
  </si>
  <si>
    <t>DOPI-059</t>
  </si>
  <si>
    <t>DOPI-060</t>
  </si>
  <si>
    <t>DOPI-061</t>
  </si>
  <si>
    <t>DOPI-062</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</si>
  <si>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</si>
  <si>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</si>
  <si>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</si>
  <si>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</si>
  <si>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</si>
  <si>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</si>
  <si>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</si>
  <si>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</si>
  <si>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</si>
  <si>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</si>
  <si>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</si>
  <si>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</si>
  <si>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</si>
  <si>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</si>
  <si>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</si>
  <si>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</si>
  <si>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</si>
  <si>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</si>
  <si>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DOPI-083</t>
  </si>
  <si>
    <t>DOPI-084</t>
  </si>
  <si>
    <t>DOPI-085</t>
  </si>
  <si>
    <t>DOPI-086</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</si>
  <si>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</si>
  <si>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</si>
  <si>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</si>
  <si>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</si>
  <si>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</si>
  <si>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</si>
  <si>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</si>
  <si>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</si>
  <si>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</si>
  <si>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</si>
  <si>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</si>
  <si>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</si>
  <si>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</si>
  <si>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</si>
  <si>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</si>
  <si>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</si>
  <si>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</si>
  <si>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</si>
  <si>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</si>
  <si>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</si>
  <si>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</si>
  <si>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</si>
  <si>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</si>
  <si>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</si>
  <si>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</si>
  <si>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</si>
  <si>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</si>
  <si>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</si>
  <si>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</si>
  <si>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</si>
  <si>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</si>
  <si>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</si>
  <si>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</si>
  <si>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</si>
  <si>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</si>
  <si>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</si>
  <si>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</si>
  <si>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</si>
  <si>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</si>
  <si>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</si>
  <si>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</si>
  <si>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</si>
  <si>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</si>
  <si>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</si>
  <si>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</si>
  <si>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</si>
  <si>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</si>
  <si>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</si>
  <si>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</si>
  <si>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</si>
  <si>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</si>
  <si>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</si>
  <si>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</si>
  <si>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</si>
  <si>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</si>
  <si>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</si>
  <si>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</si>
  <si>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</si>
  <si>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</si>
  <si>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</si>
  <si>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</si>
  <si>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</si>
  <si>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</si>
  <si>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</si>
  <si>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</si>
  <si>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</si>
  <si>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</si>
  <si>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</si>
  <si>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</si>
  <si>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</si>
  <si>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</si>
  <si>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</si>
  <si>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</si>
  <si>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</si>
  <si>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</si>
  <si>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</si>
  <si>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</si>
  <si>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</si>
  <si>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</si>
  <si>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</si>
  <si>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</si>
  <si>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</si>
  <si>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</si>
  <si>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</si>
  <si>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</si>
  <si>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</si>
  <si>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</si>
  <si>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</si>
  <si>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</si>
  <si>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</si>
  <si>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</si>
  <si>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</si>
  <si>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</si>
  <si>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RESUMEN DE PARTIDAS</t>
  </si>
  <si>
    <t>RAZÓN SOCIAL DEL LICITANTE</t>
  </si>
  <si>
    <t>Construcción del parque local denominado Juan Gil Preciado, más obras complementarias, ubicado en la confluencia de las calles Rusia, Nueva Orleans, etapa 02, colonia Vicente Guerrero, Nuevo México,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</si>
</sst>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theme="8" tint="-0.249977111117893"/>
      <name val="Isidora Bold"/>
    </font>
    <font>
      <sz val="10"/>
      <color indexed="64"/>
      <name val="Isidora Bold"/>
    </font>
    <font>
      <b/>
      <sz val="10"/>
      <color indexed="64"/>
      <name val="Isidora Bold"/>
    </font>
    <font>
      <b/>
      <sz val="10"/>
      <name val="Isidora Bold"/>
    </font>
    <font>
      <sz val="8"/>
      <name val="Isidora Bold"/>
    </font>
    <font>
      <sz val="8"/>
      <color rgb="FF000000"/>
      <name val="Isidora Bold"/>
    </font>
    <font>
      <sz val="8"/>
      <color indexed="64"/>
      <name val="Isidora Bold"/>
    </font>
    <font>
      <b/>
      <sz val="10"/>
      <color rgb="FF0070C0"/>
      <name val="Isidora Bold"/>
    </font>
    <font>
      <b/>
      <sz val="9"/>
      <name val="Isidora Bold"/>
    </font>
    <font>
      <sz val="9"/>
      <name val="Isidora Bold"/>
    </font>
    <font>
      <b/>
      <sz val="14"/>
      <name val="Isidora Bold"/>
    </font>
    <font>
      <sz val="6"/>
      <name val="Isidora Bold"/>
    </font>
    <font>
      <sz val="11"/>
      <name val="Isidora Bold"/>
    </font>
    <font>
      <sz val="20"/>
      <name val="Isidora Bold"/>
    </font>
    <font>
      <b/>
      <sz val="11"/>
      <name val="Isidora Bold"/>
    </font>
    <font>
      <b/>
      <sz val="12"/>
      <name val="Isidora Bold"/>
    </font>
    <font>
      <b/>
      <sz val="10"/>
      <color theme="0"/>
      <name val="Isidora Bold"/>
    </font>
    <font>
      <b/>
      <sz val="10"/>
      <color theme="9" tint="-0.249977111117893"/>
      <name val="Isidora Bold"/>
    </font>
    <font>
      <sz val="12"/>
      <name val="Isidora Bold"/>
    </font>
    <font>
      <b/>
      <sz val="8"/>
      <color indexed="64"/>
      <name val="Isidora Bold"/>
    </font>
    <font>
      <sz val="11"/>
      <color theme="1"/>
      <name val="Arial"/>
      <family val="2"/>
    </font>
    <font>
      <sz val="10"/>
      <color theme="8" tint="-0.249977111117893"/>
      <name val="Arial"/>
      <family val="2"/>
    </font>
    <font>
      <sz val="11"/>
      <color theme="1"/>
      <name val="Isidora Bold"/>
    </font>
    <font>
      <sz val="8"/>
      <name val="Calibri"/>
      <family val="2"/>
      <scheme val="minor"/>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F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3" fillId="0" borderId="0"/>
    <xf numFmtId="0" fontId="25" fillId="0" borderId="0"/>
  </cellStyleXfs>
  <cellXfs count="122">
    <xf numFmtId="0" fontId="0" fillId="0" borderId="0" xfId="0"/>
    <xf numFmtId="0" fontId="5" fillId="0" borderId="0" xfId="3" applyFont="1" applyAlignment="1">
      <alignment wrapText="1"/>
    </xf>
    <xf numFmtId="0" fontId="6" fillId="0" borderId="0" xfId="3" applyFont="1"/>
    <xf numFmtId="49" fontId="7" fillId="3" borderId="0" xfId="3" applyNumberFormat="1" applyFont="1" applyFill="1" applyAlignment="1">
      <alignment horizontal="center" vertical="center" wrapText="1"/>
    </xf>
    <xf numFmtId="2" fontId="7" fillId="3" borderId="0" xfId="3" applyNumberFormat="1" applyFont="1" applyFill="1" applyAlignment="1">
      <alignment vertical="top"/>
    </xf>
    <xf numFmtId="44" fontId="8" fillId="3" borderId="0" xfId="1" applyFont="1" applyFill="1" applyBorder="1" applyAlignment="1">
      <alignment horizontal="center" vertical="top" wrapText="1"/>
    </xf>
    <xf numFmtId="49" fontId="9" fillId="0" borderId="0" xfId="0" applyNumberFormat="1" applyFont="1" applyAlignment="1">
      <alignment horizontal="center" vertical="top"/>
    </xf>
    <xf numFmtId="164" fontId="9" fillId="0" borderId="0" xfId="0" applyNumberFormat="1" applyFont="1" applyAlignment="1">
      <alignment horizontal="right" vertical="justify"/>
    </xf>
    <xf numFmtId="0" fontId="10" fillId="0" borderId="0" xfId="0" applyFont="1" applyAlignment="1">
      <alignment horizontal="center" vertical="top" wrapText="1"/>
    </xf>
    <xf numFmtId="44" fontId="11" fillId="0" borderId="0" xfId="1" applyFont="1" applyFill="1" applyBorder="1" applyAlignment="1">
      <alignment horizontal="center" vertical="top" wrapText="1"/>
    </xf>
    <xf numFmtId="4" fontId="10" fillId="0" borderId="0" xfId="0" applyNumberFormat="1" applyFont="1" applyAlignment="1">
      <alignment horizontal="center" vertical="top" wrapText="1"/>
    </xf>
    <xf numFmtId="49" fontId="7" fillId="3" borderId="0" xfId="3" applyNumberFormat="1" applyFont="1" applyFill="1" applyAlignment="1">
      <alignment horizontal="left" vertical="center"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2" fontId="10" fillId="0" borderId="0" xfId="0" applyNumberFormat="1" applyFont="1" applyAlignment="1">
      <alignment horizontal="center" vertical="top" wrapText="1"/>
    </xf>
    <xf numFmtId="2" fontId="7" fillId="3" borderId="0" xfId="3" applyNumberFormat="1" applyFont="1" applyFill="1" applyAlignment="1">
      <alignment horizontal="justify" vertical="top"/>
    </xf>
    <xf numFmtId="0" fontId="12" fillId="2" borderId="0" xfId="3" applyFont="1" applyFill="1" applyAlignment="1">
      <alignment horizontal="center" vertical="center" wrapText="1"/>
    </xf>
    <xf numFmtId="0" fontId="12" fillId="2" borderId="0" xfId="3" applyFont="1" applyFill="1" applyAlignment="1">
      <alignment horizontal="justify" vertical="top"/>
    </xf>
    <xf numFmtId="0" fontId="12" fillId="2" borderId="0" xfId="3" applyFont="1" applyFill="1" applyAlignment="1">
      <alignment horizontal="center" vertical="top" wrapText="1"/>
    </xf>
    <xf numFmtId="164" fontId="12" fillId="2" borderId="0" xfId="3" applyNumberFormat="1" applyFont="1" applyFill="1" applyAlignment="1">
      <alignment horizontal="right" vertical="top" wrapText="1"/>
    </xf>
    <xf numFmtId="164" fontId="12" fillId="2" borderId="0" xfId="3" applyNumberFormat="1" applyFont="1" applyFill="1" applyAlignment="1">
      <alignment horizontal="left" vertical="top" wrapText="1"/>
    </xf>
    <xf numFmtId="49" fontId="13" fillId="2" borderId="0" xfId="2" applyNumberFormat="1" applyFont="1" applyFill="1" applyAlignment="1">
      <alignment horizontal="center" vertical="center" wrapText="1"/>
    </xf>
    <xf numFmtId="0" fontId="13" fillId="0" borderId="2" xfId="2" applyFont="1" applyBorder="1" applyAlignment="1">
      <alignment horizontal="justify" vertical="top" wrapText="1"/>
    </xf>
    <xf numFmtId="0" fontId="14" fillId="0" borderId="2" xfId="2" applyFont="1" applyBorder="1" applyAlignment="1">
      <alignment vertical="top" wrapText="1"/>
    </xf>
    <xf numFmtId="0" fontId="13" fillId="0" borderId="6" xfId="2" applyFont="1" applyBorder="1" applyAlignment="1">
      <alignment horizontal="justify" vertical="top" wrapText="1"/>
    </xf>
    <xf numFmtId="0" fontId="14" fillId="0" borderId="6" xfId="2" applyFont="1" applyBorder="1" applyAlignment="1">
      <alignment vertical="top" wrapText="1"/>
    </xf>
    <xf numFmtId="165" fontId="16" fillId="0" borderId="6" xfId="2" applyNumberFormat="1" applyFont="1" applyBorder="1" applyAlignment="1">
      <alignment vertical="top"/>
    </xf>
    <xf numFmtId="0" fontId="14" fillId="0" borderId="3" xfId="2" applyFont="1" applyBorder="1" applyAlignment="1">
      <alignment horizontal="center" vertical="top"/>
    </xf>
    <xf numFmtId="2" fontId="14" fillId="0" borderId="3" xfId="2" applyNumberFormat="1" applyFont="1" applyBorder="1" applyAlignment="1">
      <alignment horizontal="right" vertical="top"/>
    </xf>
    <xf numFmtId="164" fontId="13" fillId="0" borderId="3" xfId="2" applyNumberFormat="1" applyFont="1" applyBorder="1" applyAlignment="1">
      <alignment horizontal="right" vertical="top"/>
    </xf>
    <xf numFmtId="0" fontId="14" fillId="0" borderId="0" xfId="2" applyFont="1" applyAlignment="1">
      <alignment horizontal="center" vertical="top"/>
    </xf>
    <xf numFmtId="2" fontId="14" fillId="0" borderId="0" xfId="2" applyNumberFormat="1" applyFont="1" applyAlignment="1">
      <alignment horizontal="right" vertical="top"/>
    </xf>
    <xf numFmtId="164" fontId="13" fillId="0" borderId="0" xfId="2" applyNumberFormat="1" applyFont="1" applyAlignment="1">
      <alignment horizontal="right" vertical="top"/>
    </xf>
    <xf numFmtId="0" fontId="13" fillId="0" borderId="6" xfId="2" applyFont="1" applyBorder="1" applyAlignment="1">
      <alignment horizontal="center" vertical="top" wrapText="1"/>
    </xf>
    <xf numFmtId="0" fontId="18" fillId="0" borderId="6" xfId="2" applyFont="1" applyBorder="1" applyAlignment="1">
      <alignment horizontal="left"/>
    </xf>
    <xf numFmtId="0" fontId="14" fillId="0" borderId="9" xfId="2" applyFont="1" applyBorder="1" applyAlignment="1">
      <alignment horizontal="center" vertical="top"/>
    </xf>
    <xf numFmtId="2" fontId="14" fillId="0" borderId="9" xfId="2" applyNumberFormat="1" applyFont="1" applyBorder="1" applyAlignment="1">
      <alignment horizontal="right" vertical="top"/>
    </xf>
    <xf numFmtId="164" fontId="13" fillId="0" borderId="9" xfId="2" applyNumberFormat="1" applyFont="1" applyBorder="1" applyAlignment="1">
      <alignment horizontal="right" vertical="top"/>
    </xf>
    <xf numFmtId="0" fontId="14" fillId="0" borderId="6" xfId="2" applyFont="1" applyBorder="1" applyAlignment="1">
      <alignment vertical="top"/>
    </xf>
    <xf numFmtId="0" fontId="13" fillId="0" borderId="2" xfId="5" applyFont="1" applyBorder="1" applyAlignment="1">
      <alignment horizontal="center" vertical="top" wrapText="1"/>
    </xf>
    <xf numFmtId="0" fontId="6"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2" fillId="0" borderId="0" xfId="3" applyFont="1" applyAlignment="1">
      <alignment horizontal="center" vertical="center" wrapText="1"/>
    </xf>
    <xf numFmtId="0" fontId="12" fillId="0" borderId="0" xfId="3" applyFont="1" applyAlignment="1">
      <alignment horizontal="justify" vertical="top"/>
    </xf>
    <xf numFmtId="0" fontId="7" fillId="0" borderId="0" xfId="3" applyFont="1" applyAlignment="1">
      <alignment vertical="top" wrapText="1"/>
    </xf>
    <xf numFmtId="4" fontId="21" fillId="0" borderId="0" xfId="3" applyNumberFormat="1" applyFont="1" applyAlignment="1">
      <alignment horizontal="right" vertical="top" wrapText="1"/>
    </xf>
    <xf numFmtId="164" fontId="12" fillId="0" borderId="0" xfId="1" applyNumberFormat="1" applyFont="1" applyFill="1" applyBorder="1" applyAlignment="1">
      <alignment horizontal="right" vertical="top"/>
    </xf>
    <xf numFmtId="49" fontId="22" fillId="0" borderId="0" xfId="3" applyNumberFormat="1" applyFont="1" applyAlignment="1">
      <alignment horizontal="center" vertical="center" wrapText="1"/>
    </xf>
    <xf numFmtId="2" fontId="22" fillId="0" borderId="0" xfId="3" applyNumberFormat="1" applyFont="1" applyAlignment="1">
      <alignment horizontal="justify" vertical="top"/>
    </xf>
    <xf numFmtId="0" fontId="22" fillId="0" borderId="0" xfId="3" applyFont="1" applyAlignment="1">
      <alignment vertical="top" wrapText="1"/>
    </xf>
    <xf numFmtId="164" fontId="22" fillId="0" borderId="0" xfId="3" applyNumberFormat="1" applyFont="1" applyAlignment="1">
      <alignment horizontal="right" vertical="top" wrapText="1"/>
    </xf>
    <xf numFmtId="0" fontId="14" fillId="0" borderId="1" xfId="2" applyFont="1" applyBorder="1" applyAlignment="1">
      <alignment vertical="top" wrapText="1"/>
    </xf>
    <xf numFmtId="0" fontId="14" fillId="0" borderId="5" xfId="2" applyFont="1" applyBorder="1" applyAlignment="1">
      <alignment vertical="top" wrapText="1"/>
    </xf>
    <xf numFmtId="0" fontId="14" fillId="0" borderId="8" xfId="2" applyFont="1" applyBorder="1" applyAlignment="1">
      <alignment vertical="top" wrapText="1"/>
    </xf>
    <xf numFmtId="0" fontId="23" fillId="0" borderId="0" xfId="2" applyFont="1" applyAlignment="1">
      <alignment horizontal="center"/>
    </xf>
    <xf numFmtId="0" fontId="23" fillId="0" borderId="0" xfId="2" applyFont="1" applyAlignment="1">
      <alignment horizontal="justify" wrapText="1"/>
    </xf>
    <xf numFmtId="0" fontId="23" fillId="0" borderId="0" xfId="2" applyFont="1" applyAlignment="1">
      <alignment horizontal="centerContinuous"/>
    </xf>
    <xf numFmtId="4" fontId="23" fillId="0" borderId="0" xfId="2" applyNumberFormat="1" applyFont="1" applyAlignment="1">
      <alignment horizontal="center"/>
    </xf>
    <xf numFmtId="0" fontId="24" fillId="0" borderId="0" xfId="3" applyFont="1" applyAlignment="1">
      <alignment horizontal="right" vertical="top"/>
    </xf>
    <xf numFmtId="0" fontId="11" fillId="0" borderId="0" xfId="3" applyFont="1" applyAlignment="1">
      <alignment vertical="top" wrapText="1"/>
    </xf>
    <xf numFmtId="4" fontId="6" fillId="0" borderId="0" xfId="3" applyNumberFormat="1" applyFont="1"/>
    <xf numFmtId="4" fontId="22" fillId="0" borderId="0" xfId="3" applyNumberFormat="1" applyFont="1" applyAlignment="1">
      <alignment horizontal="right" vertical="top" wrapText="1"/>
    </xf>
    <xf numFmtId="0" fontId="11" fillId="0" borderId="0" xfId="3" applyFont="1"/>
    <xf numFmtId="44" fontId="8" fillId="3" borderId="0" xfId="1" applyFont="1" applyFill="1" applyAlignment="1">
      <alignment horizontal="center" vertical="top" wrapText="1"/>
    </xf>
    <xf numFmtId="44" fontId="12" fillId="2" borderId="0" xfId="1" applyFont="1" applyFill="1" applyAlignment="1">
      <alignment horizontal="center" vertical="top" wrapText="1"/>
    </xf>
    <xf numFmtId="44" fontId="12" fillId="2" borderId="0" xfId="1" applyFont="1" applyFill="1" applyBorder="1" applyAlignment="1">
      <alignment horizontal="center" vertical="top" wrapText="1"/>
    </xf>
    <xf numFmtId="2" fontId="7" fillId="0" borderId="0" xfId="3" applyNumberFormat="1" applyFont="1" applyAlignment="1">
      <alignment vertical="top"/>
    </xf>
    <xf numFmtId="2" fontId="7" fillId="0" borderId="0" xfId="3" applyNumberFormat="1" applyFont="1" applyAlignment="1">
      <alignment horizontal="center" vertical="top"/>
    </xf>
    <xf numFmtId="0" fontId="5" fillId="4" borderId="0" xfId="3" applyFont="1" applyFill="1" applyAlignment="1">
      <alignment wrapText="1"/>
    </xf>
    <xf numFmtId="2" fontId="12" fillId="0" borderId="0" xfId="3" applyNumberFormat="1" applyFont="1" applyAlignment="1">
      <alignment horizontal="justify" vertical="top"/>
    </xf>
    <xf numFmtId="0" fontId="26" fillId="0" borderId="0" xfId="3" applyFont="1" applyAlignment="1">
      <alignment wrapText="1"/>
    </xf>
    <xf numFmtId="0" fontId="27" fillId="0" borderId="0" xfId="10" applyFont="1"/>
    <xf numFmtId="0" fontId="27" fillId="0" borderId="0" xfId="10" applyFont="1" applyAlignment="1">
      <alignment horizontal="center" vertical="top"/>
    </xf>
    <xf numFmtId="164" fontId="6" fillId="0" borderId="0" xfId="3" applyNumberFormat="1" applyFont="1" applyAlignment="1">
      <alignment wrapText="1"/>
    </xf>
    <xf numFmtId="0" fontId="9" fillId="0" borderId="0" xfId="0" applyFont="1" applyFill="1" applyAlignment="1">
      <alignment horizontal="justify" vertical="top" wrapText="1"/>
    </xf>
    <xf numFmtId="0" fontId="9" fillId="0" borderId="0" xfId="0" applyFont="1" applyFill="1" applyAlignment="1">
      <alignment horizontal="center" vertical="top"/>
    </xf>
    <xf numFmtId="4" fontId="9" fillId="0" borderId="0" xfId="0" applyNumberFormat="1" applyFont="1" applyFill="1" applyAlignment="1">
      <alignment horizontal="right" vertical="top"/>
    </xf>
    <xf numFmtId="44" fontId="11" fillId="0" borderId="0" xfId="1" applyFont="1" applyAlignment="1">
      <alignment horizontal="center" vertical="top" wrapText="1"/>
    </xf>
    <xf numFmtId="4" fontId="6" fillId="0" borderId="0" xfId="3" applyNumberFormat="1" applyFont="1" applyAlignment="1">
      <alignment wrapText="1"/>
    </xf>
    <xf numFmtId="0" fontId="15" fillId="0" borderId="6" xfId="5" applyFont="1" applyBorder="1" applyAlignment="1">
      <alignment horizontal="center" vertical="center" wrapText="1"/>
    </xf>
    <xf numFmtId="0" fontId="15" fillId="0" borderId="11" xfId="5" applyFont="1" applyBorder="1" applyAlignment="1">
      <alignment horizontal="center" vertical="center" wrapText="1"/>
    </xf>
    <xf numFmtId="0" fontId="8" fillId="2" borderId="0" xfId="5" applyFont="1" applyFill="1" applyAlignment="1">
      <alignment horizontal="center" vertical="center" wrapTex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2" fontId="7" fillId="0" borderId="0" xfId="3" applyNumberFormat="1" applyFont="1" applyAlignment="1">
      <alignment horizontal="left" vertical="top"/>
    </xf>
    <xf numFmtId="0" fontId="8" fillId="0" borderId="1"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2" fontId="17" fillId="0" borderId="6" xfId="4" applyNumberFormat="1" applyFont="1" applyBorder="1" applyAlignment="1">
      <alignment horizontal="justify" vertical="top" wrapText="1"/>
    </xf>
    <xf numFmtId="2" fontId="17" fillId="0" borderId="11" xfId="4" applyNumberFormat="1" applyFont="1" applyBorder="1" applyAlignment="1">
      <alignment horizontal="justify" vertical="top" wrapText="1"/>
    </xf>
    <xf numFmtId="0" fontId="13" fillId="0" borderId="1" xfId="2" applyFont="1" applyBorder="1" applyAlignment="1">
      <alignment horizontal="center" vertical="top" wrapText="1"/>
    </xf>
    <xf numFmtId="0" fontId="13" fillId="0" borderId="3" xfId="2" applyFont="1" applyBorder="1" applyAlignment="1">
      <alignment horizontal="center" vertical="top" wrapText="1"/>
    </xf>
    <xf numFmtId="0" fontId="13" fillId="0" borderId="4" xfId="2" applyFont="1" applyBorder="1" applyAlignment="1">
      <alignment horizontal="center" vertical="top" wrapText="1"/>
    </xf>
    <xf numFmtId="0" fontId="14" fillId="0" borderId="5" xfId="2" applyFont="1" applyBorder="1" applyAlignment="1">
      <alignment horizontal="center" vertical="top" wrapText="1"/>
    </xf>
    <xf numFmtId="0" fontId="14" fillId="0" borderId="7" xfId="2" applyFont="1" applyBorder="1" applyAlignment="1">
      <alignment horizontal="center" vertical="top" wrapText="1"/>
    </xf>
    <xf numFmtId="0" fontId="14" fillId="0" borderId="8"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5" fillId="0" borderId="5" xfId="2" applyFont="1" applyFill="1" applyBorder="1" applyAlignment="1">
      <alignment horizontal="center" vertical="center" wrapText="1"/>
    </xf>
    <xf numFmtId="0" fontId="15" fillId="0" borderId="0" xfId="2" applyFont="1" applyFill="1" applyAlignment="1">
      <alignment horizontal="center" vertical="center" wrapText="1"/>
    </xf>
    <xf numFmtId="0" fontId="15" fillId="0" borderId="7" xfId="2" applyFont="1" applyFill="1" applyBorder="1" applyAlignment="1">
      <alignment horizontal="center" vertical="center" wrapText="1"/>
    </xf>
    <xf numFmtId="14" fontId="14" fillId="0" borderId="3" xfId="2" applyNumberFormat="1" applyFont="1" applyFill="1" applyBorder="1" applyAlignment="1">
      <alignment horizontal="justify" vertical="top" wrapText="1"/>
    </xf>
    <xf numFmtId="14" fontId="14" fillId="0" borderId="0" xfId="2" applyNumberFormat="1" applyFont="1" applyFill="1" applyAlignment="1">
      <alignment horizontal="justify" vertical="top" wrapText="1"/>
    </xf>
    <xf numFmtId="14" fontId="14" fillId="0" borderId="9" xfId="2" applyNumberFormat="1" applyFont="1" applyFill="1" applyBorder="1" applyAlignment="1">
      <alignment horizontal="justify" vertical="top" wrapText="1"/>
    </xf>
    <xf numFmtId="0" fontId="13" fillId="0" borderId="2" xfId="2" applyFont="1" applyBorder="1" applyAlignment="1">
      <alignment horizontal="justify" vertical="center" wrapText="1"/>
    </xf>
    <xf numFmtId="49" fontId="13" fillId="2" borderId="0" xfId="2" applyNumberFormat="1" applyFont="1" applyFill="1" applyAlignment="1">
      <alignment horizontal="center" vertical="center"/>
    </xf>
    <xf numFmtId="0" fontId="6" fillId="0" borderId="0" xfId="3" applyFont="1" applyAlignment="1">
      <alignment horizontal="center" vertical="center"/>
    </xf>
    <xf numFmtId="0" fontId="6" fillId="0" borderId="0" xfId="3" applyFont="1" applyAlignment="1"/>
    <xf numFmtId="2" fontId="29" fillId="0" borderId="0" xfId="3" applyNumberFormat="1" applyFont="1" applyAlignment="1">
      <alignment horizontal="justify" vertical="top"/>
    </xf>
    <xf numFmtId="0" fontId="8" fillId="2" borderId="0" xfId="5" applyFont="1" applyFill="1" applyAlignment="1">
      <alignment horizontal="right" vertical="top" wrapText="1"/>
    </xf>
    <xf numFmtId="0" fontId="20" fillId="2" borderId="0" xfId="5" applyFont="1" applyFill="1" applyAlignment="1">
      <alignment horizontal="center" vertical="center"/>
    </xf>
    <xf numFmtId="0" fontId="14" fillId="0" borderId="0" xfId="2" applyFont="1" applyBorder="1" applyAlignment="1">
      <alignment horizontal="center" vertical="top" wrapText="1"/>
    </xf>
    <xf numFmtId="0" fontId="14" fillId="0" borderId="6" xfId="2" applyFont="1" applyBorder="1" applyAlignment="1">
      <alignment horizontal="center" vertical="top" wrapText="1"/>
    </xf>
    <xf numFmtId="0" fontId="14" fillId="0" borderId="11" xfId="2" applyFont="1" applyBorder="1" applyAlignment="1">
      <alignment horizontal="center" vertical="top" wrapText="1"/>
    </xf>
    <xf numFmtId="44" fontId="8" fillId="0" borderId="0" xfId="1" applyFont="1" applyFill="1" applyBorder="1" applyAlignment="1">
      <alignment horizontal="right" vertical="top"/>
    </xf>
    <xf numFmtId="44" fontId="12" fillId="0" borderId="0" xfId="1" applyFont="1" applyFill="1" applyBorder="1" applyAlignment="1">
      <alignment horizontal="right" vertical="top"/>
    </xf>
    <xf numFmtId="44" fontId="22" fillId="0" borderId="0" xfId="1" applyFont="1" applyFill="1" applyBorder="1" applyAlignment="1">
      <alignment horizontal="right" vertical="top"/>
    </xf>
    <xf numFmtId="44" fontId="19" fillId="2" borderId="0" xfId="1" applyFont="1" applyFill="1" applyBorder="1" applyAlignment="1">
      <alignment horizontal="right" vertical="top" wrapText="1"/>
    </xf>
    <xf numFmtId="44" fontId="19" fillId="2" borderId="0" xfId="1" applyFont="1" applyFill="1" applyAlignment="1">
      <alignment horizontal="right" vertical="top" wrapText="1"/>
    </xf>
    <xf numFmtId="44" fontId="20" fillId="2" borderId="0" xfId="1" applyFont="1" applyFill="1" applyAlignment="1">
      <alignment horizontal="right" vertical="top" wrapText="1"/>
    </xf>
  </cellXfs>
  <cellStyles count="11">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 name="Normal 5" xfId="10" xr:uid="{5D0E0126-2A6F-41C9-A07E-DA224B01A109}"/>
  </cellStyles>
  <dxfs count="0"/>
  <tableStyles count="0" defaultTableStyle="TableStyleMedium2" defaultPivotStyle="PivotStyleLight16"/>
  <colors>
    <mruColors>
      <color rgb="FF99FFCC"/>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7</xdr:col>
      <xdr:colOff>253924</xdr:colOff>
      <xdr:row>3</xdr:row>
      <xdr:rowOff>253879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57150</xdr:rowOff>
    </xdr:from>
    <xdr:to>
      <xdr:col>0</xdr:col>
      <xdr:colOff>1030593</xdr:colOff>
      <xdr:row>5</xdr:row>
      <xdr:rowOff>204422</xdr:rowOff>
    </xdr:to>
    <xdr:pic>
      <xdr:nvPicPr>
        <xdr:cNvPr id="5" name="Imagen 4">
          <a:extLst>
            <a:ext uri="{FF2B5EF4-FFF2-40B4-BE49-F238E27FC236}">
              <a16:creationId xmlns:a16="http://schemas.microsoft.com/office/drawing/2014/main" id="{07CACD54-D6A2-4745-87B4-1240CA3F524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80975" y="219075"/>
          <a:ext cx="1030593" cy="113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Cat&#225;logos%20y%20Cuantificaci&#243;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sheetPr>
  <dimension ref="A1:H276"/>
  <sheetViews>
    <sheetView showGridLines="0" tabSelected="1" view="pageBreakPreview" topLeftCell="A218" zoomScaleNormal="70" zoomScaleSheetLayoutView="100" workbookViewId="0">
      <selection activeCell="F229" sqref="F229"/>
    </sheetView>
  </sheetViews>
  <sheetFormatPr baseColWidth="10" defaultColWidth="9.140625" defaultRowHeight="12.75" customHeight="1" outlineLevelCol="1"/>
  <cols>
    <col min="1" max="1" width="15.5703125" style="63" customWidth="1"/>
    <col min="2" max="2" width="74.7109375" style="2" customWidth="1"/>
    <col min="3" max="3" width="9.140625" style="2" customWidth="1"/>
    <col min="4" max="4" width="13.85546875" style="61" customWidth="1"/>
    <col min="5" max="5" width="16" style="2" customWidth="1"/>
    <col min="6" max="6" width="53.85546875" style="2" customWidth="1" outlineLevel="1"/>
    <col min="7" max="7" width="19.42578125" style="2" customWidth="1"/>
    <col min="8" max="8" width="14.28515625" style="2" bestFit="1" customWidth="1"/>
    <col min="9" max="16384" width="9.140625" style="2"/>
  </cols>
  <sheetData>
    <row r="1" spans="1:7">
      <c r="A1" s="52"/>
      <c r="B1" s="22" t="s">
        <v>0</v>
      </c>
      <c r="C1" s="87" t="s">
        <v>202</v>
      </c>
      <c r="D1" s="88"/>
      <c r="E1" s="88"/>
      <c r="F1" s="89"/>
      <c r="G1" s="23"/>
    </row>
    <row r="2" spans="1:7">
      <c r="A2" s="53"/>
      <c r="B2" s="24" t="s">
        <v>1</v>
      </c>
      <c r="C2" s="100" t="s">
        <v>188</v>
      </c>
      <c r="D2" s="101"/>
      <c r="E2" s="101"/>
      <c r="F2" s="102"/>
      <c r="G2" s="25"/>
    </row>
    <row r="3" spans="1:7" ht="13.5" thickBot="1">
      <c r="A3" s="53"/>
      <c r="B3" s="24" t="s">
        <v>2</v>
      </c>
      <c r="C3" s="100"/>
      <c r="D3" s="101"/>
      <c r="E3" s="101"/>
      <c r="F3" s="102"/>
      <c r="G3" s="25"/>
    </row>
    <row r="4" spans="1:7" ht="21" customHeight="1">
      <c r="A4" s="53"/>
      <c r="B4" s="106" t="s">
        <v>3</v>
      </c>
      <c r="C4" s="27"/>
      <c r="D4" s="28"/>
      <c r="E4" s="29" t="s">
        <v>20</v>
      </c>
      <c r="F4" s="103"/>
      <c r="G4" s="26"/>
    </row>
    <row r="5" spans="1:7" ht="21" customHeight="1">
      <c r="A5" s="53"/>
      <c r="B5" s="90" t="s">
        <v>385</v>
      </c>
      <c r="C5" s="30"/>
      <c r="D5" s="31"/>
      <c r="E5" s="32" t="s">
        <v>21</v>
      </c>
      <c r="F5" s="104"/>
      <c r="G5" s="33"/>
    </row>
    <row r="6" spans="1:7" ht="21" customHeight="1">
      <c r="A6" s="53"/>
      <c r="B6" s="90"/>
      <c r="C6" s="30"/>
      <c r="D6" s="31"/>
      <c r="E6" s="32" t="s">
        <v>4</v>
      </c>
      <c r="F6" s="104"/>
      <c r="G6" s="34"/>
    </row>
    <row r="7" spans="1:7" ht="21" customHeight="1" thickBot="1">
      <c r="A7" s="53"/>
      <c r="B7" s="91"/>
      <c r="C7" s="35"/>
      <c r="D7" s="36"/>
      <c r="E7" s="37" t="s">
        <v>22</v>
      </c>
      <c r="F7" s="105"/>
      <c r="G7" s="38"/>
    </row>
    <row r="8" spans="1:7">
      <c r="A8" s="53"/>
      <c r="B8" s="33" t="s">
        <v>384</v>
      </c>
      <c r="C8" s="92" t="s">
        <v>5</v>
      </c>
      <c r="D8" s="93"/>
      <c r="E8" s="93"/>
      <c r="F8" s="94"/>
      <c r="G8" s="39" t="s">
        <v>6</v>
      </c>
    </row>
    <row r="9" spans="1:7">
      <c r="A9" s="53"/>
      <c r="B9" s="114" t="s">
        <v>36</v>
      </c>
      <c r="C9" s="95"/>
      <c r="D9" s="113"/>
      <c r="E9" s="113"/>
      <c r="F9" s="96"/>
      <c r="G9" s="80"/>
    </row>
    <row r="10" spans="1:7" ht="15.75" customHeight="1" thickBot="1">
      <c r="A10" s="54"/>
      <c r="B10" s="115"/>
      <c r="C10" s="97"/>
      <c r="D10" s="98"/>
      <c r="E10" s="98"/>
      <c r="F10" s="99"/>
      <c r="G10" s="81"/>
    </row>
    <row r="11" spans="1:7" ht="3" customHeight="1" thickBot="1">
      <c r="A11" s="55"/>
      <c r="B11" s="56"/>
      <c r="C11" s="57"/>
      <c r="D11" s="58"/>
      <c r="E11" s="55"/>
      <c r="F11" s="57"/>
      <c r="G11" s="57"/>
    </row>
    <row r="12" spans="1:7" ht="15.75" customHeight="1" thickBot="1">
      <c r="A12" s="83" t="s">
        <v>31</v>
      </c>
      <c r="B12" s="84"/>
      <c r="C12" s="84"/>
      <c r="D12" s="84"/>
      <c r="E12" s="84"/>
      <c r="F12" s="84"/>
      <c r="G12" s="85"/>
    </row>
    <row r="13" spans="1:7" ht="3" customHeight="1">
      <c r="A13" s="59"/>
      <c r="B13" s="60"/>
      <c r="C13" s="60"/>
    </row>
    <row r="14" spans="1:7" s="108" customFormat="1" ht="24">
      <c r="A14" s="107" t="s">
        <v>7</v>
      </c>
      <c r="B14" s="21" t="s">
        <v>8</v>
      </c>
      <c r="C14" s="107" t="s">
        <v>9</v>
      </c>
      <c r="D14" s="107" t="s">
        <v>10</v>
      </c>
      <c r="E14" s="21" t="s">
        <v>11</v>
      </c>
      <c r="F14" s="21" t="s">
        <v>12</v>
      </c>
      <c r="G14" s="21" t="s">
        <v>13</v>
      </c>
    </row>
    <row r="15" spans="1:7" ht="6" customHeight="1">
      <c r="A15" s="109"/>
      <c r="B15" s="109"/>
      <c r="C15" s="109"/>
      <c r="D15" s="109"/>
      <c r="E15" s="109"/>
      <c r="F15" s="109"/>
      <c r="G15" s="109"/>
    </row>
    <row r="16" spans="1:7">
      <c r="A16" s="3" t="s">
        <v>49</v>
      </c>
      <c r="B16" s="11" t="s">
        <v>38</v>
      </c>
      <c r="C16" s="12"/>
      <c r="D16" s="13"/>
      <c r="E16" s="13"/>
      <c r="F16" s="13"/>
      <c r="G16" s="5">
        <f>ROUND(SUM(G17:G22),2)</f>
        <v>0</v>
      </c>
    </row>
    <row r="17" spans="1:7" s="1" customFormat="1" ht="45">
      <c r="A17" s="6" t="s">
        <v>203</v>
      </c>
      <c r="B17" s="75" t="s">
        <v>63</v>
      </c>
      <c r="C17" s="76" t="s">
        <v>18</v>
      </c>
      <c r="D17" s="77">
        <v>1.42</v>
      </c>
      <c r="E17" s="7"/>
      <c r="F17" s="14"/>
      <c r="G17" s="9"/>
    </row>
    <row r="18" spans="1:7" s="1" customFormat="1" ht="45">
      <c r="A18" s="6" t="s">
        <v>204</v>
      </c>
      <c r="B18" s="75" t="s">
        <v>89</v>
      </c>
      <c r="C18" s="76" t="s">
        <v>18</v>
      </c>
      <c r="D18" s="77">
        <v>0.34</v>
      </c>
      <c r="E18" s="7"/>
      <c r="F18" s="14"/>
      <c r="G18" s="9"/>
    </row>
    <row r="19" spans="1:7" s="1" customFormat="1" ht="33.75">
      <c r="A19" s="6" t="s">
        <v>205</v>
      </c>
      <c r="B19" s="75" t="s">
        <v>90</v>
      </c>
      <c r="C19" s="76" t="s">
        <v>18</v>
      </c>
      <c r="D19" s="77">
        <v>0.48</v>
      </c>
      <c r="E19" s="7"/>
      <c r="F19" s="14"/>
      <c r="G19" s="9"/>
    </row>
    <row r="20" spans="1:7" s="1" customFormat="1" ht="22.5">
      <c r="A20" s="6" t="s">
        <v>206</v>
      </c>
      <c r="B20" s="75" t="s">
        <v>91</v>
      </c>
      <c r="C20" s="76" t="s">
        <v>17</v>
      </c>
      <c r="D20" s="77">
        <v>2654.6</v>
      </c>
      <c r="E20" s="7"/>
      <c r="F20" s="14"/>
      <c r="G20" s="9"/>
    </row>
    <row r="21" spans="1:7" s="1" customFormat="1" ht="33.75">
      <c r="A21" s="6" t="s">
        <v>207</v>
      </c>
      <c r="B21" s="75" t="s">
        <v>39</v>
      </c>
      <c r="C21" s="76" t="s">
        <v>18</v>
      </c>
      <c r="D21" s="77">
        <v>400.43</v>
      </c>
      <c r="E21" s="7"/>
      <c r="F21" s="14"/>
      <c r="G21" s="9"/>
    </row>
    <row r="22" spans="1:7" s="1" customFormat="1" ht="33.75">
      <c r="A22" s="6" t="s">
        <v>208</v>
      </c>
      <c r="B22" s="75" t="s">
        <v>40</v>
      </c>
      <c r="C22" s="76" t="s">
        <v>19</v>
      </c>
      <c r="D22" s="77">
        <v>3203.44</v>
      </c>
      <c r="E22" s="7"/>
      <c r="F22" s="14"/>
      <c r="G22" s="9"/>
    </row>
    <row r="23" spans="1:7" s="1" customFormat="1">
      <c r="A23" s="3" t="s">
        <v>50</v>
      </c>
      <c r="B23" s="11" t="s">
        <v>124</v>
      </c>
      <c r="C23" s="12"/>
      <c r="D23" s="13"/>
      <c r="E23" s="13"/>
      <c r="F23" s="13"/>
      <c r="G23" s="5">
        <f>ROUND(SUM(G24,G34),2)</f>
        <v>0</v>
      </c>
    </row>
    <row r="24" spans="1:7" s="1" customFormat="1">
      <c r="A24" s="16" t="s">
        <v>152</v>
      </c>
      <c r="B24" s="17" t="s">
        <v>30</v>
      </c>
      <c r="C24" s="18"/>
      <c r="D24" s="19"/>
      <c r="E24" s="66"/>
      <c r="F24" s="20"/>
      <c r="G24" s="66">
        <f>ROUND(SUM(G25:G33),2)</f>
        <v>0</v>
      </c>
    </row>
    <row r="25" spans="1:7" s="1" customFormat="1" ht="33.75">
      <c r="A25" s="6" t="s">
        <v>209</v>
      </c>
      <c r="B25" s="75" t="s">
        <v>41</v>
      </c>
      <c r="C25" s="76" t="s">
        <v>17</v>
      </c>
      <c r="D25" s="77">
        <v>417.63</v>
      </c>
      <c r="E25" s="7"/>
      <c r="F25" s="14"/>
      <c r="G25" s="9"/>
    </row>
    <row r="26" spans="1:7" s="1" customFormat="1" ht="45">
      <c r="A26" s="6" t="s">
        <v>210</v>
      </c>
      <c r="B26" s="75" t="s">
        <v>37</v>
      </c>
      <c r="C26" s="76" t="s">
        <v>18</v>
      </c>
      <c r="D26" s="77">
        <v>913.13</v>
      </c>
      <c r="E26" s="7"/>
      <c r="F26" s="8"/>
      <c r="G26" s="9"/>
    </row>
    <row r="27" spans="1:7" s="1" customFormat="1" ht="45">
      <c r="A27" s="6" t="s">
        <v>211</v>
      </c>
      <c r="B27" s="75" t="s">
        <v>155</v>
      </c>
      <c r="C27" s="76" t="s">
        <v>18</v>
      </c>
      <c r="D27" s="77">
        <v>421.45</v>
      </c>
      <c r="E27" s="7"/>
      <c r="F27" s="8"/>
      <c r="G27" s="9"/>
    </row>
    <row r="28" spans="1:7" s="1" customFormat="1" ht="45">
      <c r="A28" s="6" t="s">
        <v>212</v>
      </c>
      <c r="B28" s="75" t="s">
        <v>156</v>
      </c>
      <c r="C28" s="76" t="s">
        <v>18</v>
      </c>
      <c r="D28" s="77">
        <v>70.239999999999995</v>
      </c>
      <c r="E28" s="7"/>
      <c r="F28" s="10"/>
      <c r="G28" s="9"/>
    </row>
    <row r="29" spans="1:7" s="1" customFormat="1" ht="45">
      <c r="A29" s="6" t="s">
        <v>213</v>
      </c>
      <c r="B29" s="75" t="s">
        <v>61</v>
      </c>
      <c r="C29" s="76" t="s">
        <v>18</v>
      </c>
      <c r="D29" s="77">
        <v>364.42</v>
      </c>
      <c r="E29" s="7"/>
      <c r="F29" s="10"/>
      <c r="G29" s="9"/>
    </row>
    <row r="30" spans="1:7" s="1" customFormat="1" ht="56.25">
      <c r="A30" s="6" t="s">
        <v>214</v>
      </c>
      <c r="B30" s="75" t="s">
        <v>62</v>
      </c>
      <c r="C30" s="76" t="s">
        <v>18</v>
      </c>
      <c r="D30" s="77">
        <v>850.36</v>
      </c>
      <c r="E30" s="7"/>
      <c r="F30" s="8"/>
      <c r="G30" s="9"/>
    </row>
    <row r="31" spans="1:7" s="1" customFormat="1" ht="45">
      <c r="A31" s="6" t="s">
        <v>215</v>
      </c>
      <c r="B31" s="75" t="s">
        <v>122</v>
      </c>
      <c r="C31" s="76" t="s">
        <v>18</v>
      </c>
      <c r="D31" s="77">
        <v>50.12</v>
      </c>
      <c r="E31" s="7"/>
      <c r="F31" s="8"/>
      <c r="G31" s="9"/>
    </row>
    <row r="32" spans="1:7" s="1" customFormat="1" ht="33.75">
      <c r="A32" s="6" t="s">
        <v>216</v>
      </c>
      <c r="B32" s="75" t="s">
        <v>39</v>
      </c>
      <c r="C32" s="76" t="s">
        <v>18</v>
      </c>
      <c r="D32" s="77">
        <v>1040.3999999999999</v>
      </c>
      <c r="E32" s="7"/>
      <c r="F32" s="10"/>
      <c r="G32" s="9"/>
    </row>
    <row r="33" spans="1:8" s="1" customFormat="1" ht="33.75">
      <c r="A33" s="6" t="s">
        <v>217</v>
      </c>
      <c r="B33" s="75" t="s">
        <v>40</v>
      </c>
      <c r="C33" s="76" t="s">
        <v>19</v>
      </c>
      <c r="D33" s="77">
        <v>8323.1999999999989</v>
      </c>
      <c r="E33" s="7"/>
      <c r="F33" s="8"/>
      <c r="G33" s="9"/>
    </row>
    <row r="34" spans="1:8" s="1" customFormat="1">
      <c r="A34" s="16" t="s">
        <v>153</v>
      </c>
      <c r="B34" s="17" t="s">
        <v>154</v>
      </c>
      <c r="C34" s="18"/>
      <c r="D34" s="19"/>
      <c r="E34" s="66"/>
      <c r="F34" s="20"/>
      <c r="G34" s="66">
        <f>ROUND(SUM(G35:G53),2)</f>
        <v>0</v>
      </c>
    </row>
    <row r="35" spans="1:8" s="71" customFormat="1" ht="33.75">
      <c r="A35" s="6" t="s">
        <v>218</v>
      </c>
      <c r="B35" s="75" t="s">
        <v>29</v>
      </c>
      <c r="C35" s="76" t="s">
        <v>17</v>
      </c>
      <c r="D35" s="77">
        <v>167.05</v>
      </c>
      <c r="E35" s="7"/>
      <c r="F35" s="8"/>
      <c r="G35" s="9"/>
    </row>
    <row r="36" spans="1:8" s="71" customFormat="1" ht="33.75">
      <c r="A36" s="6" t="s">
        <v>232</v>
      </c>
      <c r="B36" s="75" t="s">
        <v>144</v>
      </c>
      <c r="C36" s="76" t="s">
        <v>17</v>
      </c>
      <c r="D36" s="77">
        <v>104.41</v>
      </c>
      <c r="E36" s="7"/>
      <c r="F36" s="8"/>
      <c r="G36" s="9"/>
    </row>
    <row r="37" spans="1:8" s="71" customFormat="1" ht="33.75">
      <c r="A37" s="6" t="s">
        <v>233</v>
      </c>
      <c r="B37" s="75" t="s">
        <v>145</v>
      </c>
      <c r="C37" s="76" t="s">
        <v>17</v>
      </c>
      <c r="D37" s="77">
        <v>146.16999999999999</v>
      </c>
      <c r="E37" s="7"/>
      <c r="F37" s="8"/>
      <c r="G37" s="9"/>
    </row>
    <row r="38" spans="1:8" s="72" customFormat="1" ht="33.75">
      <c r="A38" s="6" t="s">
        <v>231</v>
      </c>
      <c r="B38" s="75" t="s">
        <v>47</v>
      </c>
      <c r="C38" s="76" t="s">
        <v>17</v>
      </c>
      <c r="D38" s="77">
        <v>146.41</v>
      </c>
      <c r="E38" s="7"/>
      <c r="F38" s="8"/>
      <c r="G38" s="9"/>
      <c r="H38" s="73"/>
    </row>
    <row r="39" spans="1:8" s="72" customFormat="1" ht="33.75">
      <c r="A39" s="6" t="s">
        <v>224</v>
      </c>
      <c r="B39" s="75" t="s">
        <v>108</v>
      </c>
      <c r="C39" s="76" t="s">
        <v>17</v>
      </c>
      <c r="D39" s="77">
        <v>1223.58</v>
      </c>
      <c r="E39" s="7"/>
      <c r="F39" s="8"/>
      <c r="G39" s="9"/>
      <c r="H39" s="73"/>
    </row>
    <row r="40" spans="1:8" s="72" customFormat="1" ht="33.75">
      <c r="A40" s="6" t="s">
        <v>234</v>
      </c>
      <c r="B40" s="75" t="s">
        <v>107</v>
      </c>
      <c r="C40" s="76" t="s">
        <v>17</v>
      </c>
      <c r="D40" s="77">
        <v>626.66</v>
      </c>
      <c r="E40" s="7"/>
      <c r="F40" s="8"/>
      <c r="G40" s="9"/>
      <c r="H40" s="73"/>
    </row>
    <row r="41" spans="1:8" s="72" customFormat="1" ht="33.75">
      <c r="A41" s="6" t="s">
        <v>222</v>
      </c>
      <c r="B41" s="75" t="s">
        <v>33</v>
      </c>
      <c r="C41" s="76" t="s">
        <v>28</v>
      </c>
      <c r="D41" s="77">
        <v>21117.52</v>
      </c>
      <c r="E41" s="7"/>
      <c r="F41" s="8"/>
      <c r="G41" s="9"/>
      <c r="H41" s="73"/>
    </row>
    <row r="42" spans="1:8" s="72" customFormat="1" ht="33.75">
      <c r="A42" s="6" t="s">
        <v>235</v>
      </c>
      <c r="B42" s="75" t="s">
        <v>148</v>
      </c>
      <c r="C42" s="76" t="s">
        <v>18</v>
      </c>
      <c r="D42" s="77">
        <v>25.1</v>
      </c>
      <c r="E42" s="7"/>
      <c r="F42" s="8"/>
      <c r="G42" s="9"/>
      <c r="H42" s="73"/>
    </row>
    <row r="43" spans="1:8" s="72" customFormat="1" ht="33.75">
      <c r="A43" s="6" t="s">
        <v>236</v>
      </c>
      <c r="B43" s="75" t="s">
        <v>149</v>
      </c>
      <c r="C43" s="76" t="s">
        <v>18</v>
      </c>
      <c r="D43" s="77">
        <v>25.1</v>
      </c>
      <c r="E43" s="7"/>
      <c r="F43" s="8"/>
      <c r="G43" s="9"/>
      <c r="H43" s="73"/>
    </row>
    <row r="44" spans="1:8" s="72" customFormat="1" ht="33.75">
      <c r="A44" s="6" t="s">
        <v>219</v>
      </c>
      <c r="B44" s="75" t="s">
        <v>150</v>
      </c>
      <c r="C44" s="76" t="s">
        <v>18</v>
      </c>
      <c r="D44" s="77">
        <v>34.36</v>
      </c>
      <c r="E44" s="7"/>
      <c r="F44" s="8"/>
      <c r="G44" s="9"/>
      <c r="H44" s="73"/>
    </row>
    <row r="45" spans="1:8" s="72" customFormat="1" ht="33.75">
      <c r="A45" s="6" t="s">
        <v>237</v>
      </c>
      <c r="B45" s="75" t="s">
        <v>151</v>
      </c>
      <c r="C45" s="76" t="s">
        <v>18</v>
      </c>
      <c r="D45" s="77">
        <v>82.53</v>
      </c>
      <c r="E45" s="7"/>
      <c r="F45" s="8"/>
      <c r="G45" s="9"/>
      <c r="H45" s="73"/>
    </row>
    <row r="46" spans="1:8" s="72" customFormat="1" ht="45">
      <c r="A46" s="6" t="s">
        <v>238</v>
      </c>
      <c r="B46" s="75" t="s">
        <v>146</v>
      </c>
      <c r="C46" s="76" t="s">
        <v>18</v>
      </c>
      <c r="D46" s="77">
        <v>25.1</v>
      </c>
      <c r="E46" s="7"/>
      <c r="F46" s="8"/>
      <c r="G46" s="9"/>
      <c r="H46" s="73"/>
    </row>
    <row r="47" spans="1:8" s="72" customFormat="1" ht="45">
      <c r="A47" s="6" t="s">
        <v>239</v>
      </c>
      <c r="B47" s="75" t="s">
        <v>147</v>
      </c>
      <c r="C47" s="76" t="s">
        <v>18</v>
      </c>
      <c r="D47" s="77">
        <v>25.1</v>
      </c>
      <c r="E47" s="7"/>
      <c r="F47" s="8"/>
      <c r="G47" s="9"/>
      <c r="H47" s="73"/>
    </row>
    <row r="48" spans="1:8" s="72" customFormat="1" ht="56.25">
      <c r="A48" s="6" t="s">
        <v>240</v>
      </c>
      <c r="B48" s="75" t="s">
        <v>115</v>
      </c>
      <c r="C48" s="76" t="s">
        <v>18</v>
      </c>
      <c r="D48" s="77">
        <v>22.91</v>
      </c>
      <c r="E48" s="7"/>
      <c r="F48" s="8"/>
      <c r="G48" s="9"/>
      <c r="H48" s="73"/>
    </row>
    <row r="49" spans="1:8" s="72" customFormat="1" ht="45">
      <c r="A49" s="6" t="s">
        <v>225</v>
      </c>
      <c r="B49" s="75" t="s">
        <v>114</v>
      </c>
      <c r="C49" s="76" t="s">
        <v>18</v>
      </c>
      <c r="D49" s="77">
        <v>55.02</v>
      </c>
      <c r="E49" s="7"/>
      <c r="F49" s="8"/>
      <c r="G49" s="9"/>
      <c r="H49" s="73"/>
    </row>
    <row r="50" spans="1:8" s="71" customFormat="1" ht="22.5">
      <c r="A50" s="6" t="s">
        <v>227</v>
      </c>
      <c r="B50" s="75" t="s">
        <v>113</v>
      </c>
      <c r="C50" s="76" t="s">
        <v>18</v>
      </c>
      <c r="D50" s="77">
        <v>205.24</v>
      </c>
      <c r="E50" s="7"/>
      <c r="F50" s="8"/>
      <c r="G50" s="9"/>
    </row>
    <row r="51" spans="1:8" s="71" customFormat="1" ht="22.5">
      <c r="A51" s="6" t="s">
        <v>241</v>
      </c>
      <c r="B51" s="75" t="s">
        <v>112</v>
      </c>
      <c r="C51" s="76" t="s">
        <v>24</v>
      </c>
      <c r="D51" s="77">
        <v>136.31</v>
      </c>
      <c r="E51" s="7"/>
      <c r="F51" s="8"/>
      <c r="G51" s="9"/>
    </row>
    <row r="52" spans="1:8" s="71" customFormat="1" ht="22.5">
      <c r="A52" s="6" t="s">
        <v>242</v>
      </c>
      <c r="B52" s="75" t="s">
        <v>111</v>
      </c>
      <c r="C52" s="76" t="s">
        <v>24</v>
      </c>
      <c r="D52" s="77">
        <v>301.58999999999997</v>
      </c>
      <c r="E52" s="7"/>
      <c r="F52" s="8"/>
      <c r="G52" s="9"/>
    </row>
    <row r="53" spans="1:8" s="71" customFormat="1" ht="22.5">
      <c r="A53" s="6" t="s">
        <v>220</v>
      </c>
      <c r="B53" s="75" t="s">
        <v>110</v>
      </c>
      <c r="C53" s="76" t="s">
        <v>17</v>
      </c>
      <c r="D53" s="77">
        <v>876.28</v>
      </c>
      <c r="E53" s="7"/>
      <c r="F53" s="8"/>
      <c r="G53" s="9"/>
    </row>
    <row r="54" spans="1:8" s="1" customFormat="1">
      <c r="A54" s="3" t="s">
        <v>51</v>
      </c>
      <c r="B54" s="11" t="s">
        <v>125</v>
      </c>
      <c r="C54" s="12"/>
      <c r="D54" s="13"/>
      <c r="E54" s="13"/>
      <c r="F54" s="13"/>
      <c r="G54" s="5">
        <f>ROUND(SUM(G55:G63),2)</f>
        <v>0</v>
      </c>
    </row>
    <row r="55" spans="1:8" s="71" customFormat="1" ht="90">
      <c r="A55" s="6" t="s">
        <v>243</v>
      </c>
      <c r="B55" s="75" t="s">
        <v>169</v>
      </c>
      <c r="C55" s="76" t="s">
        <v>24</v>
      </c>
      <c r="D55" s="77">
        <v>2260.8000000000002</v>
      </c>
      <c r="E55" s="7"/>
      <c r="F55" s="8"/>
      <c r="G55" s="9"/>
    </row>
    <row r="56" spans="1:8" s="72" customFormat="1" ht="33.75">
      <c r="A56" s="6" t="s">
        <v>244</v>
      </c>
      <c r="B56" s="75" t="s">
        <v>157</v>
      </c>
      <c r="C56" s="76" t="s">
        <v>25</v>
      </c>
      <c r="D56" s="77">
        <v>314</v>
      </c>
      <c r="E56" s="7"/>
      <c r="F56" s="8"/>
      <c r="G56" s="9"/>
      <c r="H56" s="73"/>
    </row>
    <row r="57" spans="1:8" s="72" customFormat="1" ht="33.75">
      <c r="A57" s="6" t="s">
        <v>245</v>
      </c>
      <c r="B57" s="75" t="s">
        <v>166</v>
      </c>
      <c r="C57" s="76" t="s">
        <v>28</v>
      </c>
      <c r="D57" s="77">
        <v>2486.88</v>
      </c>
      <c r="E57" s="7"/>
      <c r="F57" s="8"/>
      <c r="G57" s="9"/>
      <c r="H57" s="73"/>
    </row>
    <row r="58" spans="1:8" s="72" customFormat="1" ht="33.75">
      <c r="A58" s="6" t="s">
        <v>246</v>
      </c>
      <c r="B58" s="75" t="s">
        <v>158</v>
      </c>
      <c r="C58" s="76" t="s">
        <v>18</v>
      </c>
      <c r="D58" s="77">
        <v>51.88</v>
      </c>
      <c r="E58" s="7"/>
      <c r="F58" s="8"/>
      <c r="G58" s="9"/>
      <c r="H58" s="73"/>
    </row>
    <row r="59" spans="1:8" s="72" customFormat="1" ht="33.75">
      <c r="A59" s="6" t="s">
        <v>247</v>
      </c>
      <c r="B59" s="75" t="s">
        <v>159</v>
      </c>
      <c r="C59" s="76" t="s">
        <v>18</v>
      </c>
      <c r="D59" s="77">
        <v>63.42</v>
      </c>
      <c r="E59" s="7"/>
      <c r="F59" s="8"/>
      <c r="G59" s="9"/>
      <c r="H59" s="73"/>
    </row>
    <row r="60" spans="1:8" s="72" customFormat="1" ht="33.75">
      <c r="A60" s="6" t="s">
        <v>248</v>
      </c>
      <c r="B60" s="75" t="s">
        <v>167</v>
      </c>
      <c r="C60" s="76" t="s">
        <v>18</v>
      </c>
      <c r="D60" s="77">
        <v>34.56</v>
      </c>
      <c r="E60" s="7"/>
      <c r="F60" s="8"/>
      <c r="G60" s="9"/>
      <c r="H60" s="73"/>
    </row>
    <row r="61" spans="1:8" s="72" customFormat="1" ht="33.75">
      <c r="A61" s="6" t="s">
        <v>249</v>
      </c>
      <c r="B61" s="75" t="s">
        <v>168</v>
      </c>
      <c r="C61" s="76" t="s">
        <v>18</v>
      </c>
      <c r="D61" s="77">
        <v>42.29</v>
      </c>
      <c r="E61" s="7"/>
      <c r="F61" s="8"/>
      <c r="G61" s="9"/>
      <c r="H61" s="73"/>
    </row>
    <row r="62" spans="1:8" s="72" customFormat="1" ht="33.75">
      <c r="A62" s="6" t="s">
        <v>230</v>
      </c>
      <c r="B62" s="75" t="s">
        <v>39</v>
      </c>
      <c r="C62" s="76" t="s">
        <v>18</v>
      </c>
      <c r="D62" s="77">
        <v>192.15</v>
      </c>
      <c r="E62" s="7"/>
      <c r="F62" s="8"/>
      <c r="G62" s="9"/>
      <c r="H62" s="73"/>
    </row>
    <row r="63" spans="1:8" s="72" customFormat="1" ht="33.75">
      <c r="A63" s="6" t="s">
        <v>250</v>
      </c>
      <c r="B63" s="75" t="s">
        <v>40</v>
      </c>
      <c r="C63" s="76" t="s">
        <v>19</v>
      </c>
      <c r="D63" s="77">
        <v>1537.2</v>
      </c>
      <c r="E63" s="7"/>
      <c r="F63" s="8"/>
      <c r="G63" s="9"/>
      <c r="H63" s="73"/>
    </row>
    <row r="64" spans="1:8">
      <c r="A64" s="3" t="s">
        <v>52</v>
      </c>
      <c r="B64" s="15" t="s">
        <v>85</v>
      </c>
      <c r="C64" s="12"/>
      <c r="D64" s="13"/>
      <c r="E64" s="4"/>
      <c r="F64" s="4"/>
      <c r="G64" s="64">
        <f>ROUND(SUM(G65,G72,G77,G88),2)</f>
        <v>0</v>
      </c>
    </row>
    <row r="65" spans="1:7" s="1" customFormat="1">
      <c r="A65" s="16" t="s">
        <v>53</v>
      </c>
      <c r="B65" s="17" t="s">
        <v>30</v>
      </c>
      <c r="C65" s="18"/>
      <c r="D65" s="19"/>
      <c r="E65" s="66"/>
      <c r="F65" s="20"/>
      <c r="G65" s="66">
        <f>ROUND(SUM(G66:G71),2)</f>
        <v>0</v>
      </c>
    </row>
    <row r="66" spans="1:7" s="1" customFormat="1" ht="33.75">
      <c r="A66" s="6" t="s">
        <v>251</v>
      </c>
      <c r="B66" s="75" t="s">
        <v>41</v>
      </c>
      <c r="C66" s="76" t="s">
        <v>17</v>
      </c>
      <c r="D66" s="77">
        <v>107.2</v>
      </c>
      <c r="E66" s="7"/>
      <c r="F66" s="14"/>
      <c r="G66" s="9"/>
    </row>
    <row r="67" spans="1:7" s="1" customFormat="1" ht="45">
      <c r="A67" s="6" t="s">
        <v>252</v>
      </c>
      <c r="B67" s="75" t="s">
        <v>37</v>
      </c>
      <c r="C67" s="76" t="s">
        <v>18</v>
      </c>
      <c r="D67" s="77">
        <v>221.35</v>
      </c>
      <c r="E67" s="7"/>
      <c r="F67" s="14"/>
      <c r="G67" s="9"/>
    </row>
    <row r="68" spans="1:7" s="1" customFormat="1" ht="45">
      <c r="A68" s="6" t="s">
        <v>253</v>
      </c>
      <c r="B68" s="75" t="s">
        <v>61</v>
      </c>
      <c r="C68" s="76" t="s">
        <v>18</v>
      </c>
      <c r="D68" s="77">
        <v>11.03</v>
      </c>
      <c r="E68" s="7"/>
      <c r="F68" s="8"/>
      <c r="G68" s="9"/>
    </row>
    <row r="69" spans="1:7" s="1" customFormat="1" ht="45">
      <c r="A69" s="6" t="s">
        <v>254</v>
      </c>
      <c r="B69" s="75" t="s">
        <v>170</v>
      </c>
      <c r="C69" s="76" t="s">
        <v>18</v>
      </c>
      <c r="D69" s="77">
        <v>102.48</v>
      </c>
      <c r="E69" s="7"/>
      <c r="F69" s="8"/>
      <c r="G69" s="9"/>
    </row>
    <row r="70" spans="1:7" s="1" customFormat="1" ht="33.75">
      <c r="A70" s="6" t="s">
        <v>255</v>
      </c>
      <c r="B70" s="75" t="s">
        <v>39</v>
      </c>
      <c r="C70" s="76" t="s">
        <v>18</v>
      </c>
      <c r="D70" s="77">
        <v>210.32</v>
      </c>
      <c r="E70" s="7"/>
      <c r="F70" s="10"/>
      <c r="G70" s="9"/>
    </row>
    <row r="71" spans="1:7" s="1" customFormat="1" ht="33.75">
      <c r="A71" s="6" t="s">
        <v>256</v>
      </c>
      <c r="B71" s="75" t="s">
        <v>40</v>
      </c>
      <c r="C71" s="76" t="s">
        <v>19</v>
      </c>
      <c r="D71" s="77">
        <v>1682.56</v>
      </c>
      <c r="E71" s="7"/>
      <c r="F71" s="8"/>
      <c r="G71" s="9"/>
    </row>
    <row r="72" spans="1:7" s="1" customFormat="1">
      <c r="A72" s="16" t="s">
        <v>54</v>
      </c>
      <c r="B72" s="17" t="s">
        <v>171</v>
      </c>
      <c r="C72" s="18"/>
      <c r="D72" s="19"/>
      <c r="E72" s="66"/>
      <c r="F72" s="20"/>
      <c r="G72" s="66">
        <f>ROUND(SUM(G73:G76),2)</f>
        <v>0</v>
      </c>
    </row>
    <row r="73" spans="1:7" s="1" customFormat="1" ht="33.75">
      <c r="A73" s="6" t="s">
        <v>257</v>
      </c>
      <c r="B73" s="75" t="s">
        <v>34</v>
      </c>
      <c r="C73" s="76" t="s">
        <v>17</v>
      </c>
      <c r="D73" s="77">
        <v>16.399999999999999</v>
      </c>
      <c r="E73" s="7"/>
      <c r="F73" s="14"/>
      <c r="G73" s="9"/>
    </row>
    <row r="74" spans="1:7" s="1" customFormat="1" ht="33.75">
      <c r="A74" s="6" t="s">
        <v>228</v>
      </c>
      <c r="B74" s="75" t="s">
        <v>33</v>
      </c>
      <c r="C74" s="76" t="s">
        <v>28</v>
      </c>
      <c r="D74" s="77">
        <v>210.6</v>
      </c>
      <c r="E74" s="7"/>
      <c r="F74" s="14"/>
      <c r="G74" s="9"/>
    </row>
    <row r="75" spans="1:7" s="1" customFormat="1" ht="22.5">
      <c r="A75" s="6" t="s">
        <v>258</v>
      </c>
      <c r="B75" s="75" t="s">
        <v>35</v>
      </c>
      <c r="C75" s="76" t="s">
        <v>18</v>
      </c>
      <c r="D75" s="77">
        <v>6.22</v>
      </c>
      <c r="E75" s="7"/>
      <c r="F75" s="14"/>
      <c r="G75" s="9"/>
    </row>
    <row r="76" spans="1:7" s="1" customFormat="1" ht="33.75">
      <c r="A76" s="6" t="s">
        <v>259</v>
      </c>
      <c r="B76" s="75" t="s">
        <v>88</v>
      </c>
      <c r="C76" s="76" t="s">
        <v>18</v>
      </c>
      <c r="D76" s="77">
        <v>103.96</v>
      </c>
      <c r="E76" s="7"/>
      <c r="F76" s="14"/>
      <c r="G76" s="9"/>
    </row>
    <row r="77" spans="1:7" s="1" customFormat="1">
      <c r="A77" s="16" t="s">
        <v>126</v>
      </c>
      <c r="B77" s="17" t="s">
        <v>48</v>
      </c>
      <c r="C77" s="18"/>
      <c r="D77" s="19"/>
      <c r="E77" s="66"/>
      <c r="F77" s="20"/>
      <c r="G77" s="66">
        <f>ROUND(SUM(G78:G87),2)</f>
        <v>0</v>
      </c>
    </row>
    <row r="78" spans="1:7" s="1" customFormat="1" ht="33.75">
      <c r="A78" s="6" t="s">
        <v>260</v>
      </c>
      <c r="B78" s="75" t="s">
        <v>32</v>
      </c>
      <c r="C78" s="76" t="s">
        <v>17</v>
      </c>
      <c r="D78" s="77">
        <v>267.04000000000002</v>
      </c>
      <c r="E78" s="7"/>
      <c r="F78" s="8"/>
      <c r="G78" s="9"/>
    </row>
    <row r="79" spans="1:7" s="1" customFormat="1" ht="33.75">
      <c r="A79" s="6" t="s">
        <v>223</v>
      </c>
      <c r="B79" s="75" t="s">
        <v>33</v>
      </c>
      <c r="C79" s="76" t="s">
        <v>28</v>
      </c>
      <c r="D79" s="77">
        <v>3317.34</v>
      </c>
      <c r="E79" s="7"/>
      <c r="F79" s="8"/>
      <c r="G79" s="9"/>
    </row>
    <row r="80" spans="1:7" s="1" customFormat="1" ht="22.5">
      <c r="A80" s="6" t="s">
        <v>261</v>
      </c>
      <c r="B80" s="75" t="s">
        <v>35</v>
      </c>
      <c r="C80" s="76" t="s">
        <v>18</v>
      </c>
      <c r="D80" s="77">
        <v>17.59</v>
      </c>
      <c r="E80" s="7"/>
      <c r="F80" s="8"/>
      <c r="G80" s="9"/>
    </row>
    <row r="81" spans="1:7" s="1" customFormat="1" ht="45">
      <c r="A81" s="6" t="s">
        <v>262</v>
      </c>
      <c r="B81" s="75" t="s">
        <v>68</v>
      </c>
      <c r="C81" s="76" t="s">
        <v>17</v>
      </c>
      <c r="D81" s="77">
        <v>378.68</v>
      </c>
      <c r="E81" s="7"/>
      <c r="F81" s="8"/>
      <c r="G81" s="9"/>
    </row>
    <row r="82" spans="1:7" s="1" customFormat="1" ht="33.75">
      <c r="A82" s="6" t="s">
        <v>263</v>
      </c>
      <c r="B82" s="75" t="s">
        <v>69</v>
      </c>
      <c r="C82" s="76" t="s">
        <v>17</v>
      </c>
      <c r="D82" s="77">
        <v>681.49</v>
      </c>
      <c r="E82" s="7"/>
      <c r="F82" s="8"/>
      <c r="G82" s="9"/>
    </row>
    <row r="83" spans="1:7" s="1" customFormat="1" ht="33.75">
      <c r="A83" s="6" t="s">
        <v>264</v>
      </c>
      <c r="B83" s="75" t="s">
        <v>45</v>
      </c>
      <c r="C83" s="76" t="s">
        <v>17</v>
      </c>
      <c r="D83" s="77">
        <v>681.49</v>
      </c>
      <c r="E83" s="7"/>
      <c r="F83" s="8"/>
      <c r="G83" s="9"/>
    </row>
    <row r="84" spans="1:7" s="1" customFormat="1" ht="33.75">
      <c r="A84" s="6" t="s">
        <v>265</v>
      </c>
      <c r="B84" s="75" t="s">
        <v>70</v>
      </c>
      <c r="C84" s="76" t="s">
        <v>24</v>
      </c>
      <c r="D84" s="77">
        <v>148.80000000000001</v>
      </c>
      <c r="E84" s="7"/>
      <c r="F84" s="8"/>
      <c r="G84" s="9"/>
    </row>
    <row r="85" spans="1:7" s="1" customFormat="1" ht="45">
      <c r="A85" s="6" t="s">
        <v>266</v>
      </c>
      <c r="B85" s="75" t="s">
        <v>71</v>
      </c>
      <c r="C85" s="76" t="s">
        <v>24</v>
      </c>
      <c r="D85" s="77">
        <v>7</v>
      </c>
      <c r="E85" s="7"/>
      <c r="F85" s="8"/>
      <c r="G85" s="9"/>
    </row>
    <row r="86" spans="1:7" s="69" customFormat="1" ht="33.75">
      <c r="A86" s="6" t="s">
        <v>267</v>
      </c>
      <c r="B86" s="75" t="s">
        <v>172</v>
      </c>
      <c r="C86" s="76" t="s">
        <v>24</v>
      </c>
      <c r="D86" s="77">
        <v>45.36</v>
      </c>
      <c r="E86" s="7"/>
      <c r="F86" s="8"/>
      <c r="G86" s="9"/>
    </row>
    <row r="87" spans="1:7" s="69" customFormat="1" ht="33.75">
      <c r="A87" s="6" t="s">
        <v>229</v>
      </c>
      <c r="B87" s="75" t="s">
        <v>72</v>
      </c>
      <c r="C87" s="76" t="s">
        <v>17</v>
      </c>
      <c r="D87" s="77">
        <v>36.75</v>
      </c>
      <c r="E87" s="7"/>
      <c r="F87" s="8"/>
      <c r="G87" s="9"/>
    </row>
    <row r="88" spans="1:7" s="1" customFormat="1">
      <c r="A88" s="16" t="s">
        <v>163</v>
      </c>
      <c r="B88" s="17" t="s">
        <v>164</v>
      </c>
      <c r="C88" s="18"/>
      <c r="D88" s="19"/>
      <c r="E88" s="66"/>
      <c r="F88" s="20"/>
      <c r="G88" s="66">
        <f>ROUND(SUM(G89:G90),2)</f>
        <v>0</v>
      </c>
    </row>
    <row r="89" spans="1:7" s="1" customFormat="1" ht="90">
      <c r="A89" s="6" t="s">
        <v>268</v>
      </c>
      <c r="B89" s="75" t="s">
        <v>173</v>
      </c>
      <c r="C89" s="76" t="s">
        <v>17</v>
      </c>
      <c r="D89" s="77">
        <v>313.86</v>
      </c>
      <c r="E89" s="7"/>
      <c r="F89" s="8"/>
      <c r="G89" s="9"/>
    </row>
    <row r="90" spans="1:7" s="1" customFormat="1" ht="45">
      <c r="A90" s="6" t="s">
        <v>269</v>
      </c>
      <c r="B90" s="75" t="s">
        <v>165</v>
      </c>
      <c r="C90" s="76" t="s">
        <v>24</v>
      </c>
      <c r="D90" s="77">
        <v>153.1</v>
      </c>
      <c r="E90" s="7"/>
      <c r="F90" s="8"/>
      <c r="G90" s="9"/>
    </row>
    <row r="91" spans="1:7" s="1" customFormat="1">
      <c r="A91" s="3" t="s">
        <v>55</v>
      </c>
      <c r="B91" s="15" t="s">
        <v>99</v>
      </c>
      <c r="C91" s="12"/>
      <c r="D91" s="13"/>
      <c r="E91" s="13"/>
      <c r="F91" s="13"/>
      <c r="G91" s="64">
        <f>ROUND(SUM(G92,G98,G109),2)</f>
        <v>0</v>
      </c>
    </row>
    <row r="92" spans="1:7" s="1" customFormat="1">
      <c r="A92" s="16" t="s">
        <v>56</v>
      </c>
      <c r="B92" s="17" t="s">
        <v>30</v>
      </c>
      <c r="C92" s="18"/>
      <c r="D92" s="19"/>
      <c r="E92" s="65"/>
      <c r="F92" s="20"/>
      <c r="G92" s="65">
        <f>ROUND(SUM(G93:G97),2)</f>
        <v>0</v>
      </c>
    </row>
    <row r="93" spans="1:7" s="1" customFormat="1" ht="33.75">
      <c r="A93" s="6" t="s">
        <v>270</v>
      </c>
      <c r="B93" s="75" t="s">
        <v>41</v>
      </c>
      <c r="C93" s="76" t="s">
        <v>17</v>
      </c>
      <c r="D93" s="77">
        <v>41.31</v>
      </c>
      <c r="E93" s="7"/>
      <c r="F93" s="8"/>
      <c r="G93" s="9"/>
    </row>
    <row r="94" spans="1:7" s="1" customFormat="1" ht="45">
      <c r="A94" s="6" t="s">
        <v>271</v>
      </c>
      <c r="B94" s="75" t="s">
        <v>37</v>
      </c>
      <c r="C94" s="76" t="s">
        <v>18</v>
      </c>
      <c r="D94" s="77">
        <v>25.4</v>
      </c>
      <c r="E94" s="7"/>
      <c r="F94" s="14"/>
      <c r="G94" s="9"/>
    </row>
    <row r="95" spans="1:7" s="1" customFormat="1" ht="45">
      <c r="A95" s="6" t="s">
        <v>272</v>
      </c>
      <c r="B95" s="75" t="s">
        <v>61</v>
      </c>
      <c r="C95" s="76" t="s">
        <v>18</v>
      </c>
      <c r="D95" s="77">
        <v>3.21</v>
      </c>
      <c r="E95" s="7"/>
      <c r="F95" s="8"/>
      <c r="G95" s="9"/>
    </row>
    <row r="96" spans="1:7" s="1" customFormat="1" ht="33.75">
      <c r="A96" s="6" t="s">
        <v>273</v>
      </c>
      <c r="B96" s="75" t="s">
        <v>39</v>
      </c>
      <c r="C96" s="76" t="s">
        <v>18</v>
      </c>
      <c r="D96" s="77">
        <v>22.189999999999998</v>
      </c>
      <c r="E96" s="7"/>
      <c r="F96" s="10"/>
      <c r="G96" s="9"/>
    </row>
    <row r="97" spans="1:8" s="1" customFormat="1" ht="33.75">
      <c r="A97" s="6" t="s">
        <v>274</v>
      </c>
      <c r="B97" s="75" t="s">
        <v>40</v>
      </c>
      <c r="C97" s="76" t="s">
        <v>19</v>
      </c>
      <c r="D97" s="77">
        <v>177.51999999999998</v>
      </c>
      <c r="E97" s="7"/>
      <c r="F97" s="8"/>
      <c r="G97" s="9"/>
    </row>
    <row r="98" spans="1:8" s="1" customFormat="1">
      <c r="A98" s="16" t="s">
        <v>57</v>
      </c>
      <c r="B98" s="17" t="s">
        <v>100</v>
      </c>
      <c r="C98" s="18"/>
      <c r="D98" s="19"/>
      <c r="E98" s="65"/>
      <c r="F98" s="20"/>
      <c r="G98" s="65">
        <f>ROUND(SUM(G99:G108),2)</f>
        <v>0</v>
      </c>
    </row>
    <row r="99" spans="1:8" s="1" customFormat="1" ht="33.75">
      <c r="A99" s="6" t="s">
        <v>275</v>
      </c>
      <c r="B99" s="75" t="s">
        <v>29</v>
      </c>
      <c r="C99" s="76" t="s">
        <v>17</v>
      </c>
      <c r="D99" s="77">
        <v>41.31</v>
      </c>
      <c r="E99" s="7"/>
      <c r="F99" s="8"/>
      <c r="G99" s="9"/>
    </row>
    <row r="100" spans="1:8" s="1" customFormat="1" ht="33.75">
      <c r="A100" s="6" t="s">
        <v>276</v>
      </c>
      <c r="B100" s="75" t="s">
        <v>47</v>
      </c>
      <c r="C100" s="76" t="s">
        <v>17</v>
      </c>
      <c r="D100" s="77">
        <v>85.29</v>
      </c>
      <c r="E100" s="7"/>
      <c r="F100" s="10"/>
      <c r="G100" s="9"/>
    </row>
    <row r="101" spans="1:8" s="1" customFormat="1" ht="33.75">
      <c r="A101" s="6" t="s">
        <v>277</v>
      </c>
      <c r="B101" s="75" t="s">
        <v>33</v>
      </c>
      <c r="C101" s="76" t="s">
        <v>28</v>
      </c>
      <c r="D101" s="77">
        <v>1292.69</v>
      </c>
      <c r="E101" s="7"/>
      <c r="F101" s="8"/>
      <c r="G101" s="9"/>
    </row>
    <row r="102" spans="1:8" s="72" customFormat="1" ht="33.75">
      <c r="A102" s="6" t="s">
        <v>278</v>
      </c>
      <c r="B102" s="75" t="s">
        <v>149</v>
      </c>
      <c r="C102" s="76" t="s">
        <v>18</v>
      </c>
      <c r="D102" s="77">
        <v>6.84</v>
      </c>
      <c r="E102" s="7"/>
      <c r="F102" s="8"/>
      <c r="G102" s="9"/>
      <c r="H102" s="73"/>
    </row>
    <row r="103" spans="1:8" s="72" customFormat="1" ht="33.75">
      <c r="A103" s="6" t="s">
        <v>279</v>
      </c>
      <c r="B103" s="75" t="s">
        <v>151</v>
      </c>
      <c r="C103" s="76" t="s">
        <v>18</v>
      </c>
      <c r="D103" s="77">
        <v>8.36</v>
      </c>
      <c r="E103" s="7"/>
      <c r="F103" s="8"/>
      <c r="G103" s="9"/>
      <c r="H103" s="73"/>
    </row>
    <row r="104" spans="1:8" s="1" customFormat="1" ht="33.75">
      <c r="A104" s="6" t="s">
        <v>280</v>
      </c>
      <c r="B104" s="75" t="s">
        <v>101</v>
      </c>
      <c r="C104" s="76" t="s">
        <v>18</v>
      </c>
      <c r="D104" s="77">
        <v>5.66</v>
      </c>
      <c r="E104" s="7"/>
      <c r="F104" s="8"/>
      <c r="G104" s="9"/>
    </row>
    <row r="105" spans="1:8" s="1" customFormat="1" ht="33.75">
      <c r="A105" s="6" t="s">
        <v>281</v>
      </c>
      <c r="B105" s="75" t="s">
        <v>142</v>
      </c>
      <c r="C105" s="76" t="s">
        <v>18</v>
      </c>
      <c r="D105" s="77">
        <v>3.64</v>
      </c>
      <c r="E105" s="7"/>
      <c r="F105" s="10"/>
      <c r="G105" s="9"/>
    </row>
    <row r="106" spans="1:8" s="1" customFormat="1" ht="33.75">
      <c r="A106" s="6" t="s">
        <v>282</v>
      </c>
      <c r="B106" s="75" t="s">
        <v>102</v>
      </c>
      <c r="C106" s="76" t="s">
        <v>18</v>
      </c>
      <c r="D106" s="77">
        <v>8.5</v>
      </c>
      <c r="E106" s="7"/>
      <c r="F106" s="8"/>
      <c r="G106" s="9"/>
    </row>
    <row r="107" spans="1:8" s="1" customFormat="1" ht="22.5">
      <c r="A107" s="6" t="s">
        <v>283</v>
      </c>
      <c r="B107" s="75" t="s">
        <v>143</v>
      </c>
      <c r="C107" s="76" t="s">
        <v>17</v>
      </c>
      <c r="D107" s="77">
        <v>56.89</v>
      </c>
      <c r="E107" s="7"/>
      <c r="F107" s="14"/>
      <c r="G107" s="9"/>
    </row>
    <row r="108" spans="1:8" s="1" customFormat="1" ht="45">
      <c r="A108" s="6" t="s">
        <v>284</v>
      </c>
      <c r="B108" s="75" t="s">
        <v>174</v>
      </c>
      <c r="C108" s="76" t="s">
        <v>24</v>
      </c>
      <c r="D108" s="77">
        <v>70.7</v>
      </c>
      <c r="E108" s="7"/>
      <c r="F108" s="14"/>
      <c r="G108" s="9"/>
    </row>
    <row r="109" spans="1:8" s="1" customFormat="1">
      <c r="A109" s="16" t="s">
        <v>106</v>
      </c>
      <c r="B109" s="17" t="s">
        <v>103</v>
      </c>
      <c r="C109" s="18"/>
      <c r="D109" s="19"/>
      <c r="E109" s="65"/>
      <c r="F109" s="20"/>
      <c r="G109" s="65">
        <f>ROUND(SUM(G110:G111),2)</f>
        <v>0</v>
      </c>
    </row>
    <row r="110" spans="1:8" s="1" customFormat="1" ht="56.25">
      <c r="A110" s="6" t="s">
        <v>285</v>
      </c>
      <c r="B110" s="75" t="s">
        <v>104</v>
      </c>
      <c r="C110" s="76" t="s">
        <v>28</v>
      </c>
      <c r="D110" s="77">
        <v>8142.47</v>
      </c>
      <c r="E110" s="7"/>
      <c r="F110" s="14"/>
      <c r="G110" s="9"/>
    </row>
    <row r="111" spans="1:8" s="1" customFormat="1" ht="33.75">
      <c r="A111" s="6" t="s">
        <v>221</v>
      </c>
      <c r="B111" s="75" t="s">
        <v>105</v>
      </c>
      <c r="C111" s="76" t="s">
        <v>28</v>
      </c>
      <c r="D111" s="77">
        <v>8142.47</v>
      </c>
      <c r="E111" s="7"/>
      <c r="F111" s="14"/>
      <c r="G111" s="9"/>
    </row>
    <row r="112" spans="1:8" s="1" customFormat="1">
      <c r="A112" s="3" t="s">
        <v>65</v>
      </c>
      <c r="B112" s="4" t="s">
        <v>98</v>
      </c>
      <c r="C112" s="4"/>
      <c r="D112" s="4"/>
      <c r="E112" s="4"/>
      <c r="F112" s="4"/>
      <c r="G112" s="5">
        <f>ROUND(SUM(G113,G119,),2)</f>
        <v>0</v>
      </c>
    </row>
    <row r="113" spans="1:7" s="1" customFormat="1">
      <c r="A113" s="16" t="s">
        <v>86</v>
      </c>
      <c r="B113" s="17" t="s">
        <v>30</v>
      </c>
      <c r="C113" s="18"/>
      <c r="D113" s="19"/>
      <c r="E113" s="66"/>
      <c r="F113" s="20"/>
      <c r="G113" s="66">
        <f>ROUND(SUM(G114:G118),2)</f>
        <v>0</v>
      </c>
    </row>
    <row r="114" spans="1:7" s="1" customFormat="1" ht="33.75">
      <c r="A114" s="6" t="s">
        <v>286</v>
      </c>
      <c r="B114" s="75" t="s">
        <v>41</v>
      </c>
      <c r="C114" s="76" t="s">
        <v>17</v>
      </c>
      <c r="D114" s="77">
        <v>393.4</v>
      </c>
      <c r="E114" s="7"/>
      <c r="F114" s="14"/>
      <c r="G114" s="9"/>
    </row>
    <row r="115" spans="1:7" s="1" customFormat="1" ht="45">
      <c r="A115" s="6" t="s">
        <v>287</v>
      </c>
      <c r="B115" s="75" t="s">
        <v>37</v>
      </c>
      <c r="C115" s="76" t="s">
        <v>18</v>
      </c>
      <c r="D115" s="77">
        <v>78.680000000000007</v>
      </c>
      <c r="E115" s="7"/>
      <c r="F115" s="14"/>
      <c r="G115" s="9"/>
    </row>
    <row r="116" spans="1:7" s="1" customFormat="1" ht="56.25">
      <c r="A116" s="6" t="s">
        <v>288</v>
      </c>
      <c r="B116" s="75" t="s">
        <v>62</v>
      </c>
      <c r="C116" s="76" t="s">
        <v>18</v>
      </c>
      <c r="D116" s="77">
        <v>78.680000000000007</v>
      </c>
      <c r="E116" s="7"/>
      <c r="F116" s="14"/>
      <c r="G116" s="9"/>
    </row>
    <row r="117" spans="1:7" s="1" customFormat="1" ht="33.75">
      <c r="A117" s="6" t="s">
        <v>289</v>
      </c>
      <c r="B117" s="75" t="s">
        <v>39</v>
      </c>
      <c r="C117" s="76" t="s">
        <v>18</v>
      </c>
      <c r="D117" s="77">
        <v>78.680000000000007</v>
      </c>
      <c r="E117" s="7"/>
      <c r="F117" s="14"/>
      <c r="G117" s="9"/>
    </row>
    <row r="118" spans="1:7" s="1" customFormat="1" ht="33.75">
      <c r="A118" s="6" t="s">
        <v>226</v>
      </c>
      <c r="B118" s="75" t="s">
        <v>40</v>
      </c>
      <c r="C118" s="76" t="s">
        <v>19</v>
      </c>
      <c r="D118" s="77">
        <v>629.44000000000005</v>
      </c>
      <c r="E118" s="7"/>
      <c r="F118" s="14"/>
      <c r="G118" s="9"/>
    </row>
    <row r="119" spans="1:7" s="1" customFormat="1">
      <c r="A119" s="16" t="s">
        <v>87</v>
      </c>
      <c r="B119" s="17" t="s">
        <v>66</v>
      </c>
      <c r="C119" s="18"/>
      <c r="D119" s="19"/>
      <c r="E119" s="66"/>
      <c r="F119" s="20"/>
      <c r="G119" s="66">
        <f>ROUND(SUM(G120:G122),2)</f>
        <v>0</v>
      </c>
    </row>
    <row r="120" spans="1:7" s="1" customFormat="1" ht="45">
      <c r="A120" s="6" t="s">
        <v>290</v>
      </c>
      <c r="B120" s="75" t="s">
        <v>74</v>
      </c>
      <c r="C120" s="76" t="s">
        <v>24</v>
      </c>
      <c r="D120" s="77">
        <v>176.52</v>
      </c>
      <c r="E120" s="7"/>
      <c r="F120" s="14"/>
      <c r="G120" s="9"/>
    </row>
    <row r="121" spans="1:7" s="1" customFormat="1" ht="56.25">
      <c r="A121" s="6" t="s">
        <v>291</v>
      </c>
      <c r="B121" s="75" t="s">
        <v>160</v>
      </c>
      <c r="C121" s="76" t="s">
        <v>17</v>
      </c>
      <c r="D121" s="77">
        <v>204.89</v>
      </c>
      <c r="E121" s="7"/>
      <c r="F121" s="14"/>
      <c r="G121" s="9"/>
    </row>
    <row r="122" spans="1:7" s="1" customFormat="1" ht="56.25">
      <c r="A122" s="6" t="s">
        <v>292</v>
      </c>
      <c r="B122" s="75" t="s">
        <v>75</v>
      </c>
      <c r="C122" s="76" t="s">
        <v>17</v>
      </c>
      <c r="D122" s="77">
        <v>188.51</v>
      </c>
      <c r="E122" s="7"/>
      <c r="F122" s="14"/>
      <c r="G122" s="9"/>
    </row>
    <row r="123" spans="1:7" s="1" customFormat="1">
      <c r="A123" s="3" t="s">
        <v>58</v>
      </c>
      <c r="B123" s="4" t="s">
        <v>96</v>
      </c>
      <c r="C123" s="4"/>
      <c r="D123" s="4"/>
      <c r="E123" s="4"/>
      <c r="F123" s="4"/>
      <c r="G123" s="5">
        <f>+ROUND(SUM(G124,G132,G140),2)</f>
        <v>0</v>
      </c>
    </row>
    <row r="124" spans="1:7" s="1" customFormat="1">
      <c r="A124" s="16" t="s">
        <v>127</v>
      </c>
      <c r="B124" s="17" t="s">
        <v>30</v>
      </c>
      <c r="C124" s="18"/>
      <c r="D124" s="19"/>
      <c r="E124" s="65"/>
      <c r="F124" s="20"/>
      <c r="G124" s="65">
        <f>ROUND(SUM(G125:G131),2)</f>
        <v>0</v>
      </c>
    </row>
    <row r="125" spans="1:7" s="1" customFormat="1" ht="33.75">
      <c r="A125" s="6" t="s">
        <v>293</v>
      </c>
      <c r="B125" s="75" t="s">
        <v>41</v>
      </c>
      <c r="C125" s="76" t="s">
        <v>17</v>
      </c>
      <c r="D125" s="77">
        <v>289.22000000000003</v>
      </c>
      <c r="E125" s="7"/>
      <c r="F125" s="14"/>
      <c r="G125" s="9"/>
    </row>
    <row r="126" spans="1:7" s="1" customFormat="1" ht="45">
      <c r="A126" s="6" t="s">
        <v>294</v>
      </c>
      <c r="B126" s="75" t="s">
        <v>37</v>
      </c>
      <c r="C126" s="76" t="s">
        <v>18</v>
      </c>
      <c r="D126" s="77">
        <v>66.52</v>
      </c>
      <c r="E126" s="7"/>
      <c r="F126" s="14"/>
      <c r="G126" s="9"/>
    </row>
    <row r="127" spans="1:7" s="1" customFormat="1" ht="45">
      <c r="A127" s="6" t="s">
        <v>295</v>
      </c>
      <c r="B127" s="75" t="s">
        <v>97</v>
      </c>
      <c r="C127" s="76" t="s">
        <v>17</v>
      </c>
      <c r="D127" s="77">
        <v>289.22000000000003</v>
      </c>
      <c r="E127" s="7"/>
      <c r="F127" s="14"/>
      <c r="G127" s="9"/>
    </row>
    <row r="128" spans="1:7" s="1" customFormat="1" ht="45">
      <c r="A128" s="6" t="s">
        <v>296</v>
      </c>
      <c r="B128" s="75" t="s">
        <v>61</v>
      </c>
      <c r="C128" s="76" t="s">
        <v>18</v>
      </c>
      <c r="D128" s="77">
        <v>22.95</v>
      </c>
      <c r="E128" s="7"/>
      <c r="F128" s="14"/>
      <c r="G128" s="9"/>
    </row>
    <row r="129" spans="1:8" s="1" customFormat="1" ht="56.25">
      <c r="A129" s="6" t="s">
        <v>297</v>
      </c>
      <c r="B129" s="75" t="s">
        <v>62</v>
      </c>
      <c r="C129" s="76" t="s">
        <v>18</v>
      </c>
      <c r="D129" s="77">
        <v>91.81</v>
      </c>
      <c r="E129" s="7"/>
      <c r="F129" s="8"/>
      <c r="G129" s="9"/>
    </row>
    <row r="130" spans="1:8" s="1" customFormat="1" ht="33.75">
      <c r="A130" s="6" t="s">
        <v>298</v>
      </c>
      <c r="B130" s="75" t="s">
        <v>39</v>
      </c>
      <c r="C130" s="76" t="s">
        <v>18</v>
      </c>
      <c r="D130" s="77">
        <v>43.57</v>
      </c>
      <c r="E130" s="7"/>
      <c r="F130" s="8"/>
      <c r="G130" s="9"/>
    </row>
    <row r="131" spans="1:8" s="1" customFormat="1" ht="33.75">
      <c r="A131" s="6" t="s">
        <v>299</v>
      </c>
      <c r="B131" s="75" t="s">
        <v>40</v>
      </c>
      <c r="C131" s="76" t="s">
        <v>19</v>
      </c>
      <c r="D131" s="77">
        <v>348.56</v>
      </c>
      <c r="E131" s="7"/>
      <c r="F131" s="8"/>
      <c r="G131" s="9"/>
    </row>
    <row r="132" spans="1:8" s="1" customFormat="1">
      <c r="A132" s="16" t="s">
        <v>128</v>
      </c>
      <c r="B132" s="17" t="s">
        <v>124</v>
      </c>
      <c r="C132" s="18"/>
      <c r="D132" s="19"/>
      <c r="E132" s="65"/>
      <c r="F132" s="20"/>
      <c r="G132" s="65">
        <f>ROUND(SUM(G133:G139),2)</f>
        <v>0</v>
      </c>
    </row>
    <row r="133" spans="1:8" s="1" customFormat="1" ht="33.75">
      <c r="A133" s="6" t="s">
        <v>300</v>
      </c>
      <c r="B133" s="75" t="s">
        <v>29</v>
      </c>
      <c r="C133" s="76" t="s">
        <v>17</v>
      </c>
      <c r="D133" s="77">
        <v>86.8</v>
      </c>
      <c r="E133" s="7"/>
      <c r="F133" s="8"/>
      <c r="G133" s="9"/>
    </row>
    <row r="134" spans="1:8" s="1" customFormat="1" ht="33.75">
      <c r="A134" s="6" t="s">
        <v>301</v>
      </c>
      <c r="B134" s="75" t="s">
        <v>47</v>
      </c>
      <c r="C134" s="76" t="s">
        <v>17</v>
      </c>
      <c r="D134" s="77">
        <v>16.940000000000001</v>
      </c>
      <c r="E134" s="7"/>
      <c r="F134" s="8"/>
      <c r="G134" s="9"/>
    </row>
    <row r="135" spans="1:8" s="72" customFormat="1" ht="33.75">
      <c r="A135" s="6" t="s">
        <v>302</v>
      </c>
      <c r="B135" s="75" t="s">
        <v>108</v>
      </c>
      <c r="C135" s="76" t="s">
        <v>17</v>
      </c>
      <c r="D135" s="77">
        <v>232.55</v>
      </c>
      <c r="E135" s="7"/>
      <c r="F135" s="8"/>
      <c r="G135" s="9"/>
      <c r="H135" s="73"/>
    </row>
    <row r="136" spans="1:8" s="72" customFormat="1" ht="33.75">
      <c r="A136" s="6" t="s">
        <v>303</v>
      </c>
      <c r="B136" s="75" t="s">
        <v>107</v>
      </c>
      <c r="C136" s="76" t="s">
        <v>17</v>
      </c>
      <c r="D136" s="77">
        <v>76.87</v>
      </c>
      <c r="E136" s="7"/>
      <c r="F136" s="14"/>
      <c r="G136" s="9"/>
      <c r="H136" s="73"/>
    </row>
    <row r="137" spans="1:8" s="1" customFormat="1" ht="33.75">
      <c r="A137" s="6" t="s">
        <v>304</v>
      </c>
      <c r="B137" s="75" t="s">
        <v>33</v>
      </c>
      <c r="C137" s="76" t="s">
        <v>28</v>
      </c>
      <c r="D137" s="77">
        <v>2227.96</v>
      </c>
      <c r="E137" s="7"/>
      <c r="F137" s="14"/>
      <c r="G137" s="9"/>
    </row>
    <row r="138" spans="1:8" s="72" customFormat="1" ht="33.75">
      <c r="A138" s="6" t="s">
        <v>305</v>
      </c>
      <c r="B138" s="75" t="s">
        <v>149</v>
      </c>
      <c r="C138" s="76" t="s">
        <v>18</v>
      </c>
      <c r="D138" s="77">
        <v>6.78</v>
      </c>
      <c r="E138" s="7"/>
      <c r="F138" s="8"/>
      <c r="G138" s="9"/>
      <c r="H138" s="73"/>
    </row>
    <row r="139" spans="1:8" s="72" customFormat="1" ht="33.75">
      <c r="A139" s="6" t="s">
        <v>306</v>
      </c>
      <c r="B139" s="75" t="s">
        <v>151</v>
      </c>
      <c r="C139" s="76" t="s">
        <v>18</v>
      </c>
      <c r="D139" s="77">
        <v>26.49</v>
      </c>
      <c r="E139" s="7"/>
      <c r="F139" s="8"/>
      <c r="G139" s="9"/>
      <c r="H139" s="73"/>
    </row>
    <row r="140" spans="1:8" s="1" customFormat="1">
      <c r="A140" s="16" t="s">
        <v>129</v>
      </c>
      <c r="B140" s="17" t="s">
        <v>66</v>
      </c>
      <c r="C140" s="18"/>
      <c r="D140" s="19"/>
      <c r="E140" s="65"/>
      <c r="F140" s="20"/>
      <c r="G140" s="65">
        <f>ROUND(SUM(G141:G145),2)</f>
        <v>0</v>
      </c>
    </row>
    <row r="141" spans="1:8" s="1" customFormat="1" ht="45">
      <c r="A141" s="6" t="s">
        <v>307</v>
      </c>
      <c r="B141" s="75" t="s">
        <v>161</v>
      </c>
      <c r="C141" s="76" t="s">
        <v>17</v>
      </c>
      <c r="D141" s="77">
        <v>289.22000000000003</v>
      </c>
      <c r="E141" s="7"/>
      <c r="F141" s="8"/>
      <c r="G141" s="9"/>
    </row>
    <row r="142" spans="1:8" s="1" customFormat="1" ht="22.5">
      <c r="A142" s="6" t="s">
        <v>308</v>
      </c>
      <c r="B142" s="75" t="s">
        <v>43</v>
      </c>
      <c r="C142" s="76" t="s">
        <v>24</v>
      </c>
      <c r="D142" s="77">
        <v>136.9</v>
      </c>
      <c r="E142" s="7"/>
      <c r="F142" s="8"/>
      <c r="G142" s="9"/>
    </row>
    <row r="143" spans="1:8" s="1" customFormat="1" ht="45">
      <c r="A143" s="6" t="s">
        <v>309</v>
      </c>
      <c r="B143" s="75" t="s">
        <v>44</v>
      </c>
      <c r="C143" s="76" t="s">
        <v>24</v>
      </c>
      <c r="D143" s="77">
        <v>136.9</v>
      </c>
      <c r="E143" s="7"/>
      <c r="F143" s="8"/>
      <c r="G143" s="9"/>
    </row>
    <row r="144" spans="1:8" s="1" customFormat="1" ht="33.75">
      <c r="A144" s="6" t="s">
        <v>310</v>
      </c>
      <c r="B144" s="75" t="s">
        <v>121</v>
      </c>
      <c r="C144" s="76" t="s">
        <v>17</v>
      </c>
      <c r="D144" s="77">
        <v>289.22000000000003</v>
      </c>
      <c r="E144" s="7"/>
      <c r="F144" s="14"/>
      <c r="G144" s="9"/>
    </row>
    <row r="145" spans="1:7" s="1" customFormat="1" ht="67.5">
      <c r="A145" s="6" t="s">
        <v>311</v>
      </c>
      <c r="B145" s="75" t="s">
        <v>162</v>
      </c>
      <c r="C145" s="76" t="s">
        <v>25</v>
      </c>
      <c r="D145" s="77">
        <v>1</v>
      </c>
      <c r="E145" s="7"/>
      <c r="F145" s="14"/>
      <c r="G145" s="9"/>
    </row>
    <row r="146" spans="1:7" s="1" customFormat="1">
      <c r="A146" s="3" t="s">
        <v>59</v>
      </c>
      <c r="B146" s="4" t="s">
        <v>94</v>
      </c>
      <c r="C146" s="4"/>
      <c r="D146" s="4"/>
      <c r="E146" s="4"/>
      <c r="F146" s="4"/>
      <c r="G146" s="5">
        <f>+ROUND(SUM(G147,G154,G157),2)</f>
        <v>0</v>
      </c>
    </row>
    <row r="147" spans="1:7" s="1" customFormat="1">
      <c r="A147" s="16" t="s">
        <v>117</v>
      </c>
      <c r="B147" s="17" t="s">
        <v>30</v>
      </c>
      <c r="C147" s="18"/>
      <c r="D147" s="19"/>
      <c r="E147" s="65"/>
      <c r="F147" s="20"/>
      <c r="G147" s="65">
        <f>ROUND(SUM(G148:G153),2)</f>
        <v>0</v>
      </c>
    </row>
    <row r="148" spans="1:7" s="1" customFormat="1" ht="33.75">
      <c r="A148" s="6" t="s">
        <v>312</v>
      </c>
      <c r="B148" s="75" t="s">
        <v>41</v>
      </c>
      <c r="C148" s="76" t="s">
        <v>17</v>
      </c>
      <c r="D148" s="77">
        <v>494.42</v>
      </c>
      <c r="E148" s="7"/>
      <c r="F148" s="14"/>
      <c r="G148" s="9"/>
    </row>
    <row r="149" spans="1:7" s="1" customFormat="1" ht="45">
      <c r="A149" s="6" t="s">
        <v>313</v>
      </c>
      <c r="B149" s="75" t="s">
        <v>37</v>
      </c>
      <c r="C149" s="76" t="s">
        <v>18</v>
      </c>
      <c r="D149" s="77">
        <v>129.58000000000001</v>
      </c>
      <c r="E149" s="7"/>
      <c r="F149" s="14"/>
      <c r="G149" s="9"/>
    </row>
    <row r="150" spans="1:7" s="1" customFormat="1" ht="45">
      <c r="A150" s="6" t="s">
        <v>314</v>
      </c>
      <c r="B150" s="75" t="s">
        <v>61</v>
      </c>
      <c r="C150" s="76" t="s">
        <v>18</v>
      </c>
      <c r="D150" s="77">
        <v>14.83</v>
      </c>
      <c r="E150" s="7"/>
      <c r="F150" s="14"/>
      <c r="G150" s="9"/>
    </row>
    <row r="151" spans="1:7" s="1" customFormat="1" ht="56.25">
      <c r="A151" s="6" t="s">
        <v>315</v>
      </c>
      <c r="B151" s="75" t="s">
        <v>62</v>
      </c>
      <c r="C151" s="76" t="s">
        <v>18</v>
      </c>
      <c r="D151" s="77">
        <v>59.33</v>
      </c>
      <c r="E151" s="7"/>
      <c r="F151" s="8"/>
      <c r="G151" s="9"/>
    </row>
    <row r="152" spans="1:7" s="1" customFormat="1" ht="33.75">
      <c r="A152" s="6" t="s">
        <v>316</v>
      </c>
      <c r="B152" s="75" t="s">
        <v>39</v>
      </c>
      <c r="C152" s="76" t="s">
        <v>18</v>
      </c>
      <c r="D152" s="77">
        <v>114.75000000000001</v>
      </c>
      <c r="E152" s="7"/>
      <c r="F152" s="14"/>
      <c r="G152" s="9"/>
    </row>
    <row r="153" spans="1:7" s="1" customFormat="1" ht="33.75">
      <c r="A153" s="6" t="s">
        <v>317</v>
      </c>
      <c r="B153" s="75" t="s">
        <v>40</v>
      </c>
      <c r="C153" s="76" t="s">
        <v>19</v>
      </c>
      <c r="D153" s="77">
        <v>918.00000000000011</v>
      </c>
      <c r="E153" s="7"/>
      <c r="F153" s="14"/>
      <c r="G153" s="9"/>
    </row>
    <row r="154" spans="1:7" s="1" customFormat="1">
      <c r="A154" s="16" t="s">
        <v>118</v>
      </c>
      <c r="B154" s="17" t="s">
        <v>92</v>
      </c>
      <c r="C154" s="18"/>
      <c r="D154" s="19"/>
      <c r="E154" s="65"/>
      <c r="F154" s="20"/>
      <c r="G154" s="65">
        <f>ROUND(SUM(G155:G156),2)</f>
        <v>0</v>
      </c>
    </row>
    <row r="155" spans="1:7" s="1" customFormat="1" ht="45">
      <c r="A155" s="6" t="s">
        <v>318</v>
      </c>
      <c r="B155" s="75" t="s">
        <v>95</v>
      </c>
      <c r="C155" s="76" t="s">
        <v>24</v>
      </c>
      <c r="D155" s="77">
        <v>137.21</v>
      </c>
      <c r="E155" s="7"/>
      <c r="F155" s="8"/>
      <c r="G155" s="9"/>
    </row>
    <row r="156" spans="1:7" s="1" customFormat="1" ht="67.5">
      <c r="A156" s="6" t="s">
        <v>319</v>
      </c>
      <c r="B156" s="75" t="s">
        <v>76</v>
      </c>
      <c r="C156" s="76" t="s">
        <v>17</v>
      </c>
      <c r="D156" s="77">
        <v>296.92</v>
      </c>
      <c r="E156" s="7"/>
      <c r="F156" s="14"/>
      <c r="G156" s="9"/>
    </row>
    <row r="157" spans="1:7" s="1" customFormat="1">
      <c r="A157" s="16" t="s">
        <v>119</v>
      </c>
      <c r="B157" s="17" t="s">
        <v>175</v>
      </c>
      <c r="C157" s="18"/>
      <c r="D157" s="19"/>
      <c r="E157" s="65"/>
      <c r="F157" s="20"/>
      <c r="G157" s="65">
        <f>ROUND(SUM(G158:G161),2)</f>
        <v>0</v>
      </c>
    </row>
    <row r="158" spans="1:7" s="1" customFormat="1" ht="45">
      <c r="A158" s="6" t="s">
        <v>320</v>
      </c>
      <c r="B158" s="75" t="s">
        <v>74</v>
      </c>
      <c r="C158" s="76" t="s">
        <v>24</v>
      </c>
      <c r="D158" s="77">
        <v>7.4</v>
      </c>
      <c r="E158" s="7"/>
      <c r="F158" s="14"/>
      <c r="G158" s="9"/>
    </row>
    <row r="159" spans="1:7" s="1" customFormat="1" ht="56.25">
      <c r="A159" s="6" t="s">
        <v>321</v>
      </c>
      <c r="B159" s="75" t="s">
        <v>75</v>
      </c>
      <c r="C159" s="76" t="s">
        <v>17</v>
      </c>
      <c r="D159" s="77">
        <v>197.5</v>
      </c>
      <c r="E159" s="7"/>
      <c r="F159" s="8"/>
      <c r="G159" s="9"/>
    </row>
    <row r="160" spans="1:7" s="1" customFormat="1" ht="22.5">
      <c r="A160" s="6" t="s">
        <v>322</v>
      </c>
      <c r="B160" s="75" t="s">
        <v>43</v>
      </c>
      <c r="C160" s="76" t="s">
        <v>24</v>
      </c>
      <c r="D160" s="77">
        <v>75.14</v>
      </c>
      <c r="E160" s="7"/>
      <c r="F160" s="8"/>
      <c r="G160" s="9"/>
    </row>
    <row r="161" spans="1:7" s="1" customFormat="1" ht="45">
      <c r="A161" s="6" t="s">
        <v>323</v>
      </c>
      <c r="B161" s="75" t="s">
        <v>44</v>
      </c>
      <c r="C161" s="76" t="s">
        <v>24</v>
      </c>
      <c r="D161" s="77">
        <v>75.14</v>
      </c>
      <c r="E161" s="7"/>
      <c r="G161" s="9"/>
    </row>
    <row r="162" spans="1:7" s="1" customFormat="1">
      <c r="A162" s="3" t="s">
        <v>60</v>
      </c>
      <c r="B162" s="4" t="s">
        <v>77</v>
      </c>
      <c r="C162" s="4"/>
      <c r="D162" s="4"/>
      <c r="E162" s="4"/>
      <c r="F162" s="4"/>
      <c r="G162" s="5">
        <f>ROUND(SUM(G163:G172),2)</f>
        <v>0</v>
      </c>
    </row>
    <row r="163" spans="1:7" s="1" customFormat="1" ht="33.75">
      <c r="A163" s="6" t="s">
        <v>324</v>
      </c>
      <c r="B163" s="75" t="s">
        <v>78</v>
      </c>
      <c r="C163" s="76" t="s">
        <v>25</v>
      </c>
      <c r="D163" s="77">
        <v>1</v>
      </c>
      <c r="E163" s="7"/>
      <c r="F163" s="8"/>
      <c r="G163" s="9"/>
    </row>
    <row r="164" spans="1:7" s="1" customFormat="1" ht="33.75">
      <c r="A164" s="6" t="s">
        <v>325</v>
      </c>
      <c r="B164" s="75" t="s">
        <v>79</v>
      </c>
      <c r="C164" s="76" t="s">
        <v>25</v>
      </c>
      <c r="D164" s="77">
        <v>5</v>
      </c>
      <c r="E164" s="7"/>
      <c r="F164" s="8"/>
      <c r="G164" s="9"/>
    </row>
    <row r="165" spans="1:7" s="69" customFormat="1" ht="33.75">
      <c r="A165" s="6" t="s">
        <v>326</v>
      </c>
      <c r="B165" s="75" t="s">
        <v>82</v>
      </c>
      <c r="C165" s="76" t="s">
        <v>25</v>
      </c>
      <c r="D165" s="77">
        <v>1</v>
      </c>
      <c r="E165" s="7"/>
      <c r="F165" s="8"/>
      <c r="G165" s="9"/>
    </row>
    <row r="166" spans="1:7" s="1" customFormat="1" ht="33.75">
      <c r="A166" s="6" t="s">
        <v>327</v>
      </c>
      <c r="B166" s="75" t="s">
        <v>81</v>
      </c>
      <c r="C166" s="76" t="s">
        <v>25</v>
      </c>
      <c r="D166" s="77">
        <v>287</v>
      </c>
      <c r="E166" s="7"/>
      <c r="F166" s="8"/>
      <c r="G166" s="9"/>
    </row>
    <row r="167" spans="1:7" s="1" customFormat="1" ht="33.75">
      <c r="A167" s="6" t="s">
        <v>328</v>
      </c>
      <c r="B167" s="75" t="s">
        <v>83</v>
      </c>
      <c r="C167" s="76" t="s">
        <v>25</v>
      </c>
      <c r="D167" s="77">
        <v>151</v>
      </c>
      <c r="E167" s="7"/>
      <c r="F167" s="8"/>
      <c r="G167" s="9"/>
    </row>
    <row r="168" spans="1:7" s="1" customFormat="1" ht="33.75">
      <c r="A168" s="6" t="s">
        <v>329</v>
      </c>
      <c r="B168" s="75" t="s">
        <v>80</v>
      </c>
      <c r="C168" s="76" t="s">
        <v>25</v>
      </c>
      <c r="D168" s="77">
        <v>256</v>
      </c>
      <c r="E168" s="7"/>
      <c r="F168" s="8"/>
      <c r="G168" s="9"/>
    </row>
    <row r="169" spans="1:7" s="1" customFormat="1" ht="22.5">
      <c r="A169" s="6" t="s">
        <v>330</v>
      </c>
      <c r="B169" s="75" t="s">
        <v>73</v>
      </c>
      <c r="C169" s="76" t="s">
        <v>17</v>
      </c>
      <c r="D169" s="77">
        <v>271.99</v>
      </c>
      <c r="E169" s="7"/>
      <c r="F169" s="8"/>
      <c r="G169" s="9"/>
    </row>
    <row r="170" spans="1:7" s="1" customFormat="1" ht="33.75">
      <c r="A170" s="6" t="s">
        <v>331</v>
      </c>
      <c r="B170" s="75" t="s">
        <v>93</v>
      </c>
      <c r="C170" s="76" t="s">
        <v>25</v>
      </c>
      <c r="D170" s="77">
        <v>75</v>
      </c>
      <c r="E170" s="7"/>
      <c r="F170" s="8"/>
      <c r="G170" s="9"/>
    </row>
    <row r="171" spans="1:7" s="1" customFormat="1" ht="33.75">
      <c r="A171" s="6" t="s">
        <v>332</v>
      </c>
      <c r="B171" s="75" t="s">
        <v>84</v>
      </c>
      <c r="C171" s="76" t="s">
        <v>25</v>
      </c>
      <c r="D171" s="77">
        <v>327</v>
      </c>
      <c r="E171" s="7"/>
      <c r="F171" s="8"/>
      <c r="G171" s="9"/>
    </row>
    <row r="172" spans="1:7" s="1" customFormat="1" ht="22.5">
      <c r="A172" s="6" t="s">
        <v>333</v>
      </c>
      <c r="B172" s="75" t="s">
        <v>64</v>
      </c>
      <c r="C172" s="76" t="s">
        <v>18</v>
      </c>
      <c r="D172" s="77">
        <v>61.32</v>
      </c>
      <c r="E172" s="7"/>
      <c r="F172" s="8"/>
      <c r="G172" s="9"/>
    </row>
    <row r="173" spans="1:7">
      <c r="A173" s="3" t="s">
        <v>130</v>
      </c>
      <c r="B173" s="4" t="s">
        <v>116</v>
      </c>
      <c r="C173" s="4"/>
      <c r="D173" s="4"/>
      <c r="E173" s="4"/>
      <c r="F173" s="4"/>
      <c r="G173" s="5">
        <f>ROUND(SUM(G174,G183,G193),2)</f>
        <v>0</v>
      </c>
    </row>
    <row r="174" spans="1:7" s="1" customFormat="1">
      <c r="A174" s="16" t="s">
        <v>131</v>
      </c>
      <c r="B174" s="17" t="s">
        <v>30</v>
      </c>
      <c r="C174" s="18"/>
      <c r="D174" s="19"/>
      <c r="E174" s="66"/>
      <c r="F174" s="20"/>
      <c r="G174" s="66">
        <f>ROUND(SUM(G175:G182),2)</f>
        <v>0</v>
      </c>
    </row>
    <row r="175" spans="1:7" s="1" customFormat="1" ht="33.75">
      <c r="A175" s="6" t="s">
        <v>334</v>
      </c>
      <c r="B175" s="75" t="s">
        <v>41</v>
      </c>
      <c r="C175" s="76" t="s">
        <v>17</v>
      </c>
      <c r="D175" s="77">
        <v>143.06</v>
      </c>
      <c r="E175" s="7"/>
      <c r="F175" s="8"/>
      <c r="G175" s="9"/>
    </row>
    <row r="176" spans="1:7" s="1" customFormat="1" ht="45">
      <c r="A176" s="6" t="s">
        <v>335</v>
      </c>
      <c r="B176" s="75" t="s">
        <v>37</v>
      </c>
      <c r="C176" s="76" t="s">
        <v>18</v>
      </c>
      <c r="D176" s="77">
        <v>14.26</v>
      </c>
      <c r="E176" s="7"/>
      <c r="F176" s="8"/>
      <c r="G176" s="9"/>
    </row>
    <row r="177" spans="1:8" s="1" customFormat="1" ht="22.5">
      <c r="A177" s="6" t="s">
        <v>336</v>
      </c>
      <c r="B177" s="75" t="s">
        <v>120</v>
      </c>
      <c r="C177" s="76" t="s">
        <v>17</v>
      </c>
      <c r="D177" s="77">
        <v>86.7</v>
      </c>
      <c r="E177" s="7"/>
      <c r="F177" s="8"/>
      <c r="G177" s="9"/>
    </row>
    <row r="178" spans="1:8" s="1" customFormat="1" ht="45">
      <c r="A178" s="6" t="s">
        <v>337</v>
      </c>
      <c r="B178" s="75" t="s">
        <v>61</v>
      </c>
      <c r="C178" s="76" t="s">
        <v>18</v>
      </c>
      <c r="D178" s="77">
        <v>3.42</v>
      </c>
      <c r="E178" s="7"/>
      <c r="F178" s="8"/>
      <c r="G178" s="9"/>
    </row>
    <row r="179" spans="1:8" s="1" customFormat="1" ht="56.25">
      <c r="A179" s="6" t="s">
        <v>338</v>
      </c>
      <c r="B179" s="75" t="s">
        <v>62</v>
      </c>
      <c r="C179" s="76" t="s">
        <v>18</v>
      </c>
      <c r="D179" s="77">
        <v>5.13</v>
      </c>
      <c r="E179" s="7"/>
      <c r="F179" s="8"/>
      <c r="G179" s="9"/>
    </row>
    <row r="180" spans="1:8" s="1" customFormat="1" ht="45">
      <c r="A180" s="6" t="s">
        <v>339</v>
      </c>
      <c r="B180" s="75" t="s">
        <v>122</v>
      </c>
      <c r="C180" s="76" t="s">
        <v>18</v>
      </c>
      <c r="D180" s="77">
        <v>17.34</v>
      </c>
      <c r="E180" s="7"/>
      <c r="F180" s="8"/>
      <c r="G180" s="9"/>
    </row>
    <row r="181" spans="1:8" s="1" customFormat="1" ht="33.75">
      <c r="A181" s="6" t="s">
        <v>340</v>
      </c>
      <c r="B181" s="75" t="s">
        <v>39</v>
      </c>
      <c r="C181" s="76" t="s">
        <v>18</v>
      </c>
      <c r="D181" s="77">
        <v>10.84</v>
      </c>
      <c r="E181" s="7"/>
      <c r="F181" s="10"/>
      <c r="G181" s="9"/>
    </row>
    <row r="182" spans="1:8" s="1" customFormat="1" ht="33.75">
      <c r="A182" s="6" t="s">
        <v>341</v>
      </c>
      <c r="B182" s="75" t="s">
        <v>40</v>
      </c>
      <c r="C182" s="76" t="s">
        <v>19</v>
      </c>
      <c r="D182" s="77">
        <v>86.72</v>
      </c>
      <c r="E182" s="7"/>
      <c r="F182" s="8"/>
      <c r="G182" s="9"/>
    </row>
    <row r="183" spans="1:8" s="1" customFormat="1">
      <c r="A183" s="16" t="s">
        <v>132</v>
      </c>
      <c r="B183" s="17" t="s">
        <v>134</v>
      </c>
      <c r="C183" s="18"/>
      <c r="D183" s="19"/>
      <c r="E183" s="66"/>
      <c r="F183" s="20"/>
      <c r="G183" s="66">
        <f>ROUND(SUM(G184:G192),2)</f>
        <v>0</v>
      </c>
    </row>
    <row r="184" spans="1:8" s="72" customFormat="1" ht="33.75">
      <c r="A184" s="6" t="s">
        <v>342</v>
      </c>
      <c r="B184" s="75" t="s">
        <v>29</v>
      </c>
      <c r="C184" s="76" t="s">
        <v>17</v>
      </c>
      <c r="D184" s="77">
        <v>17.829999999999998</v>
      </c>
      <c r="E184" s="7"/>
      <c r="F184" s="8"/>
      <c r="G184" s="9"/>
      <c r="H184" s="73"/>
    </row>
    <row r="185" spans="1:8" s="1" customFormat="1" ht="22.5">
      <c r="A185" s="6" t="s">
        <v>343</v>
      </c>
      <c r="B185" s="75" t="s">
        <v>109</v>
      </c>
      <c r="C185" s="76" t="s">
        <v>17</v>
      </c>
      <c r="D185" s="77">
        <v>35.659999999999997</v>
      </c>
      <c r="E185" s="7"/>
      <c r="F185" s="8"/>
      <c r="G185" s="9"/>
    </row>
    <row r="186" spans="1:8" s="1" customFormat="1" ht="33.75">
      <c r="A186" s="6" t="s">
        <v>344</v>
      </c>
      <c r="B186" s="75" t="s">
        <v>32</v>
      </c>
      <c r="C186" s="76" t="s">
        <v>17</v>
      </c>
      <c r="D186" s="77">
        <v>23.27</v>
      </c>
      <c r="E186" s="7"/>
      <c r="F186" s="8"/>
      <c r="G186" s="9"/>
    </row>
    <row r="187" spans="1:8" s="1" customFormat="1" ht="33.75">
      <c r="A187" s="6" t="s">
        <v>345</v>
      </c>
      <c r="B187" s="75" t="s">
        <v>140</v>
      </c>
      <c r="C187" s="76" t="s">
        <v>17</v>
      </c>
      <c r="D187" s="77">
        <v>9.8000000000000007</v>
      </c>
      <c r="E187" s="7"/>
      <c r="F187" s="8"/>
      <c r="G187" s="9"/>
    </row>
    <row r="188" spans="1:8" s="72" customFormat="1" ht="33.75">
      <c r="A188" s="6" t="s">
        <v>346</v>
      </c>
      <c r="B188" s="75" t="s">
        <v>33</v>
      </c>
      <c r="C188" s="76" t="s">
        <v>28</v>
      </c>
      <c r="D188" s="77">
        <v>313.02999999999997</v>
      </c>
      <c r="E188" s="7"/>
      <c r="F188" s="8"/>
      <c r="G188" s="9"/>
      <c r="H188" s="73"/>
    </row>
    <row r="189" spans="1:8" s="1" customFormat="1" ht="22.5">
      <c r="A189" s="6" t="s">
        <v>347</v>
      </c>
      <c r="B189" s="75" t="s">
        <v>35</v>
      </c>
      <c r="C189" s="76" t="s">
        <v>18</v>
      </c>
      <c r="D189" s="77">
        <v>5.0599999999999996</v>
      </c>
      <c r="E189" s="7"/>
      <c r="F189" s="8"/>
      <c r="G189" s="9"/>
    </row>
    <row r="190" spans="1:8" s="1" customFormat="1" ht="33.75">
      <c r="A190" s="6" t="s">
        <v>348</v>
      </c>
      <c r="B190" s="75" t="s">
        <v>141</v>
      </c>
      <c r="C190" s="76" t="s">
        <v>17</v>
      </c>
      <c r="D190" s="77">
        <v>26.84</v>
      </c>
      <c r="E190" s="7"/>
      <c r="F190" s="8"/>
      <c r="G190" s="9"/>
    </row>
    <row r="191" spans="1:8" s="72" customFormat="1" ht="56.25">
      <c r="A191" s="6" t="s">
        <v>349</v>
      </c>
      <c r="B191" s="75" t="s">
        <v>123</v>
      </c>
      <c r="C191" s="76" t="s">
        <v>17</v>
      </c>
      <c r="D191" s="77">
        <v>86.7</v>
      </c>
      <c r="E191" s="7"/>
      <c r="F191" s="8"/>
      <c r="G191" s="9"/>
      <c r="H191" s="73"/>
    </row>
    <row r="192" spans="1:8" s="1" customFormat="1" ht="33.75">
      <c r="A192" s="6" t="s">
        <v>350</v>
      </c>
      <c r="B192" s="75" t="s">
        <v>121</v>
      </c>
      <c r="C192" s="76" t="s">
        <v>17</v>
      </c>
      <c r="D192" s="77">
        <v>86.7</v>
      </c>
      <c r="E192" s="7"/>
      <c r="F192" s="8"/>
      <c r="G192" s="9"/>
    </row>
    <row r="193" spans="1:8" s="1" customFormat="1">
      <c r="A193" s="16" t="s">
        <v>135</v>
      </c>
      <c r="B193" s="17" t="s">
        <v>136</v>
      </c>
      <c r="C193" s="18"/>
      <c r="D193" s="19"/>
      <c r="E193" s="66"/>
      <c r="F193" s="20"/>
      <c r="G193" s="66">
        <f>ROUND(SUM(G194:G196),2)</f>
        <v>0</v>
      </c>
    </row>
    <row r="194" spans="1:8" s="1" customFormat="1" ht="33.75">
      <c r="A194" s="6" t="s">
        <v>351</v>
      </c>
      <c r="B194" s="75" t="s">
        <v>137</v>
      </c>
      <c r="C194" s="76" t="s">
        <v>25</v>
      </c>
      <c r="D194" s="77">
        <v>2</v>
      </c>
      <c r="E194" s="7"/>
      <c r="F194" s="8"/>
      <c r="G194" s="9"/>
    </row>
    <row r="195" spans="1:8" s="72" customFormat="1" ht="33.75">
      <c r="A195" s="6" t="s">
        <v>352</v>
      </c>
      <c r="B195" s="75" t="s">
        <v>138</v>
      </c>
      <c r="C195" s="76" t="s">
        <v>25</v>
      </c>
      <c r="D195" s="77">
        <v>287</v>
      </c>
      <c r="E195" s="7"/>
      <c r="F195" s="8"/>
      <c r="G195" s="9"/>
      <c r="H195" s="73"/>
    </row>
    <row r="196" spans="1:8" s="72" customFormat="1" ht="22.5">
      <c r="A196" s="6" t="s">
        <v>353</v>
      </c>
      <c r="B196" s="75" t="s">
        <v>139</v>
      </c>
      <c r="C196" s="76" t="s">
        <v>24</v>
      </c>
      <c r="D196" s="77">
        <v>6</v>
      </c>
      <c r="E196" s="7"/>
      <c r="F196" s="8"/>
      <c r="G196" s="9"/>
      <c r="H196" s="73"/>
    </row>
    <row r="197" spans="1:8">
      <c r="A197" s="3" t="s">
        <v>133</v>
      </c>
      <c r="B197" s="4" t="s">
        <v>181</v>
      </c>
      <c r="C197" s="4"/>
      <c r="D197" s="4"/>
      <c r="E197" s="4"/>
      <c r="F197" s="4"/>
      <c r="G197" s="5">
        <f>ROUND(SUM(G198,G205,G214,G222),2)</f>
        <v>0</v>
      </c>
    </row>
    <row r="198" spans="1:8" s="1" customFormat="1">
      <c r="A198" s="16" t="s">
        <v>176</v>
      </c>
      <c r="B198" s="17" t="s">
        <v>30</v>
      </c>
      <c r="C198" s="18"/>
      <c r="D198" s="19"/>
      <c r="E198" s="66"/>
      <c r="F198" s="20"/>
      <c r="G198" s="66">
        <f>ROUND(SUM(G199:G204),2)</f>
        <v>0</v>
      </c>
    </row>
    <row r="199" spans="1:8" s="1" customFormat="1" ht="33.75">
      <c r="A199" s="6" t="s">
        <v>354</v>
      </c>
      <c r="B199" s="75" t="s">
        <v>41</v>
      </c>
      <c r="C199" s="76" t="s">
        <v>17</v>
      </c>
      <c r="D199" s="77">
        <v>21.09</v>
      </c>
      <c r="E199" s="7"/>
      <c r="F199" s="8"/>
      <c r="G199" s="9"/>
    </row>
    <row r="200" spans="1:8" s="1" customFormat="1" ht="45">
      <c r="A200" s="6" t="s">
        <v>355</v>
      </c>
      <c r="B200" s="75" t="s">
        <v>37</v>
      </c>
      <c r="C200" s="76" t="s">
        <v>18</v>
      </c>
      <c r="D200" s="77">
        <v>24.47</v>
      </c>
      <c r="E200" s="7"/>
      <c r="F200" s="8"/>
      <c r="G200" s="9"/>
    </row>
    <row r="201" spans="1:8" s="1" customFormat="1" ht="45">
      <c r="A201" s="6" t="s">
        <v>356</v>
      </c>
      <c r="B201" s="75" t="s">
        <v>67</v>
      </c>
      <c r="C201" s="76" t="s">
        <v>18</v>
      </c>
      <c r="D201" s="77">
        <v>7.13</v>
      </c>
      <c r="E201" s="7"/>
      <c r="F201" s="8"/>
      <c r="G201" s="9"/>
    </row>
    <row r="202" spans="1:8" s="1" customFormat="1" ht="56.25">
      <c r="A202" s="6" t="s">
        <v>357</v>
      </c>
      <c r="B202" s="75" t="s">
        <v>42</v>
      </c>
      <c r="C202" s="76" t="s">
        <v>18</v>
      </c>
      <c r="D202" s="77">
        <v>10.69</v>
      </c>
      <c r="E202" s="7"/>
      <c r="F202" s="8"/>
      <c r="G202" s="9"/>
    </row>
    <row r="203" spans="1:8" s="1" customFormat="1" ht="33.75">
      <c r="A203" s="6" t="s">
        <v>358</v>
      </c>
      <c r="B203" s="75" t="s">
        <v>39</v>
      </c>
      <c r="C203" s="76" t="s">
        <v>18</v>
      </c>
      <c r="D203" s="77">
        <v>17.34</v>
      </c>
      <c r="E203" s="7"/>
      <c r="F203" s="10"/>
      <c r="G203" s="9"/>
    </row>
    <row r="204" spans="1:8" s="1" customFormat="1" ht="33.75">
      <c r="A204" s="6" t="s">
        <v>359</v>
      </c>
      <c r="B204" s="75" t="s">
        <v>40</v>
      </c>
      <c r="C204" s="76" t="s">
        <v>19</v>
      </c>
      <c r="D204" s="77">
        <v>138.72</v>
      </c>
      <c r="E204" s="7"/>
      <c r="F204" s="8"/>
      <c r="G204" s="9"/>
    </row>
    <row r="205" spans="1:8" s="1" customFormat="1">
      <c r="A205" s="16" t="s">
        <v>178</v>
      </c>
      <c r="B205" s="17" t="s">
        <v>46</v>
      </c>
      <c r="C205" s="18"/>
      <c r="D205" s="19"/>
      <c r="E205" s="66"/>
      <c r="F205" s="20"/>
      <c r="G205" s="66">
        <f>ROUND(SUM(G206:G213),2)</f>
        <v>0</v>
      </c>
    </row>
    <row r="206" spans="1:8" s="1" customFormat="1" ht="33.75">
      <c r="A206" s="6" t="s">
        <v>360</v>
      </c>
      <c r="B206" s="75" t="s">
        <v>29</v>
      </c>
      <c r="C206" s="76" t="s">
        <v>17</v>
      </c>
      <c r="D206" s="77">
        <v>13.05</v>
      </c>
      <c r="E206" s="7"/>
      <c r="F206" s="8"/>
      <c r="G206" s="9"/>
    </row>
    <row r="207" spans="1:8" s="1" customFormat="1" ht="33.75">
      <c r="A207" s="6" t="s">
        <v>361</v>
      </c>
      <c r="B207" s="75" t="s">
        <v>47</v>
      </c>
      <c r="C207" s="76" t="s">
        <v>17</v>
      </c>
      <c r="D207" s="77">
        <v>40.96</v>
      </c>
      <c r="E207" s="7"/>
      <c r="F207" s="8"/>
      <c r="G207" s="9"/>
    </row>
    <row r="208" spans="1:8" s="1" customFormat="1" ht="33.75">
      <c r="A208" s="6" t="s">
        <v>362</v>
      </c>
      <c r="B208" s="75" t="s">
        <v>33</v>
      </c>
      <c r="C208" s="76" t="s">
        <v>28</v>
      </c>
      <c r="D208" s="77">
        <v>608.86</v>
      </c>
      <c r="E208" s="7"/>
      <c r="F208" s="8"/>
      <c r="G208" s="9"/>
    </row>
    <row r="209" spans="1:8" s="1" customFormat="1" ht="33.75">
      <c r="A209" s="6" t="s">
        <v>363</v>
      </c>
      <c r="B209" s="75" t="s">
        <v>151</v>
      </c>
      <c r="C209" s="76" t="s">
        <v>18</v>
      </c>
      <c r="D209" s="77">
        <v>6.2</v>
      </c>
      <c r="E209" s="7"/>
      <c r="F209" s="14"/>
      <c r="G209" s="9"/>
    </row>
    <row r="210" spans="1:8" s="1" customFormat="1" ht="45">
      <c r="A210" s="6" t="s">
        <v>364</v>
      </c>
      <c r="B210" s="75" t="s">
        <v>189</v>
      </c>
      <c r="C210" s="76" t="s">
        <v>25</v>
      </c>
      <c r="D210" s="77">
        <v>32</v>
      </c>
      <c r="E210" s="7"/>
      <c r="F210" s="14"/>
      <c r="G210" s="78"/>
    </row>
    <row r="211" spans="1:8" s="1" customFormat="1" ht="33.75">
      <c r="A211" s="6" t="s">
        <v>365</v>
      </c>
      <c r="B211" s="75" t="s">
        <v>184</v>
      </c>
      <c r="C211" s="76" t="s">
        <v>25</v>
      </c>
      <c r="D211" s="77">
        <v>8</v>
      </c>
      <c r="E211" s="7"/>
      <c r="F211" s="14"/>
      <c r="G211" s="78"/>
    </row>
    <row r="212" spans="1:8" s="1" customFormat="1" ht="45">
      <c r="A212" s="6" t="s">
        <v>366</v>
      </c>
      <c r="B212" s="75" t="s">
        <v>183</v>
      </c>
      <c r="C212" s="76" t="s">
        <v>25</v>
      </c>
      <c r="D212" s="77">
        <v>32</v>
      </c>
      <c r="E212" s="7"/>
      <c r="F212" s="14"/>
      <c r="G212" s="9"/>
    </row>
    <row r="213" spans="1:8" s="1" customFormat="1" ht="22.5">
      <c r="A213" s="6" t="s">
        <v>367</v>
      </c>
      <c r="B213" s="75" t="s">
        <v>182</v>
      </c>
      <c r="C213" s="76" t="s">
        <v>18</v>
      </c>
      <c r="D213" s="77">
        <v>7.0000000000000007E-2</v>
      </c>
      <c r="E213" s="7"/>
      <c r="F213" s="14"/>
      <c r="G213" s="78"/>
    </row>
    <row r="214" spans="1:8" s="1" customFormat="1">
      <c r="A214" s="16" t="s">
        <v>179</v>
      </c>
      <c r="B214" s="17" t="s">
        <v>186</v>
      </c>
      <c r="C214" s="18"/>
      <c r="D214" s="19"/>
      <c r="E214" s="66"/>
      <c r="F214" s="20"/>
      <c r="G214" s="66">
        <f>ROUND(SUM(G215:G221),2)</f>
        <v>0</v>
      </c>
    </row>
    <row r="215" spans="1:8" s="1" customFormat="1" ht="45">
      <c r="A215" s="6" t="s">
        <v>368</v>
      </c>
      <c r="B215" s="75" t="s">
        <v>193</v>
      </c>
      <c r="C215" s="76" t="s">
        <v>28</v>
      </c>
      <c r="D215" s="77">
        <v>929.25</v>
      </c>
      <c r="E215" s="7"/>
      <c r="F215" s="14"/>
      <c r="G215" s="78"/>
    </row>
    <row r="216" spans="1:8" s="1" customFormat="1" ht="56.25">
      <c r="A216" s="6" t="s">
        <v>369</v>
      </c>
      <c r="B216" s="75" t="s">
        <v>195</v>
      </c>
      <c r="C216" s="76" t="s">
        <v>28</v>
      </c>
      <c r="D216" s="77">
        <v>753.2</v>
      </c>
      <c r="E216" s="7"/>
      <c r="F216" s="14"/>
      <c r="G216" s="78"/>
      <c r="H216" s="79"/>
    </row>
    <row r="217" spans="1:8" s="1" customFormat="1" ht="45">
      <c r="A217" s="6" t="s">
        <v>370</v>
      </c>
      <c r="B217" s="75" t="s">
        <v>185</v>
      </c>
      <c r="C217" s="76" t="s">
        <v>28</v>
      </c>
      <c r="D217" s="77">
        <v>2820.22</v>
      </c>
      <c r="E217" s="7"/>
      <c r="F217" s="14"/>
      <c r="G217" s="78"/>
      <c r="H217" s="79"/>
    </row>
    <row r="218" spans="1:8" s="1" customFormat="1" ht="56.25">
      <c r="A218" s="6" t="s">
        <v>371</v>
      </c>
      <c r="B218" s="75" t="s">
        <v>194</v>
      </c>
      <c r="C218" s="76" t="s">
        <v>28</v>
      </c>
      <c r="D218" s="77">
        <v>899.32</v>
      </c>
      <c r="E218" s="7"/>
      <c r="F218" s="14"/>
      <c r="G218" s="78"/>
      <c r="H218" s="79"/>
    </row>
    <row r="219" spans="1:8" s="1" customFormat="1" ht="45">
      <c r="A219" s="6" t="s">
        <v>372</v>
      </c>
      <c r="B219" s="75" t="s">
        <v>196</v>
      </c>
      <c r="C219" s="76" t="s">
        <v>25</v>
      </c>
      <c r="D219" s="77">
        <v>8</v>
      </c>
      <c r="E219" s="7"/>
      <c r="F219" s="14"/>
      <c r="G219" s="78"/>
    </row>
    <row r="220" spans="1:8" s="1" customFormat="1" ht="33.75">
      <c r="A220" s="6" t="s">
        <v>373</v>
      </c>
      <c r="B220" s="75" t="s">
        <v>191</v>
      </c>
      <c r="C220" s="76" t="s">
        <v>28</v>
      </c>
      <c r="D220" s="77">
        <v>106.82</v>
      </c>
      <c r="E220" s="7"/>
      <c r="F220" s="14"/>
      <c r="G220" s="78"/>
    </row>
    <row r="221" spans="1:8" s="1" customFormat="1" ht="33.75">
      <c r="A221" s="6" t="s">
        <v>374</v>
      </c>
      <c r="B221" s="75" t="s">
        <v>190</v>
      </c>
      <c r="C221" s="76" t="s">
        <v>28</v>
      </c>
      <c r="D221" s="77">
        <v>5508.8099999999995</v>
      </c>
      <c r="E221" s="7"/>
      <c r="F221" s="14"/>
      <c r="G221" s="78"/>
    </row>
    <row r="222" spans="1:8" s="1" customFormat="1">
      <c r="A222" s="16" t="s">
        <v>180</v>
      </c>
      <c r="B222" s="17" t="s">
        <v>187</v>
      </c>
      <c r="C222" s="18"/>
      <c r="D222" s="19"/>
      <c r="E222" s="66"/>
      <c r="F222" s="20"/>
      <c r="G222" s="66">
        <f>ROUND(SUM(G223:G229),2)</f>
        <v>0</v>
      </c>
    </row>
    <row r="223" spans="1:8" ht="33.75">
      <c r="A223" s="6" t="s">
        <v>375</v>
      </c>
      <c r="B223" s="75" t="s">
        <v>197</v>
      </c>
      <c r="C223" s="76" t="s">
        <v>17</v>
      </c>
      <c r="D223" s="77">
        <v>61.66</v>
      </c>
      <c r="E223" s="7"/>
      <c r="F223" s="14"/>
      <c r="G223" s="78"/>
    </row>
    <row r="224" spans="1:8" ht="33.75">
      <c r="A224" s="6" t="s">
        <v>376</v>
      </c>
      <c r="B224" s="75" t="s">
        <v>198</v>
      </c>
      <c r="C224" s="76" t="s">
        <v>25</v>
      </c>
      <c r="D224" s="77">
        <v>104</v>
      </c>
      <c r="E224" s="7"/>
      <c r="F224" s="14"/>
      <c r="G224" s="78"/>
    </row>
    <row r="225" spans="1:7" s="1" customFormat="1" ht="33.75">
      <c r="A225" s="6" t="s">
        <v>377</v>
      </c>
      <c r="B225" s="75" t="s">
        <v>192</v>
      </c>
      <c r="C225" s="76" t="s">
        <v>17</v>
      </c>
      <c r="D225" s="77">
        <v>61.66</v>
      </c>
      <c r="E225" s="7"/>
      <c r="F225" s="14"/>
      <c r="G225" s="78"/>
    </row>
    <row r="226" spans="1:7" s="1" customFormat="1" ht="33.75">
      <c r="A226" s="6" t="s">
        <v>378</v>
      </c>
      <c r="B226" s="75" t="s">
        <v>151</v>
      </c>
      <c r="C226" s="76" t="s">
        <v>18</v>
      </c>
      <c r="D226" s="77">
        <v>6.85</v>
      </c>
      <c r="E226" s="7"/>
      <c r="F226" s="14"/>
      <c r="G226" s="78"/>
    </row>
    <row r="227" spans="1:7" s="1" customFormat="1" ht="90">
      <c r="A227" s="6" t="s">
        <v>379</v>
      </c>
      <c r="B227" s="75" t="s">
        <v>199</v>
      </c>
      <c r="C227" s="76" t="s">
        <v>18</v>
      </c>
      <c r="D227" s="77">
        <v>4.32</v>
      </c>
      <c r="E227" s="7"/>
      <c r="F227" s="14"/>
      <c r="G227" s="78"/>
    </row>
    <row r="228" spans="1:7" s="1" customFormat="1" ht="78.75">
      <c r="A228" s="6" t="s">
        <v>380</v>
      </c>
      <c r="B228" s="75" t="s">
        <v>200</v>
      </c>
      <c r="C228" s="76" t="s">
        <v>17</v>
      </c>
      <c r="D228" s="77">
        <v>61.66</v>
      </c>
      <c r="E228" s="7"/>
      <c r="F228" s="14"/>
      <c r="G228" s="78"/>
    </row>
    <row r="229" spans="1:7" s="1" customFormat="1" ht="78.75">
      <c r="A229" s="6" t="s">
        <v>381</v>
      </c>
      <c r="B229" s="75" t="s">
        <v>201</v>
      </c>
      <c r="C229" s="76" t="s">
        <v>28</v>
      </c>
      <c r="D229" s="77">
        <v>6998.75</v>
      </c>
      <c r="E229" s="7"/>
      <c r="F229" s="14"/>
      <c r="G229" s="78"/>
    </row>
    <row r="230" spans="1:7">
      <c r="A230" s="3" t="s">
        <v>177</v>
      </c>
      <c r="B230" s="15" t="s">
        <v>26</v>
      </c>
      <c r="C230" s="12"/>
      <c r="D230" s="13"/>
      <c r="E230" s="13"/>
      <c r="F230" s="13"/>
      <c r="G230" s="5">
        <f>ROUND(SUM(G231),2)</f>
        <v>0</v>
      </c>
    </row>
    <row r="231" spans="1:7" s="1" customFormat="1" ht="22.5">
      <c r="A231" s="6" t="s">
        <v>382</v>
      </c>
      <c r="B231" s="75" t="s">
        <v>27</v>
      </c>
      <c r="C231" s="76" t="s">
        <v>17</v>
      </c>
      <c r="D231" s="77">
        <v>2949.66</v>
      </c>
      <c r="E231" s="7"/>
      <c r="F231" s="14"/>
      <c r="G231" s="9"/>
    </row>
    <row r="232" spans="1:7" s="40" customFormat="1">
      <c r="A232" s="43"/>
      <c r="B232" s="44"/>
      <c r="C232" s="45"/>
      <c r="D232" s="46"/>
      <c r="E232" s="42"/>
      <c r="F232" s="42"/>
      <c r="G232" s="47"/>
    </row>
    <row r="233" spans="1:7">
      <c r="A233" s="3"/>
      <c r="B233" s="15" t="s">
        <v>383</v>
      </c>
      <c r="C233" s="12"/>
      <c r="D233" s="13"/>
      <c r="E233" s="13"/>
      <c r="F233" s="13"/>
      <c r="G233" s="5">
        <f>ROUND(SUM(G234),2)</f>
        <v>0</v>
      </c>
    </row>
    <row r="234" spans="1:7" s="40" customFormat="1" ht="33.75">
      <c r="A234" s="43"/>
      <c r="B234" s="110" t="str">
        <f>+B5</f>
        <v>Construcción del parque local denominado Juan Gil Preciado, más obras complementarias, ubicado en la confluencia de las calles Rusia, Nueva Orleans, etapa 02, colonia Vicente Guerrero, Nuevo México, Municipio de Zapopan, Jalisco.</v>
      </c>
      <c r="C234" s="45"/>
      <c r="D234" s="46"/>
      <c r="E234" s="42"/>
      <c r="F234" s="42"/>
      <c r="G234" s="47"/>
    </row>
    <row r="235" spans="1:7" s="40" customFormat="1">
      <c r="A235" s="43"/>
      <c r="B235" s="44"/>
      <c r="C235" s="45"/>
      <c r="D235" s="46"/>
      <c r="E235" s="42"/>
      <c r="F235" s="42"/>
      <c r="G235" s="47"/>
    </row>
    <row r="236" spans="1:7" s="40" customFormat="1">
      <c r="A236" s="41" t="str">
        <f>A16</f>
        <v>A</v>
      </c>
      <c r="B236" s="86" t="str">
        <f>B16</f>
        <v>PRELIMINARES</v>
      </c>
      <c r="C236" s="86"/>
      <c r="D236" s="86"/>
      <c r="E236" s="86"/>
      <c r="F236" s="42"/>
      <c r="G236" s="116">
        <f>G16</f>
        <v>0</v>
      </c>
    </row>
    <row r="237" spans="1:7" s="40" customFormat="1">
      <c r="A237" s="41" t="str">
        <f>A23</f>
        <v>B</v>
      </c>
      <c r="B237" s="86" t="str">
        <f>B23</f>
        <v>MUROS DE CONTENCIÓN</v>
      </c>
      <c r="C237" s="86"/>
      <c r="D237" s="86"/>
      <c r="E237" s="86"/>
      <c r="F237" s="42"/>
      <c r="G237" s="116">
        <f>G23</f>
        <v>0</v>
      </c>
    </row>
    <row r="238" spans="1:7" s="40" customFormat="1">
      <c r="A238" s="41" t="str">
        <f>A54</f>
        <v>C</v>
      </c>
      <c r="B238" s="86" t="str">
        <f>B54</f>
        <v>MICROPILOTES</v>
      </c>
      <c r="C238" s="86"/>
      <c r="D238" s="86"/>
      <c r="E238" s="86"/>
      <c r="F238" s="42"/>
      <c r="G238" s="116">
        <f>G54</f>
        <v>0</v>
      </c>
    </row>
    <row r="239" spans="1:7" s="40" customFormat="1">
      <c r="A239" s="68" t="str">
        <f>A64</f>
        <v>D</v>
      </c>
      <c r="B239" s="67" t="str">
        <f>B64</f>
        <v>CONSTRUCCIÓN DE MURO PERIMETRAL</v>
      </c>
      <c r="C239" s="67"/>
      <c r="D239" s="67"/>
      <c r="E239" s="67"/>
      <c r="F239" s="42"/>
      <c r="G239" s="116">
        <f>G64</f>
        <v>0</v>
      </c>
    </row>
    <row r="240" spans="1:7" s="40" customFormat="1">
      <c r="A240" s="43" t="str">
        <f>A65</f>
        <v>D1</v>
      </c>
      <c r="B240" s="44" t="str">
        <f>B65</f>
        <v>EXCAVACIONES Y RELLENOS</v>
      </c>
      <c r="C240" s="45"/>
      <c r="D240" s="46"/>
      <c r="E240" s="42"/>
      <c r="F240" s="42"/>
      <c r="G240" s="117">
        <f>G65</f>
        <v>0</v>
      </c>
    </row>
    <row r="241" spans="1:7" s="40" customFormat="1">
      <c r="A241" s="43" t="str">
        <f>A72</f>
        <v>D2</v>
      </c>
      <c r="B241" s="44" t="str">
        <f>B72</f>
        <v>ANCLAJES DE CASTILLOS</v>
      </c>
      <c r="C241" s="45"/>
      <c r="D241" s="46"/>
      <c r="E241" s="42"/>
      <c r="F241" s="42"/>
      <c r="G241" s="117">
        <f>G72</f>
        <v>0</v>
      </c>
    </row>
    <row r="242" spans="1:7" s="40" customFormat="1">
      <c r="A242" s="43" t="str">
        <f>A77</f>
        <v>D3</v>
      </c>
      <c r="B242" s="44" t="str">
        <f>B77</f>
        <v>MURO</v>
      </c>
      <c r="C242" s="45"/>
      <c r="D242" s="46"/>
      <c r="E242" s="42"/>
      <c r="F242" s="42"/>
      <c r="G242" s="117">
        <f>G77</f>
        <v>0</v>
      </c>
    </row>
    <row r="243" spans="1:7" s="40" customFormat="1">
      <c r="A243" s="43" t="str">
        <f>A88</f>
        <v>D4</v>
      </c>
      <c r="B243" s="44" t="str">
        <f>B88</f>
        <v>MALLA CICLÓNICA</v>
      </c>
      <c r="C243" s="45"/>
      <c r="D243" s="46"/>
      <c r="E243" s="42"/>
      <c r="F243" s="42"/>
      <c r="G243" s="117">
        <f>G88</f>
        <v>0</v>
      </c>
    </row>
    <row r="244" spans="1:7" s="40" customFormat="1">
      <c r="A244" s="68" t="str">
        <f>A91</f>
        <v>E</v>
      </c>
      <c r="B244" s="67" t="str">
        <f>B91</f>
        <v>CERCADO PERIMETRAL DE HERRERÍA</v>
      </c>
      <c r="C244" s="67"/>
      <c r="D244" s="67"/>
      <c r="E244" s="67"/>
      <c r="F244" s="42"/>
      <c r="G244" s="116">
        <f>G91</f>
        <v>0</v>
      </c>
    </row>
    <row r="245" spans="1:7" s="40" customFormat="1">
      <c r="A245" s="43" t="str">
        <f>A92</f>
        <v>E1</v>
      </c>
      <c r="B245" s="44" t="str">
        <f>B92</f>
        <v>EXCAVACIONES Y RELLENOS</v>
      </c>
      <c r="C245" s="45"/>
      <c r="D245" s="46"/>
      <c r="E245" s="42"/>
      <c r="F245" s="42"/>
      <c r="G245" s="117">
        <f>G92</f>
        <v>0</v>
      </c>
    </row>
    <row r="246" spans="1:7" s="40" customFormat="1">
      <c r="A246" s="43" t="str">
        <f>A98</f>
        <v>E2</v>
      </c>
      <c r="B246" s="44" t="str">
        <f>B98</f>
        <v>MAMPOSTERÍA</v>
      </c>
      <c r="C246" s="45"/>
      <c r="D246" s="46"/>
      <c r="E246" s="42"/>
      <c r="F246" s="42"/>
      <c r="G246" s="117">
        <f>G98</f>
        <v>0</v>
      </c>
    </row>
    <row r="247" spans="1:7" s="40" customFormat="1">
      <c r="A247" s="43" t="str">
        <f>A109</f>
        <v>E3</v>
      </c>
      <c r="B247" s="44" t="str">
        <f>B109</f>
        <v>HERRERÍA</v>
      </c>
      <c r="C247" s="45"/>
      <c r="D247" s="46"/>
      <c r="E247" s="42"/>
      <c r="F247" s="42"/>
      <c r="G247" s="117">
        <f>G109</f>
        <v>0</v>
      </c>
    </row>
    <row r="248" spans="1:7" s="40" customFormat="1">
      <c r="A248" s="41" t="str">
        <f>A112</f>
        <v>F</v>
      </c>
      <c r="B248" s="86" t="str">
        <f>B112</f>
        <v>CONSTRUCCIÓN DE ANDADORES</v>
      </c>
      <c r="C248" s="86"/>
      <c r="D248" s="86"/>
      <c r="E248" s="86"/>
      <c r="F248" s="42"/>
      <c r="G248" s="116">
        <f>G112</f>
        <v>0</v>
      </c>
    </row>
    <row r="249" spans="1:7" s="40" customFormat="1">
      <c r="A249" s="43" t="str">
        <f>A113</f>
        <v>F1</v>
      </c>
      <c r="B249" s="44" t="str">
        <f>B113</f>
        <v>EXCAVACIONES Y RELLENOS</v>
      </c>
      <c r="C249" s="45"/>
      <c r="D249" s="46"/>
      <c r="E249" s="42"/>
      <c r="F249" s="42"/>
      <c r="G249" s="117">
        <f>G113</f>
        <v>0</v>
      </c>
    </row>
    <row r="250" spans="1:7" s="40" customFormat="1">
      <c r="A250" s="43" t="str">
        <f>A119</f>
        <v>F2</v>
      </c>
      <c r="B250" s="44" t="str">
        <f>B119</f>
        <v xml:space="preserve">PISOS DE CONCRETO </v>
      </c>
      <c r="C250" s="45"/>
      <c r="D250" s="46"/>
      <c r="E250" s="42"/>
      <c r="F250" s="42"/>
      <c r="G250" s="117">
        <f>G119</f>
        <v>0</v>
      </c>
    </row>
    <row r="251" spans="1:7" s="40" customFormat="1">
      <c r="A251" s="41" t="str">
        <f>A123</f>
        <v>G</v>
      </c>
      <c r="B251" s="86" t="str">
        <f>B123</f>
        <v>CONSTRUCCIÓN DE PISTA DE BMX</v>
      </c>
      <c r="C251" s="86"/>
      <c r="D251" s="86"/>
      <c r="E251" s="86"/>
      <c r="F251" s="42"/>
      <c r="G251" s="116">
        <f>G123</f>
        <v>0</v>
      </c>
    </row>
    <row r="252" spans="1:7" s="40" customFormat="1">
      <c r="A252" s="43" t="str">
        <f>A124</f>
        <v>G1</v>
      </c>
      <c r="B252" s="70" t="str">
        <f>B124</f>
        <v>EXCAVACIONES Y RELLENOS</v>
      </c>
      <c r="C252" s="45"/>
      <c r="D252" s="46"/>
      <c r="E252" s="42"/>
      <c r="F252" s="42"/>
      <c r="G252" s="117">
        <f>G124</f>
        <v>0</v>
      </c>
    </row>
    <row r="253" spans="1:7" s="40" customFormat="1">
      <c r="A253" s="43" t="str">
        <f>A132</f>
        <v>G2</v>
      </c>
      <c r="B253" s="44" t="str">
        <f>B132</f>
        <v>MUROS DE CONTENCIÓN</v>
      </c>
      <c r="C253" s="45"/>
      <c r="D253" s="46"/>
      <c r="E253" s="42"/>
      <c r="F253" s="42"/>
      <c r="G253" s="117">
        <f>G132</f>
        <v>0</v>
      </c>
    </row>
    <row r="254" spans="1:7" s="40" customFormat="1">
      <c r="A254" s="43" t="str">
        <f>A140</f>
        <v>G3</v>
      </c>
      <c r="B254" s="44" t="str">
        <f>B140</f>
        <v xml:space="preserve">PISOS DE CONCRETO </v>
      </c>
      <c r="C254" s="45"/>
      <c r="D254" s="46"/>
      <c r="E254" s="42"/>
      <c r="F254" s="42"/>
      <c r="G254" s="117">
        <f>G140</f>
        <v>0</v>
      </c>
    </row>
    <row r="255" spans="1:7" s="40" customFormat="1">
      <c r="A255" s="41" t="str">
        <f>A146</f>
        <v>H</v>
      </c>
      <c r="B255" s="86" t="str">
        <f>B146</f>
        <v>CONSTRUCCIÓN DE ACCESO DE SERVICIO</v>
      </c>
      <c r="C255" s="86"/>
      <c r="D255" s="86"/>
      <c r="E255" s="86"/>
      <c r="F255" s="42"/>
      <c r="G255" s="116">
        <f>G146</f>
        <v>0</v>
      </c>
    </row>
    <row r="256" spans="1:7" s="40" customFormat="1">
      <c r="A256" s="43" t="str">
        <f>A147</f>
        <v>H1</v>
      </c>
      <c r="B256" s="44" t="str">
        <f>B147</f>
        <v>EXCAVACIONES Y RELLENOS</v>
      </c>
      <c r="C256" s="45"/>
      <c r="D256" s="46"/>
      <c r="E256" s="42"/>
      <c r="F256" s="42"/>
      <c r="G256" s="117">
        <f>G147</f>
        <v>0</v>
      </c>
    </row>
    <row r="257" spans="1:7" s="40" customFormat="1">
      <c r="A257" s="43" t="str">
        <f>A154</f>
        <v>H2</v>
      </c>
      <c r="B257" s="44" t="str">
        <f>B154</f>
        <v>PISO DE ADOQUÍN</v>
      </c>
      <c r="C257" s="45"/>
      <c r="D257" s="46"/>
      <c r="E257" s="42"/>
      <c r="F257" s="42"/>
      <c r="G257" s="117">
        <f>G154</f>
        <v>0</v>
      </c>
    </row>
    <row r="258" spans="1:7" s="40" customFormat="1">
      <c r="A258" s="43" t="str">
        <f>A157</f>
        <v>H3</v>
      </c>
      <c r="B258" s="44" t="str">
        <f>B157</f>
        <v>PISOS DE CONCRETO</v>
      </c>
      <c r="C258" s="45"/>
      <c r="D258" s="46"/>
      <c r="E258" s="42"/>
      <c r="F258" s="42"/>
      <c r="G258" s="117">
        <f>G157</f>
        <v>0</v>
      </c>
    </row>
    <row r="259" spans="1:7" s="40" customFormat="1">
      <c r="A259" s="68" t="str">
        <f>A162</f>
        <v>I</v>
      </c>
      <c r="B259" s="67" t="str">
        <f>B162</f>
        <v>VEGETACIÓN Y ARBOLADO</v>
      </c>
      <c r="C259" s="67"/>
      <c r="D259" s="67"/>
      <c r="E259" s="67"/>
      <c r="F259" s="42"/>
      <c r="G259" s="116">
        <f>G162</f>
        <v>0</v>
      </c>
    </row>
    <row r="260" spans="1:7" s="40" customFormat="1">
      <c r="A260" s="41" t="str">
        <f>A173</f>
        <v>J</v>
      </c>
      <c r="B260" s="86" t="str">
        <f>B173</f>
        <v>CONSTRUCCIÓN DE ÁREA PARA ESCALAR</v>
      </c>
      <c r="C260" s="86"/>
      <c r="D260" s="86"/>
      <c r="E260" s="86"/>
      <c r="F260" s="42"/>
      <c r="G260" s="116">
        <f>G173</f>
        <v>0</v>
      </c>
    </row>
    <row r="261" spans="1:7" s="40" customFormat="1">
      <c r="A261" s="43" t="str">
        <f>A174</f>
        <v>J1</v>
      </c>
      <c r="B261" s="44" t="str">
        <f>B174</f>
        <v>EXCAVACIONES Y RELLENOS</v>
      </c>
      <c r="C261" s="45"/>
      <c r="D261" s="46"/>
      <c r="E261" s="42"/>
      <c r="F261" s="42"/>
      <c r="G261" s="117">
        <f>G174</f>
        <v>0</v>
      </c>
    </row>
    <row r="262" spans="1:7" s="40" customFormat="1">
      <c r="A262" s="43" t="str">
        <f>A183</f>
        <v>J2</v>
      </c>
      <c r="B262" s="44" t="str">
        <f>B183</f>
        <v>ALBAÑILERÍAS Y ACABADOS</v>
      </c>
      <c r="C262" s="45"/>
      <c r="D262" s="46"/>
      <c r="E262" s="42"/>
      <c r="F262" s="42"/>
      <c r="G262" s="117">
        <f>G183</f>
        <v>0</v>
      </c>
    </row>
    <row r="263" spans="1:7" s="40" customFormat="1">
      <c r="A263" s="43" t="str">
        <f>A193</f>
        <v>J3</v>
      </c>
      <c r="B263" s="44" t="str">
        <f>B193</f>
        <v>MOBILIARIO</v>
      </c>
      <c r="C263" s="45"/>
      <c r="D263" s="46"/>
      <c r="E263" s="42"/>
      <c r="F263" s="42"/>
      <c r="G263" s="117">
        <f>G193</f>
        <v>0</v>
      </c>
    </row>
    <row r="264" spans="1:7" s="40" customFormat="1">
      <c r="A264" s="41" t="str">
        <f>A197</f>
        <v>K</v>
      </c>
      <c r="B264" s="86" t="str">
        <f>B197</f>
        <v>PUENTES PEATONALES</v>
      </c>
      <c r="C264" s="86"/>
      <c r="D264" s="86"/>
      <c r="E264" s="86"/>
      <c r="F264" s="42"/>
      <c r="G264" s="116">
        <f>G197</f>
        <v>0</v>
      </c>
    </row>
    <row r="265" spans="1:7" s="40" customFormat="1">
      <c r="A265" s="43" t="str">
        <f>A198</f>
        <v>K1</v>
      </c>
      <c r="B265" s="44" t="str">
        <f>B198</f>
        <v>EXCAVACIONES Y RELLENOS</v>
      </c>
      <c r="C265" s="45"/>
      <c r="D265" s="46"/>
      <c r="E265" s="42"/>
      <c r="F265" s="42"/>
      <c r="G265" s="117">
        <f>G198</f>
        <v>0</v>
      </c>
    </row>
    <row r="266" spans="1:7" s="40" customFormat="1">
      <c r="A266" s="43" t="str">
        <f>A205</f>
        <v>K2</v>
      </c>
      <c r="B266" s="44" t="str">
        <f>B205</f>
        <v>CIMENTACIÓN</v>
      </c>
      <c r="C266" s="45"/>
      <c r="D266" s="46"/>
      <c r="E266" s="42"/>
      <c r="F266" s="42"/>
      <c r="G266" s="117">
        <f>G205</f>
        <v>0</v>
      </c>
    </row>
    <row r="267" spans="1:7" s="40" customFormat="1">
      <c r="A267" s="43" t="str">
        <f>A214</f>
        <v>K3</v>
      </c>
      <c r="B267" s="44" t="str">
        <f>B214</f>
        <v>ESTRUCTURA METÁLICA</v>
      </c>
      <c r="C267" s="45"/>
      <c r="D267" s="46"/>
      <c r="E267" s="42"/>
      <c r="F267" s="42"/>
      <c r="G267" s="117">
        <f>G214</f>
        <v>0</v>
      </c>
    </row>
    <row r="268" spans="1:7" s="40" customFormat="1">
      <c r="A268" s="43" t="str">
        <f>A222</f>
        <v>K4</v>
      </c>
      <c r="B268" s="44" t="str">
        <f>B222</f>
        <v>LOSACERO Y BARANDALES</v>
      </c>
      <c r="C268" s="45"/>
      <c r="D268" s="46"/>
      <c r="E268" s="42"/>
      <c r="F268" s="42"/>
      <c r="G268" s="117">
        <f>G222</f>
        <v>0</v>
      </c>
    </row>
    <row r="269" spans="1:7" s="40" customFormat="1">
      <c r="A269" s="41" t="str">
        <f>A230</f>
        <v>L</v>
      </c>
      <c r="B269" s="86" t="str">
        <f>B230</f>
        <v>LIMPIEZA</v>
      </c>
      <c r="C269" s="86"/>
      <c r="D269" s="86"/>
      <c r="E269" s="86"/>
      <c r="F269" s="42"/>
      <c r="G269" s="116">
        <f>G230</f>
        <v>0</v>
      </c>
    </row>
    <row r="270" spans="1:7" s="40" customFormat="1">
      <c r="A270" s="43"/>
      <c r="B270" s="44"/>
      <c r="C270" s="45"/>
      <c r="D270" s="46"/>
      <c r="E270" s="42"/>
      <c r="F270" s="42"/>
      <c r="G270" s="117"/>
    </row>
    <row r="271" spans="1:7" s="40" customFormat="1">
      <c r="A271" s="48"/>
      <c r="B271" s="49"/>
      <c r="C271" s="50"/>
      <c r="D271" s="62"/>
      <c r="E271" s="51"/>
      <c r="F271" s="51"/>
      <c r="G271" s="118"/>
    </row>
    <row r="272" spans="1:7" s="40" customFormat="1">
      <c r="A272" s="48"/>
      <c r="B272" s="49"/>
      <c r="C272" s="50"/>
      <c r="D272" s="62"/>
      <c r="E272" s="51"/>
      <c r="F272" s="51"/>
      <c r="G272" s="118"/>
    </row>
    <row r="273" spans="1:8" s="40" customFormat="1">
      <c r="A273" s="43"/>
      <c r="B273" s="44"/>
      <c r="C273" s="45"/>
      <c r="D273" s="46"/>
      <c r="E273" s="42"/>
      <c r="F273" s="42"/>
      <c r="G273" s="117"/>
    </row>
    <row r="274" spans="1:8" s="40" customFormat="1" ht="15" customHeight="1">
      <c r="A274" s="82" t="s">
        <v>23</v>
      </c>
      <c r="B274" s="82"/>
      <c r="C274" s="82"/>
      <c r="D274" s="82"/>
      <c r="E274" s="82"/>
      <c r="F274" s="111" t="s">
        <v>14</v>
      </c>
      <c r="G274" s="119">
        <f>ROUND(SUM(G236,G237,G238,G239,G244,G248,G251,G255,G259,G260,G264,G269),2)</f>
        <v>0</v>
      </c>
    </row>
    <row r="275" spans="1:8" s="40" customFormat="1" ht="15" customHeight="1">
      <c r="A275" s="112"/>
      <c r="B275" s="112"/>
      <c r="C275" s="112"/>
      <c r="D275" s="112"/>
      <c r="E275" s="112"/>
      <c r="F275" s="111" t="s">
        <v>15</v>
      </c>
      <c r="G275" s="120">
        <f>ROUND(PRODUCT(G274,0.16),2)</f>
        <v>0</v>
      </c>
    </row>
    <row r="276" spans="1:8" s="40" customFormat="1" ht="15.75">
      <c r="A276" s="112"/>
      <c r="B276" s="112"/>
      <c r="C276" s="112"/>
      <c r="D276" s="112"/>
      <c r="E276" s="112"/>
      <c r="F276" s="111" t="s">
        <v>16</v>
      </c>
      <c r="G276" s="121">
        <f>ROUND(SUM(G274,G275),2)</f>
        <v>0</v>
      </c>
      <c r="H276" s="74"/>
    </row>
  </sheetData>
  <protectedRanges>
    <protectedRange sqref="B9:C9 B5" name="DATOS_3"/>
    <protectedRange sqref="C1" name="DATOS_1_2"/>
    <protectedRange sqref="F4:F7" name="DATOS_3_1"/>
  </protectedRanges>
  <mergeCells count="20">
    <mergeCell ref="C1:F1"/>
    <mergeCell ref="C2:F3"/>
    <mergeCell ref="B5:B7"/>
    <mergeCell ref="C8:F8"/>
    <mergeCell ref="B9:B10"/>
    <mergeCell ref="C9:F9"/>
    <mergeCell ref="C10:F10"/>
    <mergeCell ref="G9:G10"/>
    <mergeCell ref="A12:G12"/>
    <mergeCell ref="B269:E269"/>
    <mergeCell ref="B236:E236"/>
    <mergeCell ref="B255:E255"/>
    <mergeCell ref="B248:E248"/>
    <mergeCell ref="B260:E260"/>
    <mergeCell ref="B251:E251"/>
    <mergeCell ref="B237:E237"/>
    <mergeCell ref="B238:E238"/>
    <mergeCell ref="B264:E264"/>
    <mergeCell ref="A275:E276"/>
    <mergeCell ref="A274:E274"/>
  </mergeCells>
  <phoneticPr fontId="28" type="noConversion"/>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5" manualBreakCount="5">
    <brk id="53" max="6" man="1"/>
    <brk id="131" max="6" man="1"/>
    <brk id="213" max="6" man="1"/>
    <brk id="228" max="6" man="1"/>
    <brk id="23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2024-08-07T23:25:01Z</cp:lastPrinted>
  <dcterms:created xsi:type="dcterms:W3CDTF">2019-08-15T17:13:54Z</dcterms:created>
  <dcterms:modified xsi:type="dcterms:W3CDTF">2024-08-08T19:54:36Z</dcterms:modified>
</cp:coreProperties>
</file>