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 LEY DE DISCIPLINA FINANCIERA\"/>
    </mc:Choice>
  </mc:AlternateContent>
  <xr:revisionPtr revIDLastSave="0" documentId="8_{38658770-C946-4F82-AD5B-1EC82DC6BC7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H54" i="2" l="1"/>
  <c r="I25" i="2"/>
  <c r="H15" i="2"/>
  <c r="I15" i="2"/>
  <c r="F34" i="2"/>
  <c r="J28" i="2" l="1"/>
  <c r="J29" i="2"/>
  <c r="J30" i="2"/>
  <c r="F45" i="2" l="1"/>
  <c r="I27" i="2" l="1"/>
  <c r="H27" i="2"/>
  <c r="F15" i="2" l="1"/>
  <c r="J58" i="2" l="1"/>
  <c r="I54" i="2" l="1"/>
  <c r="H45" i="2"/>
  <c r="H65" i="2" l="1"/>
  <c r="J23" i="2"/>
  <c r="F54" i="2" l="1"/>
  <c r="F65" i="2" s="1"/>
  <c r="H34" i="2" l="1"/>
  <c r="I34" i="2"/>
  <c r="E34" i="2"/>
  <c r="F27" i="2"/>
  <c r="G37" i="2"/>
  <c r="G36" i="2" s="1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H7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4" i="2" s="1"/>
  <c r="G55" i="2"/>
  <c r="G47" i="2"/>
  <c r="G48" i="2"/>
  <c r="G49" i="2"/>
  <c r="G50" i="2"/>
  <c r="G51" i="2"/>
  <c r="G52" i="2"/>
  <c r="G53" i="2"/>
  <c r="G46" i="2"/>
  <c r="F70" i="2"/>
  <c r="I45" i="2"/>
  <c r="G38" i="2"/>
  <c r="G67" i="2" l="1"/>
  <c r="G45" i="2"/>
  <c r="G65" i="2" s="1"/>
  <c r="G40" i="2"/>
  <c r="I36" i="2"/>
  <c r="I40" i="2" s="1"/>
  <c r="E36" i="2"/>
  <c r="E27" i="2"/>
  <c r="E15" i="2"/>
  <c r="G70" i="2" l="1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J45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4" i="2" l="1"/>
  <c r="I65" i="2" l="1"/>
  <c r="I70" i="2" l="1"/>
  <c r="J70" i="2" s="1"/>
  <c r="J65" i="2"/>
  <c r="J62" i="2"/>
  <c r="E59" i="2"/>
  <c r="F59" i="2"/>
  <c r="J60" i="2"/>
  <c r="J59" i="2"/>
  <c r="J61" i="2"/>
  <c r="G59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<sst xmlns="http://schemas.openxmlformats.org/spreadsheetml/2006/main" count="75" uniqueCount="75">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</sst>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C1" zoomScale="85" zoomScaleNormal="85" workbookViewId="0">
      <selection activeCell="D16" sqref="D1:H1048576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9.7109375" style="1" customWidth="1"/>
    <col min="6" max="6" width="16.42578125" style="1" customWidth="1"/>
    <col min="7" max="7" width="20.28515625" style="1" customWidth="1"/>
    <col min="8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5"/>
      <c r="B1" s="59" t="s">
        <v>68</v>
      </c>
      <c r="C1" s="60"/>
      <c r="D1" s="60"/>
      <c r="E1" s="60"/>
      <c r="F1" s="60"/>
      <c r="G1" s="60"/>
      <c r="H1" s="60"/>
      <c r="I1" s="60"/>
      <c r="J1" s="61"/>
      <c r="K1" s="35"/>
    </row>
    <row r="2" spans="1:11" ht="24.95" customHeight="1" x14ac:dyDescent="0.2">
      <c r="A2" s="35"/>
      <c r="B2" s="62" t="s">
        <v>0</v>
      </c>
      <c r="C2" s="63"/>
      <c r="D2" s="63"/>
      <c r="E2" s="63"/>
      <c r="F2" s="63"/>
      <c r="G2" s="63"/>
      <c r="H2" s="63"/>
      <c r="I2" s="63"/>
      <c r="J2" s="64"/>
      <c r="K2" s="35"/>
    </row>
    <row r="3" spans="1:11" ht="24.95" customHeight="1" x14ac:dyDescent="0.2">
      <c r="A3" s="35"/>
      <c r="B3" s="62" t="s">
        <v>74</v>
      </c>
      <c r="C3" s="63"/>
      <c r="D3" s="63"/>
      <c r="E3" s="63"/>
      <c r="F3" s="63"/>
      <c r="G3" s="63"/>
      <c r="H3" s="63"/>
      <c r="I3" s="63"/>
      <c r="J3" s="64"/>
      <c r="K3" s="35"/>
    </row>
    <row r="4" spans="1:11" ht="24.95" customHeight="1" x14ac:dyDescent="0.2">
      <c r="A4" s="35"/>
      <c r="B4" s="62" t="s">
        <v>69</v>
      </c>
      <c r="C4" s="63"/>
      <c r="D4" s="63"/>
      <c r="E4" s="63"/>
      <c r="F4" s="63"/>
      <c r="G4" s="63"/>
      <c r="H4" s="63"/>
      <c r="I4" s="63"/>
      <c r="J4" s="64"/>
      <c r="K4" s="35"/>
    </row>
    <row r="5" spans="1:11" ht="12.75" x14ac:dyDescent="0.2">
      <c r="A5" s="35"/>
      <c r="B5" s="66" t="s">
        <v>1</v>
      </c>
      <c r="C5" s="67"/>
      <c r="D5" s="68"/>
      <c r="E5" s="65" t="s">
        <v>2</v>
      </c>
      <c r="F5" s="65"/>
      <c r="G5" s="65"/>
      <c r="H5" s="65"/>
      <c r="I5" s="65"/>
      <c r="J5" s="65" t="s">
        <v>71</v>
      </c>
      <c r="K5" s="35"/>
    </row>
    <row r="6" spans="1:11" ht="25.5" x14ac:dyDescent="0.2">
      <c r="A6" s="35"/>
      <c r="B6" s="69"/>
      <c r="C6" s="70"/>
      <c r="D6" s="71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65"/>
      <c r="K6" s="35"/>
    </row>
    <row r="7" spans="1:11" ht="12.75" x14ac:dyDescent="0.2">
      <c r="A7" s="35"/>
      <c r="B7" s="56" t="s">
        <v>6</v>
      </c>
      <c r="C7" s="57"/>
      <c r="D7" s="58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3" t="s">
        <v>7</v>
      </c>
      <c r="D8" s="54"/>
      <c r="E8" s="22">
        <v>3726503298</v>
      </c>
      <c r="F8" s="23">
        <v>-6454704.7800000003</v>
      </c>
      <c r="G8" s="22">
        <f t="shared" ref="G8:G14" si="0">E8+F8</f>
        <v>3720048593.2199998</v>
      </c>
      <c r="H8" s="23">
        <v>2621651434.1799998</v>
      </c>
      <c r="I8" s="23">
        <v>2621651434.1799998</v>
      </c>
      <c r="J8" s="24">
        <f>SUM(I8-E8)</f>
        <v>-1104851863.8200002</v>
      </c>
      <c r="K8" s="35"/>
    </row>
    <row r="9" spans="1:11" ht="12.75" x14ac:dyDescent="0.2">
      <c r="A9" s="35"/>
      <c r="B9" s="12"/>
      <c r="C9" s="53" t="s">
        <v>8</v>
      </c>
      <c r="D9" s="54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ref="J9:J40" si="1">SUM(I9-E9)</f>
        <v>0</v>
      </c>
      <c r="K9" s="35"/>
    </row>
    <row r="10" spans="1:11" ht="12.75" x14ac:dyDescent="0.2">
      <c r="A10" s="35"/>
      <c r="B10" s="12"/>
      <c r="C10" s="53" t="s">
        <v>9</v>
      </c>
      <c r="D10" s="54"/>
      <c r="E10" s="22">
        <v>112877806</v>
      </c>
      <c r="F10" s="23">
        <v>51448638.450000003</v>
      </c>
      <c r="G10" s="22">
        <f t="shared" si="0"/>
        <v>164326444.44999999</v>
      </c>
      <c r="H10" s="23">
        <v>112325449.06</v>
      </c>
      <c r="I10" s="23">
        <v>112325449.06</v>
      </c>
      <c r="J10" s="24">
        <f t="shared" si="1"/>
        <v>-552356.93999999762</v>
      </c>
      <c r="K10" s="35"/>
    </row>
    <row r="11" spans="1:11" ht="12.75" x14ac:dyDescent="0.2">
      <c r="A11" s="35"/>
      <c r="B11" s="12"/>
      <c r="C11" s="53" t="s">
        <v>10</v>
      </c>
      <c r="D11" s="54"/>
      <c r="E11" s="22">
        <v>851792487</v>
      </c>
      <c r="F11" s="23">
        <v>0</v>
      </c>
      <c r="G11" s="22">
        <f t="shared" si="0"/>
        <v>851792487</v>
      </c>
      <c r="H11" s="23">
        <v>477737831.63</v>
      </c>
      <c r="I11" s="23">
        <v>477737831.63</v>
      </c>
      <c r="J11" s="24">
        <f t="shared" si="1"/>
        <v>-374054655.37</v>
      </c>
      <c r="K11" s="35"/>
    </row>
    <row r="12" spans="1:11" ht="12.75" x14ac:dyDescent="0.2">
      <c r="A12" s="35"/>
      <c r="B12" s="12"/>
      <c r="C12" s="53" t="s">
        <v>11</v>
      </c>
      <c r="D12" s="54"/>
      <c r="E12" s="22">
        <v>195255541</v>
      </c>
      <c r="F12" s="23">
        <v>92960398.829999998</v>
      </c>
      <c r="G12" s="22">
        <f t="shared" si="0"/>
        <v>288215939.82999998</v>
      </c>
      <c r="H12" s="23">
        <v>300906666.25999999</v>
      </c>
      <c r="I12" s="23">
        <v>300906666.25999999</v>
      </c>
      <c r="J12" s="24">
        <f t="shared" si="1"/>
        <v>105651125.25999999</v>
      </c>
      <c r="K12" s="35"/>
    </row>
    <row r="13" spans="1:11" ht="12.75" x14ac:dyDescent="0.2">
      <c r="A13" s="35"/>
      <c r="B13" s="12"/>
      <c r="C13" s="53" t="s">
        <v>12</v>
      </c>
      <c r="D13" s="54"/>
      <c r="E13" s="22">
        <v>499453402</v>
      </c>
      <c r="F13" s="26">
        <v>0</v>
      </c>
      <c r="G13" s="22">
        <f t="shared" si="0"/>
        <v>499453402</v>
      </c>
      <c r="H13" s="23">
        <v>499722499.51999998</v>
      </c>
      <c r="I13" s="23">
        <v>499722499.51999998</v>
      </c>
      <c r="J13" s="24">
        <f t="shared" si="1"/>
        <v>269097.51999998093</v>
      </c>
      <c r="K13" s="36"/>
    </row>
    <row r="14" spans="1:11" ht="12.75" x14ac:dyDescent="0.2">
      <c r="A14" s="35"/>
      <c r="B14" s="12"/>
      <c r="C14" s="53" t="s">
        <v>13</v>
      </c>
      <c r="D14" s="54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3" t="s">
        <v>66</v>
      </c>
      <c r="D15" s="54"/>
      <c r="E15" s="22">
        <f>SUM(E16:E26)</f>
        <v>3656688952</v>
      </c>
      <c r="F15" s="22">
        <f>SUM(F16:F26)</f>
        <v>69517603.189999998</v>
      </c>
      <c r="G15" s="22">
        <f>SUM(G16:G26)</f>
        <v>3726206555.1900001</v>
      </c>
      <c r="H15" s="23">
        <f>SUM(H16:H26)</f>
        <v>1884214774.6699998</v>
      </c>
      <c r="I15" s="23">
        <f>SUM(I16:I26)</f>
        <v>1884214774.6699998</v>
      </c>
      <c r="J15" s="24">
        <f t="shared" si="1"/>
        <v>-1772474177.3300002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1934861353</v>
      </c>
      <c r="F16" s="23">
        <v>69517603.189999998</v>
      </c>
      <c r="G16" s="22">
        <f>E16+F16</f>
        <v>2004378956.1900001</v>
      </c>
      <c r="H16" s="26">
        <v>1201817692.78</v>
      </c>
      <c r="I16" s="26">
        <v>1201817692.78</v>
      </c>
      <c r="J16" s="24">
        <f t="shared" si="1"/>
        <v>-733043660.22000003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265193270</v>
      </c>
      <c r="F17" s="23">
        <v>0</v>
      </c>
      <c r="G17" s="22">
        <f t="shared" ref="G17:G24" si="2">E17+F17</f>
        <v>265193270</v>
      </c>
      <c r="H17" s="26">
        <v>188680448.28999999</v>
      </c>
      <c r="I17" s="26">
        <v>188680448.28999999</v>
      </c>
      <c r="J17" s="24">
        <f t="shared" si="1"/>
        <v>-76512821.710000008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307070499</v>
      </c>
      <c r="F18" s="23">
        <v>0</v>
      </c>
      <c r="G18" s="22">
        <f t="shared" si="2"/>
        <v>307070499</v>
      </c>
      <c r="H18" s="26">
        <v>122493371.77</v>
      </c>
      <c r="I18" s="26">
        <v>122493371.77</v>
      </c>
      <c r="J18" s="24">
        <f t="shared" si="1"/>
        <v>-184577127.23000002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325979930</v>
      </c>
      <c r="F19" s="23">
        <v>0</v>
      </c>
      <c r="G19" s="22">
        <f t="shared" si="2"/>
        <v>325979930</v>
      </c>
      <c r="H19" s="26">
        <v>-1188873.8799999999</v>
      </c>
      <c r="I19" s="26">
        <v>-1188873.8799999999</v>
      </c>
      <c r="J19" s="24">
        <f t="shared" si="1"/>
        <v>-327168803.88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55636215</v>
      </c>
      <c r="F21" s="23">
        <v>0</v>
      </c>
      <c r="G21" s="22">
        <f t="shared" si="2"/>
        <v>55636215</v>
      </c>
      <c r="H21" s="26">
        <v>29870620.399999999</v>
      </c>
      <c r="I21" s="26">
        <v>29870620.399999999</v>
      </c>
      <c r="J21" s="24">
        <f t="shared" si="1"/>
        <v>-25765594.600000001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48531207</v>
      </c>
      <c r="F24" s="23">
        <v>0</v>
      </c>
      <c r="G24" s="22">
        <f t="shared" si="2"/>
        <v>48531207</v>
      </c>
      <c r="H24" s="26">
        <v>18150587.100000001</v>
      </c>
      <c r="I24" s="26">
        <v>18150587.100000001</v>
      </c>
      <c r="J24" s="24">
        <f t="shared" si="1"/>
        <v>-30380619.899999999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719416478</v>
      </c>
      <c r="F25" s="23">
        <v>0</v>
      </c>
      <c r="G25" s="22">
        <f>E25+F25</f>
        <v>719416478</v>
      </c>
      <c r="H25" s="26">
        <v>324390928.20999998</v>
      </c>
      <c r="I25" s="26">
        <f>307838895+16552033.21</f>
        <v>324390928.20999998</v>
      </c>
      <c r="J25" s="24">
        <f t="shared" si="1"/>
        <v>-395025549.79000002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3" t="s">
        <v>25</v>
      </c>
      <c r="D27" s="54"/>
      <c r="E27" s="22">
        <f>SUM(E28:E32)</f>
        <v>49374673</v>
      </c>
      <c r="F27" s="23">
        <f>SUM(F28:F33)</f>
        <v>0</v>
      </c>
      <c r="G27" s="22">
        <f>SUM(G28:G32)</f>
        <v>49374673</v>
      </c>
      <c r="H27" s="23">
        <f>SUM(H28:H32)</f>
        <v>38556734.710000001</v>
      </c>
      <c r="I27" s="23">
        <f>SUM(I28:I32)</f>
        <v>38556734.710000001</v>
      </c>
      <c r="J27" s="24">
        <f t="shared" si="1"/>
        <v>-10817938.289999999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67028</v>
      </c>
      <c r="F28" s="23">
        <v>0</v>
      </c>
      <c r="G28" s="22">
        <f>E28+F28</f>
        <v>67028</v>
      </c>
      <c r="H28" s="26">
        <v>382.35</v>
      </c>
      <c r="I28" s="26">
        <v>382.35</v>
      </c>
      <c r="J28" s="24">
        <f t="shared" si="1"/>
        <v>-66645.649999999994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10898847</v>
      </c>
      <c r="F29" s="43">
        <v>0</v>
      </c>
      <c r="G29" s="22">
        <f t="shared" ref="G29:G35" si="3">E29+F29</f>
        <v>10898847</v>
      </c>
      <c r="H29" s="26">
        <v>4871506.26</v>
      </c>
      <c r="I29" s="26">
        <v>4871506.26</v>
      </c>
      <c r="J29" s="24">
        <f t="shared" si="1"/>
        <v>-6027340.7400000002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38408798</v>
      </c>
      <c r="F30" s="23">
        <v>0</v>
      </c>
      <c r="G30" s="22">
        <f t="shared" si="3"/>
        <v>38408798</v>
      </c>
      <c r="H30" s="26">
        <v>33684846.100000001</v>
      </c>
      <c r="I30" s="26">
        <v>33684846.100000001</v>
      </c>
      <c r="J30" s="24">
        <f t="shared" si="1"/>
        <v>-4723951.8999999985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3" t="s">
        <v>31</v>
      </c>
      <c r="D33" s="54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3" t="s">
        <v>32</v>
      </c>
      <c r="D34" s="54"/>
      <c r="E34" s="23">
        <f>+E35</f>
        <v>0</v>
      </c>
      <c r="F34" s="24">
        <f>SUM(F35)</f>
        <v>7054704.7800000003</v>
      </c>
      <c r="G34" s="24">
        <f>+G35</f>
        <v>7054704.7800000003</v>
      </c>
      <c r="H34" s="24">
        <f t="shared" ref="H34:I34" si="4">+H35</f>
        <v>0</v>
      </c>
      <c r="I34" s="24">
        <f t="shared" si="4"/>
        <v>0</v>
      </c>
      <c r="J34" s="24">
        <f>SUM(I34-E34)</f>
        <v>0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7054704.7800000003</v>
      </c>
      <c r="G35" s="22">
        <f t="shared" si="3"/>
        <v>7054704.7800000003</v>
      </c>
      <c r="H35" s="23">
        <v>0</v>
      </c>
      <c r="I35" s="23">
        <v>0</v>
      </c>
      <c r="J35" s="24">
        <f t="shared" si="1"/>
        <v>0</v>
      </c>
      <c r="K35" s="35"/>
    </row>
    <row r="36" spans="1:12" ht="12.75" x14ac:dyDescent="0.2">
      <c r="A36" s="35"/>
      <c r="B36" s="12"/>
      <c r="C36" s="53" t="s">
        <v>34</v>
      </c>
      <c r="D36" s="54"/>
      <c r="E36" s="22">
        <f>SUM(E37:E38)</f>
        <v>852935484</v>
      </c>
      <c r="F36" s="23">
        <f>SUM(F37:F38)</f>
        <v>-69517603.189999998</v>
      </c>
      <c r="G36" s="22">
        <f>SUM(G37:G38)</f>
        <v>783417880.80999994</v>
      </c>
      <c r="H36" s="23">
        <f>SUM(H37:H38)</f>
        <v>448443586.68000001</v>
      </c>
      <c r="I36" s="23">
        <f t="shared" ref="I36" si="5">SUM(I37:I38)</f>
        <v>448443586.68000001</v>
      </c>
      <c r="J36" s="24">
        <f t="shared" si="1"/>
        <v>-404491897.31999999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852935484</v>
      </c>
      <c r="F37" s="23">
        <v>-69517603.189999998</v>
      </c>
      <c r="G37" s="22">
        <f>E37+F37</f>
        <v>783417880.80999994</v>
      </c>
      <c r="H37" s="26">
        <v>448443586.68000001</v>
      </c>
      <c r="I37" s="26">
        <v>448443586.68000001</v>
      </c>
      <c r="J37" s="24">
        <f t="shared" si="1"/>
        <v>-404491897.31999999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55" t="s">
        <v>67</v>
      </c>
      <c r="C40" s="44"/>
      <c r="D40" s="45"/>
      <c r="E40" s="27">
        <f>+E8+E9+E10+E11+E12+E13+E14+E15+E27+E33+E34+E36</f>
        <v>9944881643</v>
      </c>
      <c r="F40" s="28">
        <f>+F8+F9+F10+F11+F12+F13+F14+F15+F27+F33+F34+F36</f>
        <v>145009037.28</v>
      </c>
      <c r="G40" s="27">
        <f>+G8+G9+G10+G11+G12+G13+G14+G15+G27+G33+G34+G36</f>
        <v>10089890680.280001</v>
      </c>
      <c r="H40" s="28">
        <f>+H8+H9+H10+H11+H12+H13+H14+H15+H27+H33+H34+H36</f>
        <v>6383558976.71</v>
      </c>
      <c r="I40" s="28">
        <f>+I8+I9+I10+I11+I12+I13+I14+I15+I27+I33+I34+I36</f>
        <v>6383558976.71</v>
      </c>
      <c r="J40" s="29">
        <f t="shared" si="1"/>
        <v>-3561322666.29</v>
      </c>
      <c r="K40" s="35"/>
      <c r="L40" s="3"/>
    </row>
    <row r="41" spans="1:12" ht="12.75" x14ac:dyDescent="0.2">
      <c r="A41" s="35"/>
      <c r="B41" s="55"/>
      <c r="C41" s="44"/>
      <c r="D41" s="45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55" t="s">
        <v>37</v>
      </c>
      <c r="C42" s="44"/>
      <c r="D42" s="45"/>
      <c r="E42" s="27"/>
      <c r="F42" s="28"/>
      <c r="G42" s="27"/>
      <c r="H42" s="28"/>
      <c r="I42" s="28"/>
      <c r="J42" s="29">
        <f>J40</f>
        <v>-3561322666.29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55" t="s">
        <v>38</v>
      </c>
      <c r="C44" s="44"/>
      <c r="D44" s="45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3" t="s">
        <v>39</v>
      </c>
      <c r="D45" s="54"/>
      <c r="E45" s="22">
        <v>1600330931</v>
      </c>
      <c r="F45" s="22">
        <f>SUM(F46:F53)</f>
        <v>-66095405.939999998</v>
      </c>
      <c r="G45" s="22">
        <f>SUM(G46:G53)</f>
        <v>1534235525.0599999</v>
      </c>
      <c r="H45" s="23">
        <f>SUM(H46:H53)</f>
        <v>787311479.29000008</v>
      </c>
      <c r="I45" s="23">
        <f t="shared" ref="I45" si="6">SUM(I46:I53)</f>
        <v>787311479.29000008</v>
      </c>
      <c r="J45" s="24">
        <f>SUM(I45-E45)</f>
        <v>-813019451.70999992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ref="J46:J53" si="7"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8">E47+F47</f>
        <v>0</v>
      </c>
      <c r="H47" s="23">
        <v>0</v>
      </c>
      <c r="I47" s="23">
        <v>0</v>
      </c>
      <c r="J47" s="24">
        <f t="shared" si="7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209081486</v>
      </c>
      <c r="F48" s="26">
        <v>-34914821.119999997</v>
      </c>
      <c r="G48" s="22">
        <f t="shared" si="8"/>
        <v>174166664.88</v>
      </c>
      <c r="H48" s="26">
        <v>105352906.08</v>
      </c>
      <c r="I48" s="26">
        <v>105352906.08</v>
      </c>
      <c r="J48" s="30">
        <f t="shared" si="7"/>
        <v>-103728579.92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1391249445</v>
      </c>
      <c r="F49" s="26">
        <v>-31180584.82</v>
      </c>
      <c r="G49" s="22">
        <f t="shared" si="8"/>
        <v>1360068860.1800001</v>
      </c>
      <c r="H49" s="26">
        <v>681958573.21000004</v>
      </c>
      <c r="I49" s="26">
        <v>681958573.21000004</v>
      </c>
      <c r="J49" s="30">
        <f t="shared" si="7"/>
        <v>-709290871.78999996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8"/>
        <v>0</v>
      </c>
      <c r="H50" s="26">
        <v>0</v>
      </c>
      <c r="I50" s="26">
        <v>0</v>
      </c>
      <c r="J50" s="30">
        <f t="shared" si="7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8"/>
        <v>0</v>
      </c>
      <c r="H51" s="26">
        <v>0</v>
      </c>
      <c r="I51" s="26">
        <v>0</v>
      </c>
      <c r="J51" s="30">
        <f t="shared" si="7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8"/>
        <v>0</v>
      </c>
      <c r="H52" s="26">
        <v>0</v>
      </c>
      <c r="I52" s="26">
        <v>0</v>
      </c>
      <c r="J52" s="30">
        <f t="shared" si="7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8"/>
        <v>0</v>
      </c>
      <c r="H53" s="26">
        <v>0</v>
      </c>
      <c r="I53" s="26">
        <v>0</v>
      </c>
      <c r="J53" s="30">
        <f t="shared" si="7"/>
        <v>0</v>
      </c>
      <c r="K53" s="35"/>
    </row>
    <row r="54" spans="1:12" ht="12.75" x14ac:dyDescent="0.2">
      <c r="A54" s="35"/>
      <c r="B54" s="12"/>
      <c r="C54" s="53" t="s">
        <v>48</v>
      </c>
      <c r="D54" s="54"/>
      <c r="E54" s="25">
        <f>SUM(E55:E58)</f>
        <v>0</v>
      </c>
      <c r="F54" s="26">
        <f>+SUM(F55:F58)</f>
        <v>0</v>
      </c>
      <c r="G54" s="25">
        <f>SUM(G55:G58)</f>
        <v>0</v>
      </c>
      <c r="H54" s="26">
        <f>SUM(H55:H58)</f>
        <v>7064116.5499999998</v>
      </c>
      <c r="I54" s="26">
        <f t="shared" ref="H54:I54" si="9">SUM(I55:I58)</f>
        <v>7064116.5499999998</v>
      </c>
      <c r="J54" s="30">
        <f>SUM(I54-E54)</f>
        <v>7064116.5499999998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ref="J55:J58" si="10"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1">E56+F56</f>
        <v>0</v>
      </c>
      <c r="H56" s="26">
        <v>0</v>
      </c>
      <c r="I56" s="26">
        <v>0</v>
      </c>
      <c r="J56" s="30">
        <f t="shared" si="10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1"/>
        <v>0</v>
      </c>
      <c r="H57" s="26">
        <v>0</v>
      </c>
      <c r="I57" s="26">
        <v>0</v>
      </c>
      <c r="J57" s="30">
        <f t="shared" si="10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0</v>
      </c>
      <c r="G58" s="25">
        <f t="shared" si="11"/>
        <v>0</v>
      </c>
      <c r="H58" s="26">
        <v>7064116.5499999998</v>
      </c>
      <c r="I58" s="26">
        <v>7064116.5499999998</v>
      </c>
      <c r="J58" s="30">
        <f t="shared" si="10"/>
        <v>7064116.5499999998</v>
      </c>
      <c r="K58" s="35"/>
    </row>
    <row r="59" spans="1:12" ht="12.75" x14ac:dyDescent="0.2">
      <c r="A59" s="35"/>
      <c r="B59" s="12"/>
      <c r="C59" s="53" t="s">
        <v>53</v>
      </c>
      <c r="D59" s="54"/>
      <c r="E59" s="25">
        <f t="shared" ref="E59:J59" ca="1" si="12">SUM(E59:E61)</f>
        <v>0</v>
      </c>
      <c r="F59" s="26">
        <f t="shared" ca="1" si="12"/>
        <v>0</v>
      </c>
      <c r="G59" s="25">
        <f ca="1">SUM(G59:G61)</f>
        <v>0</v>
      </c>
      <c r="H59" s="26">
        <v>0</v>
      </c>
      <c r="I59" s="26">
        <v>0</v>
      </c>
      <c r="J59" s="30">
        <f t="shared" ca="1" si="12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3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4">E61+F61</f>
        <v>0</v>
      </c>
      <c r="H61" s="23">
        <v>0</v>
      </c>
      <c r="I61" s="23">
        <v>0</v>
      </c>
      <c r="J61" s="24">
        <f t="shared" ref="J61" ca="1" si="15">SUM(J61:J63)</f>
        <v>0</v>
      </c>
      <c r="K61" s="35"/>
    </row>
    <row r="62" spans="1:12" ht="28.5" customHeight="1" x14ac:dyDescent="0.2">
      <c r="A62" s="35"/>
      <c r="B62" s="12"/>
      <c r="C62" s="53" t="s">
        <v>56</v>
      </c>
      <c r="D62" s="54"/>
      <c r="E62" s="25">
        <v>0</v>
      </c>
      <c r="F62" s="26">
        <v>0</v>
      </c>
      <c r="G62" s="22">
        <f t="shared" si="14"/>
        <v>0</v>
      </c>
      <c r="H62" s="26">
        <v>0</v>
      </c>
      <c r="I62" s="26">
        <v>0</v>
      </c>
      <c r="J62" s="30">
        <f t="shared" ref="J62" ca="1" si="16">SUM(J62:J64)</f>
        <v>0</v>
      </c>
      <c r="K62" s="35"/>
    </row>
    <row r="63" spans="1:12" ht="12.75" x14ac:dyDescent="0.2">
      <c r="A63" s="35"/>
      <c r="B63" s="12"/>
      <c r="C63" s="53" t="s">
        <v>57</v>
      </c>
      <c r="D63" s="54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48"/>
      <c r="D64" s="49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55" t="s">
        <v>58</v>
      </c>
      <c r="C65" s="44"/>
      <c r="D65" s="45"/>
      <c r="E65" s="27">
        <f>E45+E54+E62+E63</f>
        <v>1600330931</v>
      </c>
      <c r="F65" s="28">
        <f>F45+F54+F62+F63</f>
        <v>-66095405.939999998</v>
      </c>
      <c r="G65" s="27">
        <f>G45+G54+G62+G63</f>
        <v>1534235525.0599999</v>
      </c>
      <c r="H65" s="28">
        <f>H45+H54+H62+H63</f>
        <v>794375595.84000003</v>
      </c>
      <c r="I65" s="28">
        <f t="shared" ref="I65" si="17">I45+I54+I62+I63</f>
        <v>794375595.84000003</v>
      </c>
      <c r="J65" s="29">
        <f>SUM(I65-E65)</f>
        <v>-805955335.15999997</v>
      </c>
      <c r="K65" s="37"/>
    </row>
    <row r="66" spans="1:12" ht="12.75" x14ac:dyDescent="0.2">
      <c r="A66" s="35"/>
      <c r="B66" s="13"/>
      <c r="C66" s="48"/>
      <c r="D66" s="49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55" t="s">
        <v>59</v>
      </c>
      <c r="C67" s="44"/>
      <c r="D67" s="45"/>
      <c r="E67" s="27">
        <f>E68</f>
        <v>0</v>
      </c>
      <c r="F67" s="28">
        <f t="shared" ref="F67:I67" si="18">F68</f>
        <v>0</v>
      </c>
      <c r="G67" s="27">
        <f t="shared" si="18"/>
        <v>0</v>
      </c>
      <c r="H67" s="28">
        <f t="shared" si="18"/>
        <v>0</v>
      </c>
      <c r="I67" s="28">
        <f t="shared" si="18"/>
        <v>0</v>
      </c>
      <c r="J67" s="29">
        <f t="shared" ref="J67" si="19">SUM(J68)</f>
        <v>0</v>
      </c>
      <c r="K67" s="35"/>
    </row>
    <row r="68" spans="1:12" ht="12.75" x14ac:dyDescent="0.2">
      <c r="A68" s="35"/>
      <c r="B68" s="12"/>
      <c r="C68" s="53" t="s">
        <v>60</v>
      </c>
      <c r="D68" s="54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48"/>
      <c r="D69" s="49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50" t="s">
        <v>61</v>
      </c>
      <c r="C70" s="51"/>
      <c r="D70" s="52"/>
      <c r="E70" s="32">
        <f>+E40+E65+E67</f>
        <v>11545212574</v>
      </c>
      <c r="F70" s="33">
        <f>+F40+F65+F67</f>
        <v>78913631.340000004</v>
      </c>
      <c r="G70" s="32">
        <f>+G40+G65+G67</f>
        <v>11624126205.34</v>
      </c>
      <c r="H70" s="33">
        <f>+H40+H65+H67</f>
        <v>7177934572.5500002</v>
      </c>
      <c r="I70" s="33">
        <f t="shared" ref="I70" si="20">+I40+I65+I67</f>
        <v>7177934572.5500002</v>
      </c>
      <c r="J70" s="34">
        <f>SUM(I70-E70)</f>
        <v>-4367278001.4499998</v>
      </c>
      <c r="K70" s="38"/>
      <c r="L70" s="5"/>
    </row>
    <row r="71" spans="1:12" ht="12.75" x14ac:dyDescent="0.2">
      <c r="A71" s="35"/>
      <c r="B71" s="13"/>
      <c r="C71" s="48"/>
      <c r="D71" s="49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44" t="s">
        <v>62</v>
      </c>
      <c r="D72" s="45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3" t="s">
        <v>63</v>
      </c>
      <c r="D73" s="54"/>
      <c r="E73" s="22">
        <f>E68</f>
        <v>0</v>
      </c>
      <c r="F73" s="23">
        <f t="shared" ref="F73:I73" si="21">F68</f>
        <v>0</v>
      </c>
      <c r="G73" s="22">
        <f>G68</f>
        <v>0</v>
      </c>
      <c r="H73" s="23">
        <f t="shared" si="21"/>
        <v>0</v>
      </c>
      <c r="I73" s="23">
        <f t="shared" si="21"/>
        <v>0</v>
      </c>
      <c r="J73" s="24">
        <f t="shared" ref="J73:J75" si="22">SUM(I73-E73)</f>
        <v>0</v>
      </c>
      <c r="K73" s="35"/>
    </row>
    <row r="74" spans="1:12" ht="27.75" customHeight="1" x14ac:dyDescent="0.2">
      <c r="A74" s="35"/>
      <c r="B74" s="12"/>
      <c r="C74" s="53" t="s">
        <v>64</v>
      </c>
      <c r="D74" s="54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 t="shared" si="22"/>
        <v>0</v>
      </c>
      <c r="K74" s="35"/>
    </row>
    <row r="75" spans="1:12" ht="12.75" x14ac:dyDescent="0.2">
      <c r="A75" s="35"/>
      <c r="B75" s="12"/>
      <c r="C75" s="44" t="s">
        <v>65</v>
      </c>
      <c r="D75" s="45"/>
      <c r="E75" s="27">
        <f>SUM(E73+E74)</f>
        <v>0</v>
      </c>
      <c r="F75" s="28">
        <f>SUM(F73+F74)</f>
        <v>0</v>
      </c>
      <c r="G75" s="27">
        <f t="shared" ref="G75:I75" si="23">SUM(G73+G74)</f>
        <v>0</v>
      </c>
      <c r="H75" s="28">
        <f t="shared" si="23"/>
        <v>0</v>
      </c>
      <c r="I75" s="28">
        <f t="shared" si="23"/>
        <v>0</v>
      </c>
      <c r="J75" s="29">
        <f t="shared" si="22"/>
        <v>0</v>
      </c>
      <c r="K75" s="35"/>
    </row>
    <row r="76" spans="1:12" ht="12.75" x14ac:dyDescent="0.2">
      <c r="A76" s="35"/>
      <c r="B76" s="14"/>
      <c r="C76" s="46"/>
      <c r="D76" s="47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B1:J1"/>
    <mergeCell ref="B2:J2"/>
    <mergeCell ref="B3:J3"/>
    <mergeCell ref="B4:J4"/>
    <mergeCell ref="E5:I5"/>
    <mergeCell ref="J5:J6"/>
    <mergeCell ref="B5:D6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C27:D27"/>
    <mergeCell ref="C33:D33"/>
    <mergeCell ref="C34:D34"/>
    <mergeCell ref="C36:D36"/>
    <mergeCell ref="B40:D40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75:D75"/>
    <mergeCell ref="C76:D76"/>
    <mergeCell ref="C69:D69"/>
    <mergeCell ref="B70:D70"/>
    <mergeCell ref="C71:D71"/>
    <mergeCell ref="C72:D72"/>
    <mergeCell ref="C73:D73"/>
    <mergeCell ref="C74:D74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 H54:I54" formulaRange="1"/>
    <ignoredError sqref="F54:G54 G27 F34" formula="1"/>
    <ignoredError sqref="F27 H27:I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2023-10-27T20:03:00Z</cp:lastPrinted>
  <dcterms:created xsi:type="dcterms:W3CDTF">2019-07-25T14:09:56Z</dcterms:created>
  <dcterms:modified xsi:type="dcterms:W3CDTF">2024-07-31T16:40:10Z</dcterms:modified>
</cp:coreProperties>
</file>