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89A7DCBD-11C2-42D2-B7CF-2A22A95DA30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10" i="1" l="1"/>
  <c r="F18" i="1"/>
  <c r="G18" i="1"/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28" i="1"/>
  <c r="F38" i="1"/>
  <c r="F48" i="1"/>
  <c r="F62" i="1"/>
  <c r="F75" i="1"/>
  <c r="F103" i="1"/>
  <c r="F113" i="1"/>
  <c r="F133" i="1"/>
  <c r="F137" i="1"/>
  <c r="F146" i="1"/>
  <c r="F150" i="1"/>
  <c r="G10" i="1"/>
  <c r="G28" i="1"/>
  <c r="G38" i="1"/>
  <c r="G48" i="1"/>
  <c r="G62" i="1"/>
  <c r="G75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E8" i="1" l="1"/>
  <c r="F158" i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<sst xmlns="http://schemas.openxmlformats.org/spreadsheetml/2006/main" count="585" uniqueCount="249">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</sst>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" zoomScale="80" zoomScaleNormal="80" workbookViewId="0">
      <selection activeCell="E133" sqref="E133:E137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9944881642.9999981</v>
      </c>
      <c r="D8" s="33">
        <f t="shared" ref="D8:G8" si="0">SUM(D10+D18+D28+D38+D48+D58+D62+D75)</f>
        <v>137954332.50000006</v>
      </c>
      <c r="E8" s="32">
        <f>SUM(E10+E18+E28+E38+E48+E58+E62+E75)</f>
        <v>10082835975.5</v>
      </c>
      <c r="F8" s="33">
        <f t="shared" si="0"/>
        <v>4109527710.52</v>
      </c>
      <c r="G8" s="32">
        <f t="shared" si="0"/>
        <v>4087944974.1599998</v>
      </c>
      <c r="H8" s="33">
        <f>SUM(H10+H18+H28+H38+H48+H58+H62+H71+H75)</f>
        <v>5973308264.9799995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4456226807.5799999</v>
      </c>
      <c r="D10" s="35">
        <f>SUM(D11:D17)</f>
        <v>-6454704.77999999</v>
      </c>
      <c r="E10" s="34">
        <f>SUM(E11:E17)</f>
        <v>4449772102.8000002</v>
      </c>
      <c r="F10" s="35">
        <f>SUM(F11:F17)</f>
        <v>2054422495.47</v>
      </c>
      <c r="G10" s="34">
        <f t="shared" ref="F10:G10" si="1">SUM(G11:G17)</f>
        <v>2054422495.47</v>
      </c>
      <c r="H10" s="35">
        <f>SUM(H11:H17)</f>
        <v>2395349607.3299999</v>
      </c>
    </row>
    <row r="11" spans="2:9" ht="12.75" x14ac:dyDescent="0.2">
      <c r="B11" s="28" t="s">
        <v>7</v>
      </c>
      <c r="C11" s="36">
        <v>2228183406.6999998</v>
      </c>
      <c r="D11" s="37">
        <v>-186152928.77000001</v>
      </c>
      <c r="E11" s="36">
        <f>+C11+D11</f>
        <v>2042030477.9299998</v>
      </c>
      <c r="F11" s="37">
        <v>940802491.36000001</v>
      </c>
      <c r="G11" s="36">
        <v>940802491.36000001</v>
      </c>
      <c r="H11" s="37">
        <f>E11-F11</f>
        <v>1101227986.5699997</v>
      </c>
      <c r="I11" s="16"/>
    </row>
    <row r="12" spans="2:9" ht="12.75" x14ac:dyDescent="0.2">
      <c r="B12" s="28" t="s">
        <v>8</v>
      </c>
      <c r="C12" s="36">
        <v>276035172.23000002</v>
      </c>
      <c r="D12" s="37">
        <v>4126000</v>
      </c>
      <c r="E12" s="36">
        <f t="shared" ref="E12:E17" si="2">+C12+D12</f>
        <v>280161172.23000002</v>
      </c>
      <c r="F12" s="37">
        <v>204644950.47</v>
      </c>
      <c r="G12" s="36">
        <v>204644950.47</v>
      </c>
      <c r="H12" s="37">
        <f t="shared" ref="H12:H17" si="3">E12-F12</f>
        <v>75516221.76000002</v>
      </c>
      <c r="I12" s="16"/>
    </row>
    <row r="13" spans="2:9" ht="12.75" x14ac:dyDescent="0.2">
      <c r="B13" s="28" t="s">
        <v>9</v>
      </c>
      <c r="C13" s="36">
        <v>412802429.56999999</v>
      </c>
      <c r="D13" s="37">
        <v>27769734.02</v>
      </c>
      <c r="E13" s="36">
        <f t="shared" si="2"/>
        <v>440572163.58999997</v>
      </c>
      <c r="F13" s="37">
        <v>136540193.47</v>
      </c>
      <c r="G13" s="36">
        <v>136540193.47</v>
      </c>
      <c r="H13" s="37">
        <f t="shared" si="3"/>
        <v>304031970.12</v>
      </c>
    </row>
    <row r="14" spans="2:9" ht="12.75" x14ac:dyDescent="0.2">
      <c r="B14" s="28" t="s">
        <v>10</v>
      </c>
      <c r="C14" s="36">
        <v>755087695.11000001</v>
      </c>
      <c r="D14" s="37">
        <v>55015979.710000001</v>
      </c>
      <c r="E14" s="36">
        <f t="shared" si="2"/>
        <v>810103674.82000005</v>
      </c>
      <c r="F14" s="37">
        <v>352542199.36000001</v>
      </c>
      <c r="G14" s="36">
        <v>352542199.36000001</v>
      </c>
      <c r="H14" s="37">
        <f t="shared" si="3"/>
        <v>457561475.46000004</v>
      </c>
    </row>
    <row r="15" spans="2:9" ht="12.75" x14ac:dyDescent="0.2">
      <c r="B15" s="28" t="s">
        <v>11</v>
      </c>
      <c r="C15" s="36">
        <v>638517671.01999998</v>
      </c>
      <c r="D15" s="37">
        <v>78087244.280000001</v>
      </c>
      <c r="E15" s="36">
        <f t="shared" si="2"/>
        <v>716604915.29999995</v>
      </c>
      <c r="F15" s="37">
        <v>375742280.42000002</v>
      </c>
      <c r="G15" s="36">
        <v>375742280.42000002</v>
      </c>
      <c r="H15" s="37">
        <f t="shared" si="3"/>
        <v>340862634.87999994</v>
      </c>
    </row>
    <row r="16" spans="2:9" ht="12.75" x14ac:dyDescent="0.2">
      <c r="B16" s="28" t="s">
        <v>12</v>
      </c>
      <c r="C16" s="36">
        <v>89000000</v>
      </c>
      <c r="D16" s="37">
        <v>0</v>
      </c>
      <c r="E16" s="36">
        <f t="shared" si="2"/>
        <v>89000000</v>
      </c>
      <c r="F16" s="37">
        <v>0</v>
      </c>
      <c r="G16" s="36">
        <v>0</v>
      </c>
      <c r="H16" s="37">
        <f t="shared" si="3"/>
        <v>89000000</v>
      </c>
    </row>
    <row r="17" spans="2:10" ht="12.75" x14ac:dyDescent="0.2">
      <c r="B17" s="28" t="s">
        <v>13</v>
      </c>
      <c r="C17" s="36">
        <v>56600432.950000003</v>
      </c>
      <c r="D17" s="37">
        <v>14699265.98</v>
      </c>
      <c r="E17" s="36">
        <f t="shared" si="2"/>
        <v>71299698.930000007</v>
      </c>
      <c r="F17" s="37">
        <v>44150380.390000001</v>
      </c>
      <c r="G17" s="36">
        <v>44150380.390000001</v>
      </c>
      <c r="H17" s="37">
        <f t="shared" si="3"/>
        <v>27149318.540000007</v>
      </c>
    </row>
    <row r="18" spans="2:10" s="15" customFormat="1" ht="12.75" x14ac:dyDescent="0.2">
      <c r="B18" s="27" t="s">
        <v>14</v>
      </c>
      <c r="C18" s="34">
        <f>SUM(C19:C27)</f>
        <v>680193237.69999993</v>
      </c>
      <c r="D18" s="35">
        <f>SUM(D19:D27)</f>
        <v>-112225253.63999999</v>
      </c>
      <c r="E18" s="34">
        <f>SUM(E19:E27)</f>
        <v>567967984.05999994</v>
      </c>
      <c r="F18" s="35">
        <f t="shared" ref="F18:G18" si="4">SUM(F19:F27)</f>
        <v>182149326.62</v>
      </c>
      <c r="G18" s="34">
        <f t="shared" si="4"/>
        <v>182149326.62</v>
      </c>
      <c r="H18" s="35">
        <f>SUM(H19:H27)</f>
        <v>385818657.43999994</v>
      </c>
      <c r="I18" s="17"/>
      <c r="J18" s="18"/>
    </row>
    <row r="19" spans="2:10" ht="12.75" customHeight="1" x14ac:dyDescent="0.2">
      <c r="B19" s="28" t="s">
        <v>15</v>
      </c>
      <c r="C19" s="36">
        <v>26677972.399999999</v>
      </c>
      <c r="D19" s="37">
        <v>-4043497.05</v>
      </c>
      <c r="E19" s="36">
        <f>C19+D19</f>
        <v>22634475.349999998</v>
      </c>
      <c r="F19" s="37">
        <v>6749815.7699999996</v>
      </c>
      <c r="G19" s="36">
        <v>6749815.7699999996</v>
      </c>
      <c r="H19" s="37">
        <f>E19-F19</f>
        <v>15884659.579999998</v>
      </c>
    </row>
    <row r="20" spans="2:10" ht="12.75" x14ac:dyDescent="0.2">
      <c r="B20" s="28" t="s">
        <v>16</v>
      </c>
      <c r="C20" s="36">
        <v>10860000</v>
      </c>
      <c r="D20" s="37">
        <v>1729113.14</v>
      </c>
      <c r="E20" s="36">
        <f t="shared" ref="E20:E27" si="5">C20+D20</f>
        <v>12589113.140000001</v>
      </c>
      <c r="F20" s="37">
        <v>4502964.96</v>
      </c>
      <c r="G20" s="36">
        <v>4502964.96</v>
      </c>
      <c r="H20" s="37">
        <f t="shared" ref="H20:H27" si="6">E20-F20</f>
        <v>8086148.1800000006</v>
      </c>
    </row>
    <row r="21" spans="2:10" ht="12.75" x14ac:dyDescent="0.2">
      <c r="B21" s="28" t="s">
        <v>17</v>
      </c>
      <c r="C21" s="36">
        <v>27000</v>
      </c>
      <c r="D21" s="37">
        <v>-26080</v>
      </c>
      <c r="E21" s="36">
        <f t="shared" si="5"/>
        <v>920</v>
      </c>
      <c r="F21" s="37">
        <v>0</v>
      </c>
      <c r="G21" s="36">
        <v>0</v>
      </c>
      <c r="H21" s="37">
        <f t="shared" si="6"/>
        <v>920</v>
      </c>
    </row>
    <row r="22" spans="2:10" ht="12.75" x14ac:dyDescent="0.2">
      <c r="B22" s="28" t="s">
        <v>18</v>
      </c>
      <c r="C22" s="36">
        <v>144993500</v>
      </c>
      <c r="D22" s="37">
        <v>-118525457.48999999</v>
      </c>
      <c r="E22" s="36">
        <f t="shared" si="5"/>
        <v>26468042.510000005</v>
      </c>
      <c r="F22" s="37">
        <v>1522137.06</v>
      </c>
      <c r="G22" s="36">
        <v>1522137.06</v>
      </c>
      <c r="H22" s="37">
        <f>E22-F22</f>
        <v>24945905.450000007</v>
      </c>
    </row>
    <row r="23" spans="2:10" ht="12.75" x14ac:dyDescent="0.2">
      <c r="B23" s="28" t="s">
        <v>19</v>
      </c>
      <c r="C23" s="36">
        <v>15557750</v>
      </c>
      <c r="D23" s="37">
        <v>2069578.93</v>
      </c>
      <c r="E23" s="36">
        <f t="shared" si="5"/>
        <v>17627328.93</v>
      </c>
      <c r="F23" s="37">
        <v>3713304.04</v>
      </c>
      <c r="G23" s="36">
        <v>3713304.04</v>
      </c>
      <c r="H23" s="37">
        <f t="shared" si="6"/>
        <v>13914024.890000001</v>
      </c>
      <c r="J23" s="13" t="s">
        <v>82</v>
      </c>
    </row>
    <row r="24" spans="2:10" ht="12.75" x14ac:dyDescent="0.2">
      <c r="B24" s="28" t="s">
        <v>20</v>
      </c>
      <c r="C24" s="36">
        <v>375378000</v>
      </c>
      <c r="D24" s="37">
        <v>-3484437.48</v>
      </c>
      <c r="E24" s="36">
        <f t="shared" si="5"/>
        <v>371893562.51999998</v>
      </c>
      <c r="F24" s="37">
        <v>134324658.91</v>
      </c>
      <c r="G24" s="36">
        <v>134324658.91</v>
      </c>
      <c r="H24" s="37">
        <f t="shared" si="6"/>
        <v>237568903.60999998</v>
      </c>
    </row>
    <row r="25" spans="2:10" ht="12.75" x14ac:dyDescent="0.2">
      <c r="B25" s="28" t="s">
        <v>21</v>
      </c>
      <c r="C25" s="36">
        <v>28262715.300000001</v>
      </c>
      <c r="D25" s="37">
        <v>2262712.36</v>
      </c>
      <c r="E25" s="36">
        <f t="shared" si="5"/>
        <v>30525427.66</v>
      </c>
      <c r="F25" s="37">
        <v>3940500.7</v>
      </c>
      <c r="G25" s="36">
        <v>3940500.7</v>
      </c>
      <c r="H25" s="37">
        <f t="shared" si="6"/>
        <v>26584926.960000001</v>
      </c>
    </row>
    <row r="26" spans="2:10" ht="12.75" x14ac:dyDescent="0.2">
      <c r="B26" s="28" t="s">
        <v>22</v>
      </c>
      <c r="C26" s="36">
        <v>0</v>
      </c>
      <c r="D26" s="37">
        <v>3866078.76</v>
      </c>
      <c r="E26" s="36">
        <f t="shared" si="5"/>
        <v>3866078.76</v>
      </c>
      <c r="F26" s="37">
        <v>3798146.55</v>
      </c>
      <c r="G26" s="36">
        <v>3798146.55</v>
      </c>
      <c r="H26" s="37">
        <f t="shared" si="6"/>
        <v>67932.209999999963</v>
      </c>
    </row>
    <row r="27" spans="2:10" ht="12.75" x14ac:dyDescent="0.2">
      <c r="B27" s="28" t="s">
        <v>23</v>
      </c>
      <c r="C27" s="36">
        <v>78436300</v>
      </c>
      <c r="D27" s="37">
        <v>3926735.19</v>
      </c>
      <c r="E27" s="36">
        <f t="shared" si="5"/>
        <v>82363035.189999998</v>
      </c>
      <c r="F27" s="37">
        <v>23597798.629999999</v>
      </c>
      <c r="G27" s="36">
        <v>23597798.629999999</v>
      </c>
      <c r="H27" s="37">
        <f t="shared" si="6"/>
        <v>58765236.560000002</v>
      </c>
    </row>
    <row r="28" spans="2:10" s="15" customFormat="1" ht="12.75" x14ac:dyDescent="0.2">
      <c r="B28" s="27" t="s">
        <v>24</v>
      </c>
      <c r="C28" s="34">
        <f>SUM(C29:C37)</f>
        <v>1709516250.02</v>
      </c>
      <c r="D28" s="35">
        <f>SUM(D29:D37)</f>
        <v>-112103083.38</v>
      </c>
      <c r="E28" s="34">
        <f>SUM(E29:E37)</f>
        <v>1597413166.6399999</v>
      </c>
      <c r="F28" s="35">
        <f t="shared" ref="F28:H28" si="7">SUM(F29:F37)</f>
        <v>392751580.20999998</v>
      </c>
      <c r="G28" s="34">
        <f t="shared" si="7"/>
        <v>392742530.05999994</v>
      </c>
      <c r="H28" s="35">
        <f t="shared" si="7"/>
        <v>1204661586.4299998</v>
      </c>
    </row>
    <row r="29" spans="2:10" ht="12.75" x14ac:dyDescent="0.2">
      <c r="B29" s="28" t="s">
        <v>25</v>
      </c>
      <c r="C29" s="36">
        <v>39071728.399999999</v>
      </c>
      <c r="D29" s="37">
        <v>-6565400.75</v>
      </c>
      <c r="E29" s="36">
        <f>C29+D29</f>
        <v>32506327.649999999</v>
      </c>
      <c r="F29" s="37">
        <v>5007836.9800000004</v>
      </c>
      <c r="G29" s="36">
        <v>5007836.9800000004</v>
      </c>
      <c r="H29" s="37">
        <f>E29-F29</f>
        <v>27498490.669999998</v>
      </c>
    </row>
    <row r="30" spans="2:10" ht="12.75" x14ac:dyDescent="0.2">
      <c r="B30" s="28" t="s">
        <v>26</v>
      </c>
      <c r="C30" s="36">
        <v>129462400.52</v>
      </c>
      <c r="D30" s="37">
        <v>-9199133.0099999998</v>
      </c>
      <c r="E30" s="36">
        <f t="shared" ref="E30:E37" si="8">C30+D30</f>
        <v>120263267.50999999</v>
      </c>
      <c r="F30" s="37">
        <v>53076748.390000001</v>
      </c>
      <c r="G30" s="36">
        <v>53076748.390000001</v>
      </c>
      <c r="H30" s="37">
        <f t="shared" ref="H30:H37" si="9">E30-F30</f>
        <v>67186519.11999999</v>
      </c>
    </row>
    <row r="31" spans="2:10" ht="12.75" x14ac:dyDescent="0.2">
      <c r="B31" s="28" t="s">
        <v>27</v>
      </c>
      <c r="C31" s="36">
        <v>491673159.20999998</v>
      </c>
      <c r="D31" s="37">
        <v>-30869076.870000001</v>
      </c>
      <c r="E31" s="36">
        <f t="shared" si="8"/>
        <v>460804082.33999997</v>
      </c>
      <c r="F31" s="37">
        <v>87336885.560000002</v>
      </c>
      <c r="G31" s="36">
        <v>87336885.560000002</v>
      </c>
      <c r="H31" s="37">
        <f t="shared" si="9"/>
        <v>373467196.77999997</v>
      </c>
    </row>
    <row r="32" spans="2:10" ht="12.75" x14ac:dyDescent="0.2">
      <c r="B32" s="28" t="s">
        <v>28</v>
      </c>
      <c r="C32" s="36">
        <v>176578100</v>
      </c>
      <c r="D32" s="37">
        <v>-19963616.260000002</v>
      </c>
      <c r="E32" s="36">
        <f t="shared" si="8"/>
        <v>156614483.74000001</v>
      </c>
      <c r="F32" s="37">
        <v>45570320.579999998</v>
      </c>
      <c r="G32" s="36">
        <v>45570320.579999998</v>
      </c>
      <c r="H32" s="37">
        <f t="shared" si="9"/>
        <v>111044163.16000001</v>
      </c>
    </row>
    <row r="33" spans="2:8" ht="12.75" x14ac:dyDescent="0.2">
      <c r="B33" s="28" t="s">
        <v>29</v>
      </c>
      <c r="C33" s="36">
        <v>332954326.69</v>
      </c>
      <c r="D33" s="37">
        <v>57772292.840000004</v>
      </c>
      <c r="E33" s="36">
        <f t="shared" si="8"/>
        <v>390726619.52999997</v>
      </c>
      <c r="F33" s="37">
        <v>90477027.920000002</v>
      </c>
      <c r="G33" s="36">
        <v>90477027.920000002</v>
      </c>
      <c r="H33" s="37">
        <f t="shared" si="9"/>
        <v>300249591.60999995</v>
      </c>
    </row>
    <row r="34" spans="2:8" ht="12.75" x14ac:dyDescent="0.2">
      <c r="B34" s="28" t="s">
        <v>30</v>
      </c>
      <c r="C34" s="36">
        <v>58553900</v>
      </c>
      <c r="D34" s="37">
        <v>681400</v>
      </c>
      <c r="E34" s="36">
        <f t="shared" si="8"/>
        <v>59235300</v>
      </c>
      <c r="F34" s="37">
        <v>28209087.620000001</v>
      </c>
      <c r="G34" s="36">
        <v>28209087.620000001</v>
      </c>
      <c r="H34" s="37">
        <f t="shared" si="9"/>
        <v>31026212.379999999</v>
      </c>
    </row>
    <row r="35" spans="2:8" ht="12.75" x14ac:dyDescent="0.2">
      <c r="B35" s="28" t="s">
        <v>31</v>
      </c>
      <c r="C35" s="36">
        <v>1934500</v>
      </c>
      <c r="D35" s="37">
        <v>-236594.2</v>
      </c>
      <c r="E35" s="36">
        <f t="shared" si="8"/>
        <v>1697905.8</v>
      </c>
      <c r="F35" s="37">
        <v>226212.21</v>
      </c>
      <c r="G35" s="36">
        <v>226212.21</v>
      </c>
      <c r="H35" s="37">
        <f t="shared" si="9"/>
        <v>1471693.59</v>
      </c>
    </row>
    <row r="36" spans="2:8" ht="12.75" x14ac:dyDescent="0.2">
      <c r="B36" s="28" t="s">
        <v>32</v>
      </c>
      <c r="C36" s="36">
        <v>80885635.200000003</v>
      </c>
      <c r="D36" s="37">
        <v>4691382.18</v>
      </c>
      <c r="E36" s="36">
        <f t="shared" si="8"/>
        <v>85577017.379999995</v>
      </c>
      <c r="F36" s="37">
        <v>19007181.399999999</v>
      </c>
      <c r="G36" s="36">
        <v>19007181.399999999</v>
      </c>
      <c r="H36" s="37">
        <f t="shared" si="9"/>
        <v>66569835.979999997</v>
      </c>
    </row>
    <row r="37" spans="2:8" ht="12.75" x14ac:dyDescent="0.2">
      <c r="B37" s="28" t="s">
        <v>33</v>
      </c>
      <c r="C37" s="36">
        <v>398402500</v>
      </c>
      <c r="D37" s="37">
        <v>-108414337.31</v>
      </c>
      <c r="E37" s="36">
        <f t="shared" si="8"/>
        <v>289988162.69</v>
      </c>
      <c r="F37" s="37">
        <v>63840279.549999997</v>
      </c>
      <c r="G37" s="36">
        <v>63831229.399999999</v>
      </c>
      <c r="H37" s="37">
        <f t="shared" si="9"/>
        <v>226147883.13999999</v>
      </c>
    </row>
    <row r="38" spans="2:8" s="15" customFormat="1" ht="25.5" x14ac:dyDescent="0.2">
      <c r="B38" s="27" t="s">
        <v>34</v>
      </c>
      <c r="C38" s="34">
        <f>SUM(C39:C47)</f>
        <v>2026717584</v>
      </c>
      <c r="D38" s="35">
        <f t="shared" ref="D38:H38" si="10">SUM(D39:D47)</f>
        <v>-24504283.030000001</v>
      </c>
      <c r="E38" s="34">
        <f>SUM(E39:E47)</f>
        <v>2002213300.97</v>
      </c>
      <c r="F38" s="35">
        <f>SUM(F39:F47)</f>
        <v>1069104451.4</v>
      </c>
      <c r="G38" s="34">
        <f>SUM(G39:G47)</f>
        <v>1069097743.4</v>
      </c>
      <c r="H38" s="35">
        <f t="shared" si="10"/>
        <v>933108849.57000005</v>
      </c>
    </row>
    <row r="39" spans="2:8" ht="12.75" x14ac:dyDescent="0.2">
      <c r="B39" s="28" t="s">
        <v>35</v>
      </c>
      <c r="C39" s="36">
        <v>53913500</v>
      </c>
      <c r="D39" s="37">
        <v>7000000</v>
      </c>
      <c r="E39" s="36">
        <f>C39+D39</f>
        <v>60913500</v>
      </c>
      <c r="F39" s="37">
        <v>60913500</v>
      </c>
      <c r="G39" s="36">
        <v>60913500</v>
      </c>
      <c r="H39" s="37">
        <f>E39-F39</f>
        <v>0</v>
      </c>
    </row>
    <row r="40" spans="2:8" ht="12.75" x14ac:dyDescent="0.2">
      <c r="B40" s="28" t="s">
        <v>36</v>
      </c>
      <c r="C40" s="36">
        <v>1500000000</v>
      </c>
      <c r="D40" s="37">
        <v>500000</v>
      </c>
      <c r="E40" s="36">
        <f t="shared" ref="E40:E47" si="11">C40+D40</f>
        <v>1500500000</v>
      </c>
      <c r="F40" s="37">
        <v>736762500</v>
      </c>
      <c r="G40" s="36">
        <v>736762500</v>
      </c>
      <c r="H40" s="37">
        <f t="shared" ref="H40:H44" si="12">E40-F40</f>
        <v>763737500</v>
      </c>
    </row>
    <row r="41" spans="2:8" ht="12.75" x14ac:dyDescent="0.2">
      <c r="B41" s="28" t="s">
        <v>37</v>
      </c>
      <c r="C41" s="36">
        <v>23000000</v>
      </c>
      <c r="D41" s="37">
        <v>7299200</v>
      </c>
      <c r="E41" s="36">
        <f t="shared" si="11"/>
        <v>30299200</v>
      </c>
      <c r="F41" s="37">
        <v>12934275</v>
      </c>
      <c r="G41" s="36">
        <v>12934275</v>
      </c>
      <c r="H41" s="37">
        <f t="shared" si="12"/>
        <v>17364925</v>
      </c>
    </row>
    <row r="42" spans="2:8" ht="12.75" x14ac:dyDescent="0.2">
      <c r="B42" s="28" t="s">
        <v>38</v>
      </c>
      <c r="C42" s="36">
        <v>277936704</v>
      </c>
      <c r="D42" s="37">
        <v>-60818671.030000001</v>
      </c>
      <c r="E42" s="36">
        <f t="shared" si="11"/>
        <v>217118032.97</v>
      </c>
      <c r="F42" s="37">
        <v>163081776.38</v>
      </c>
      <c r="G42" s="36">
        <v>163075068.38</v>
      </c>
      <c r="H42" s="37">
        <f t="shared" si="12"/>
        <v>54036256.590000004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10853320</v>
      </c>
      <c r="D44" s="37">
        <v>15500000</v>
      </c>
      <c r="E44" s="36">
        <f t="shared" si="11"/>
        <v>26353320</v>
      </c>
      <c r="F44" s="37">
        <v>11299734.619999999</v>
      </c>
      <c r="G44" s="36">
        <v>11299734.619999999</v>
      </c>
      <c r="H44" s="37">
        <f t="shared" si="12"/>
        <v>15053585.380000001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161014060</v>
      </c>
      <c r="D46" s="37">
        <v>6015188</v>
      </c>
      <c r="E46" s="36">
        <f t="shared" si="11"/>
        <v>167029248</v>
      </c>
      <c r="F46" s="53">
        <v>84112665.400000006</v>
      </c>
      <c r="G46" s="54">
        <v>84112665.400000006</v>
      </c>
      <c r="H46" s="37">
        <f>E46-F46</f>
        <v>82916582.599999994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139218225.59999999</v>
      </c>
      <c r="D48" s="35">
        <f>SUM(D49:D57)</f>
        <v>155756454.41</v>
      </c>
      <c r="E48" s="34">
        <f>SUM(E49:E57)</f>
        <v>294974680.00999999</v>
      </c>
      <c r="F48" s="35">
        <f t="shared" ref="F48:H48" si="13">SUM(F49:F57)</f>
        <v>63415709.5</v>
      </c>
      <c r="G48" s="34">
        <f t="shared" si="13"/>
        <v>41848731.290000007</v>
      </c>
      <c r="H48" s="35">
        <f t="shared" si="13"/>
        <v>231558970.50999999</v>
      </c>
    </row>
    <row r="49" spans="2:8" ht="12.75" x14ac:dyDescent="0.2">
      <c r="B49" s="28" t="s">
        <v>45</v>
      </c>
      <c r="C49" s="36">
        <v>45785525.600000001</v>
      </c>
      <c r="D49" s="37">
        <v>8238566.0199999996</v>
      </c>
      <c r="E49" s="36">
        <f>C49+D49</f>
        <v>54024091.620000005</v>
      </c>
      <c r="F49" s="37">
        <v>14792384.960000001</v>
      </c>
      <c r="G49" s="36">
        <v>1656861.67</v>
      </c>
      <c r="H49" s="37">
        <f>E49-F49</f>
        <v>39231706.660000004</v>
      </c>
    </row>
    <row r="50" spans="2:8" ht="12.75" x14ac:dyDescent="0.2">
      <c r="B50" s="28" t="s">
        <v>46</v>
      </c>
      <c r="C50" s="36">
        <v>5181000</v>
      </c>
      <c r="D50" s="37">
        <v>-1163907.04</v>
      </c>
      <c r="E50" s="36">
        <f t="shared" ref="E50:E57" si="14">C50+D50</f>
        <v>4017092.96</v>
      </c>
      <c r="F50" s="37">
        <v>534885.63</v>
      </c>
      <c r="G50" s="36">
        <v>459651.51</v>
      </c>
      <c r="H50" s="37">
        <f t="shared" ref="H50:H57" si="15">E50-F50</f>
        <v>3482207.33</v>
      </c>
    </row>
    <row r="51" spans="2:8" ht="12.75" x14ac:dyDescent="0.2">
      <c r="B51" s="28" t="s">
        <v>47</v>
      </c>
      <c r="C51" s="36">
        <v>816000</v>
      </c>
      <c r="D51" s="37">
        <v>-661400</v>
      </c>
      <c r="E51" s="36">
        <f t="shared" si="14"/>
        <v>154600</v>
      </c>
      <c r="F51" s="37">
        <v>121913.68</v>
      </c>
      <c r="G51" s="36">
        <v>7189.68</v>
      </c>
      <c r="H51" s="37">
        <f t="shared" si="15"/>
        <v>32686.320000000007</v>
      </c>
    </row>
    <row r="52" spans="2:8" ht="12.75" x14ac:dyDescent="0.2">
      <c r="B52" s="28" t="s">
        <v>48</v>
      </c>
      <c r="C52" s="36">
        <v>47715000</v>
      </c>
      <c r="D52" s="37">
        <v>57053767.159999996</v>
      </c>
      <c r="E52" s="36">
        <f t="shared" si="14"/>
        <v>104768767.16</v>
      </c>
      <c r="F52" s="37">
        <v>673380</v>
      </c>
      <c r="G52" s="36">
        <v>673380</v>
      </c>
      <c r="H52" s="37">
        <f t="shared" si="15"/>
        <v>104095387.16</v>
      </c>
    </row>
    <row r="53" spans="2:8" ht="12.75" x14ac:dyDescent="0.2">
      <c r="B53" s="28" t="s">
        <v>49</v>
      </c>
      <c r="C53" s="36">
        <v>0</v>
      </c>
      <c r="D53" s="37">
        <v>2092094.51</v>
      </c>
      <c r="E53" s="36">
        <f t="shared" si="14"/>
        <v>2092094.51</v>
      </c>
      <c r="F53" s="37">
        <v>2092094.51</v>
      </c>
      <c r="G53" s="36">
        <v>2092094.51</v>
      </c>
      <c r="H53" s="37">
        <f t="shared" si="15"/>
        <v>0</v>
      </c>
    </row>
    <row r="54" spans="2:8" ht="12.75" x14ac:dyDescent="0.2">
      <c r="B54" s="28" t="s">
        <v>50</v>
      </c>
      <c r="C54" s="36">
        <v>29140700</v>
      </c>
      <c r="D54" s="37">
        <v>55060342.880000003</v>
      </c>
      <c r="E54" s="36">
        <f t="shared" si="14"/>
        <v>84201042.879999995</v>
      </c>
      <c r="F54" s="37">
        <v>10016712.84</v>
      </c>
      <c r="G54" s="36">
        <v>1775216.04</v>
      </c>
      <c r="H54" s="37">
        <f t="shared" si="15"/>
        <v>74184330.039999992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10380000</v>
      </c>
      <c r="D56" s="37">
        <v>35184337.880000003</v>
      </c>
      <c r="E56" s="36">
        <f t="shared" si="14"/>
        <v>45564337.880000003</v>
      </c>
      <c r="F56" s="37">
        <v>35184337.880000003</v>
      </c>
      <c r="G56" s="36">
        <v>35184337.880000003</v>
      </c>
      <c r="H56" s="37">
        <f t="shared" si="15"/>
        <v>10380000</v>
      </c>
    </row>
    <row r="57" spans="2:8" ht="12.75" x14ac:dyDescent="0.2">
      <c r="B57" s="28" t="s">
        <v>53</v>
      </c>
      <c r="C57" s="36">
        <v>200000</v>
      </c>
      <c r="D57" s="37">
        <v>-47347</v>
      </c>
      <c r="E57" s="36">
        <f t="shared" si="14"/>
        <v>152653</v>
      </c>
      <c r="F57" s="37">
        <v>0</v>
      </c>
      <c r="G57" s="36">
        <v>0</v>
      </c>
      <c r="H57" s="37">
        <f t="shared" si="15"/>
        <v>152653</v>
      </c>
    </row>
    <row r="58" spans="2:8" s="15" customFormat="1" ht="12.75" x14ac:dyDescent="0.2">
      <c r="B58" s="27" t="s">
        <v>54</v>
      </c>
      <c r="C58" s="34">
        <f>SUM(C59:C61)</f>
        <v>884602588.13</v>
      </c>
      <c r="D58" s="35">
        <f t="shared" ref="D58:H58" si="16">SUM(D59:D61)</f>
        <v>223416488.60000002</v>
      </c>
      <c r="E58" s="34">
        <f>SUM(E59:E61)</f>
        <v>1108019076.73</v>
      </c>
      <c r="F58" s="35">
        <f t="shared" si="16"/>
        <v>324592072.82999998</v>
      </c>
      <c r="G58" s="34">
        <f t="shared" si="16"/>
        <v>324592072.82999998</v>
      </c>
      <c r="H58" s="35">
        <f t="shared" si="16"/>
        <v>783427003.89999998</v>
      </c>
    </row>
    <row r="59" spans="2:8" ht="12.75" x14ac:dyDescent="0.2">
      <c r="B59" s="28" t="s">
        <v>55</v>
      </c>
      <c r="C59" s="36">
        <v>758602588.13</v>
      </c>
      <c r="D59" s="37">
        <v>57285133.170000002</v>
      </c>
      <c r="E59" s="36">
        <f>C59+D59</f>
        <v>815887721.29999995</v>
      </c>
      <c r="F59" s="37">
        <v>263299307.90000001</v>
      </c>
      <c r="G59" s="36">
        <v>263299307.90000001</v>
      </c>
      <c r="H59" s="37">
        <f>E59-F59</f>
        <v>552588413.39999998</v>
      </c>
    </row>
    <row r="60" spans="2:8" ht="12.75" x14ac:dyDescent="0.2">
      <c r="B60" s="28" t="s">
        <v>56</v>
      </c>
      <c r="C60" s="36">
        <v>126000000</v>
      </c>
      <c r="D60" s="37">
        <v>166131355.43000001</v>
      </c>
      <c r="E60" s="36">
        <f>C60+D60</f>
        <v>292131355.43000001</v>
      </c>
      <c r="F60" s="37">
        <v>61292764.93</v>
      </c>
      <c r="G60" s="36">
        <v>61292764.93</v>
      </c>
      <c r="H60" s="37">
        <f t="shared" ref="H60:H61" si="17">E60-F60</f>
        <v>230838590.5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47406949.969999999</v>
      </c>
      <c r="D75" s="35">
        <f t="shared" ref="D75:H75" si="24">SUM(D76:D82)</f>
        <v>14068714.32</v>
      </c>
      <c r="E75" s="34">
        <f>SUM(E76:E82)</f>
        <v>61475664.289999992</v>
      </c>
      <c r="F75" s="35">
        <f t="shared" si="24"/>
        <v>23092074.489999998</v>
      </c>
      <c r="G75" s="34">
        <f t="shared" si="24"/>
        <v>23092074.489999998</v>
      </c>
      <c r="H75" s="35">
        <f t="shared" si="24"/>
        <v>38383589.79999999</v>
      </c>
    </row>
    <row r="76" spans="2:10" ht="12.75" x14ac:dyDescent="0.2">
      <c r="B76" s="28" t="s">
        <v>72</v>
      </c>
      <c r="C76" s="36">
        <v>11220458.17</v>
      </c>
      <c r="D76" s="37">
        <v>6967311.2999999998</v>
      </c>
      <c r="E76" s="36">
        <f>+C76+D76</f>
        <v>18187769.469999999</v>
      </c>
      <c r="F76" s="37">
        <v>4954097.78</v>
      </c>
      <c r="G76" s="36">
        <v>4954097.78</v>
      </c>
      <c r="H76" s="37">
        <f>E76-F76</f>
        <v>13233671.689999998</v>
      </c>
    </row>
    <row r="77" spans="2:10" ht="12.75" x14ac:dyDescent="0.2">
      <c r="B77" s="28" t="s">
        <v>73</v>
      </c>
      <c r="C77" s="36">
        <v>34949491.799999997</v>
      </c>
      <c r="D77" s="37">
        <v>6946863.9699999997</v>
      </c>
      <c r="E77" s="36">
        <f t="shared" ref="E77:E82" si="25">+C77+D77</f>
        <v>41896355.769999996</v>
      </c>
      <c r="F77" s="37">
        <v>16915003.059999999</v>
      </c>
      <c r="G77" s="36">
        <v>16915003.059999999</v>
      </c>
      <c r="H77" s="37">
        <f t="shared" ref="H77:H82" si="26">E77-F77</f>
        <v>24981352.709999997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1237000</v>
      </c>
      <c r="D79" s="37">
        <v>80000</v>
      </c>
      <c r="E79" s="36">
        <f t="shared" si="25"/>
        <v>1317000</v>
      </c>
      <c r="F79" s="37">
        <v>1150495.56</v>
      </c>
      <c r="G79" s="36">
        <v>1150495.56</v>
      </c>
      <c r="H79" s="37">
        <f t="shared" si="26"/>
        <v>166504.43999999994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74539.05</v>
      </c>
      <c r="E82" s="48">
        <f t="shared" si="25"/>
        <v>74539.05</v>
      </c>
      <c r="F82" s="49">
        <v>72478.09</v>
      </c>
      <c r="G82" s="48">
        <v>72478.09</v>
      </c>
      <c r="H82" s="49">
        <f t="shared" si="26"/>
        <v>2060.9600000000064</v>
      </c>
    </row>
    <row r="83" spans="2:8" ht="15" customHeight="1" x14ac:dyDescent="0.2">
      <c r="B83" s="31" t="s">
        <v>79</v>
      </c>
      <c r="C83" s="38">
        <f>SUM(C93+C103+C113+C123+C133+C137+C146+C150)</f>
        <v>1600330931</v>
      </c>
      <c r="D83" s="39">
        <f>SUM(D85,D93+D103+D113+D123+D133+D137+D146+D150)</f>
        <v>-59040701.160000004</v>
      </c>
      <c r="E83" s="38">
        <f>SUM(E85,E93+E103+E113+E123+E133+E137+E146+E150)</f>
        <v>1541290229.8400002</v>
      </c>
      <c r="F83" s="39">
        <f t="shared" ref="F83:G83" si="27">SUM(F85,F93+F103+F113+F123+F133+F137+F146+F150)</f>
        <v>510409629.08999991</v>
      </c>
      <c r="G83" s="38">
        <f t="shared" si="27"/>
        <v>501257577.08999991</v>
      </c>
      <c r="H83" s="39">
        <f>SUM(H85,H93+H103+H113+H123+H133+H137+H146+H150)</f>
        <v>1030880600.7499999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6454704.7800000003</v>
      </c>
      <c r="E85" s="34">
        <f>SUM(E86:E92)</f>
        <v>6454704.7800000003</v>
      </c>
      <c r="F85" s="35">
        <f t="shared" si="28"/>
        <v>6023360.2400000002</v>
      </c>
      <c r="G85" s="34">
        <f t="shared" si="28"/>
        <v>6023360.2400000002</v>
      </c>
      <c r="H85" s="35">
        <f t="shared" si="28"/>
        <v>431344.5399999998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424434.74</v>
      </c>
      <c r="E89" s="36">
        <f t="shared" si="29"/>
        <v>424434.74</v>
      </c>
      <c r="F89" s="37">
        <v>0</v>
      </c>
      <c r="G89" s="36">
        <v>0</v>
      </c>
      <c r="H89" s="37">
        <f t="shared" si="30"/>
        <v>424434.74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6030270.04</v>
      </c>
      <c r="E92" s="36">
        <f t="shared" si="29"/>
        <v>6030270.04</v>
      </c>
      <c r="F92" s="37">
        <v>6023360.2400000002</v>
      </c>
      <c r="G92" s="36">
        <v>6023360.2400000002</v>
      </c>
      <c r="H92" s="37">
        <f>E92-F92</f>
        <v>6909.7999999998137</v>
      </c>
    </row>
    <row r="93" spans="2:8" s="15" customFormat="1" ht="12.75" x14ac:dyDescent="0.2">
      <c r="B93" s="27" t="s">
        <v>14</v>
      </c>
      <c r="C93" s="34">
        <f>SUM(C94:C102)</f>
        <v>244000000</v>
      </c>
      <c r="D93" s="35">
        <f t="shared" ref="D93:H93" si="31">SUM(D94:D102)</f>
        <v>-87949476.960000008</v>
      </c>
      <c r="E93" s="34">
        <f t="shared" si="31"/>
        <v>156050523.03999999</v>
      </c>
      <c r="F93" s="35">
        <f t="shared" si="31"/>
        <v>15238719.32</v>
      </c>
      <c r="G93" s="34">
        <f t="shared" si="31"/>
        <v>15238719.32</v>
      </c>
      <c r="H93" s="35">
        <f t="shared" si="31"/>
        <v>140811803.72</v>
      </c>
    </row>
    <row r="94" spans="2:8" ht="12" customHeight="1" x14ac:dyDescent="0.2">
      <c r="B94" s="28" t="s">
        <v>15</v>
      </c>
      <c r="C94" s="36">
        <v>0</v>
      </c>
      <c r="D94" s="37">
        <v>110211.28</v>
      </c>
      <c r="E94" s="36">
        <f>C94+D94</f>
        <v>110211.28</v>
      </c>
      <c r="F94" s="37">
        <v>0</v>
      </c>
      <c r="G94" s="36">
        <v>0</v>
      </c>
      <c r="H94" s="37">
        <f>E94-F94</f>
        <v>110211.28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209000000</v>
      </c>
      <c r="D97" s="37">
        <v>-91516625.260000005</v>
      </c>
      <c r="E97" s="36">
        <f t="shared" si="32"/>
        <v>117483374.73999999</v>
      </c>
      <c r="F97" s="37">
        <v>0</v>
      </c>
      <c r="G97" s="36">
        <v>0</v>
      </c>
      <c r="H97" s="37">
        <f t="shared" si="33"/>
        <v>117483374.73999999</v>
      </c>
    </row>
    <row r="98" spans="2:8" ht="12.75" x14ac:dyDescent="0.2">
      <c r="B98" s="28" t="s">
        <v>19</v>
      </c>
      <c r="C98" s="36">
        <v>0</v>
      </c>
      <c r="D98" s="37">
        <v>16353</v>
      </c>
      <c r="E98" s="36">
        <f t="shared" si="32"/>
        <v>16353</v>
      </c>
      <c r="F98" s="37">
        <v>0</v>
      </c>
      <c r="G98" s="36">
        <v>0</v>
      </c>
      <c r="H98" s="37">
        <f t="shared" si="33"/>
        <v>16353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35000000</v>
      </c>
      <c r="D100" s="37">
        <v>1763788.1</v>
      </c>
      <c r="E100" s="36">
        <f t="shared" si="32"/>
        <v>36763788.100000001</v>
      </c>
      <c r="F100" s="37">
        <v>14567079.32</v>
      </c>
      <c r="G100" s="36">
        <v>14567079.32</v>
      </c>
      <c r="H100" s="37">
        <f t="shared" si="33"/>
        <v>22196708.780000001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1676795.92</v>
      </c>
      <c r="E102" s="36">
        <f t="shared" si="32"/>
        <v>1676795.92</v>
      </c>
      <c r="F102" s="37">
        <v>671640</v>
      </c>
      <c r="G102" s="36">
        <v>671640</v>
      </c>
      <c r="H102" s="37">
        <f>E102-F102</f>
        <v>1005155.9199999999</v>
      </c>
    </row>
    <row r="103" spans="2:8" s="15" customFormat="1" ht="12.75" x14ac:dyDescent="0.2">
      <c r="B103" s="27" t="s">
        <v>24</v>
      </c>
      <c r="C103" s="34">
        <f>SUM(C104:C112)</f>
        <v>558781944.06999993</v>
      </c>
      <c r="D103" s="35">
        <f t="shared" ref="D103:H103" si="34">SUM(D104:D112)</f>
        <v>9323086.9700000025</v>
      </c>
      <c r="E103" s="34">
        <f t="shared" si="34"/>
        <v>568105031.03999996</v>
      </c>
      <c r="F103" s="35">
        <f t="shared" si="34"/>
        <v>277984672.27999997</v>
      </c>
      <c r="G103" s="34">
        <f t="shared" si="34"/>
        <v>277984672.27999997</v>
      </c>
      <c r="H103" s="35">
        <f t="shared" si="34"/>
        <v>290120358.75999999</v>
      </c>
    </row>
    <row r="104" spans="2:8" ht="12.75" x14ac:dyDescent="0.2">
      <c r="B104" s="28" t="s">
        <v>25</v>
      </c>
      <c r="C104" s="36">
        <v>223090597.28</v>
      </c>
      <c r="D104" s="37">
        <v>33210653.260000002</v>
      </c>
      <c r="E104" s="36">
        <f>C104+D104</f>
        <v>256301250.53999999</v>
      </c>
      <c r="F104" s="37">
        <v>123063161.36</v>
      </c>
      <c r="G104" s="36">
        <v>123063161.36</v>
      </c>
      <c r="H104" s="37">
        <f>E104-F104</f>
        <v>133238089.17999999</v>
      </c>
    </row>
    <row r="105" spans="2:8" ht="12.75" x14ac:dyDescent="0.2">
      <c r="B105" s="28" t="s">
        <v>26</v>
      </c>
      <c r="C105" s="36">
        <v>161030442.78999999</v>
      </c>
      <c r="D105" s="37">
        <v>-15977566.289999999</v>
      </c>
      <c r="E105" s="36">
        <f t="shared" ref="E105:E112" si="35">C105+D105</f>
        <v>145052876.5</v>
      </c>
      <c r="F105" s="37">
        <v>89284438.349999994</v>
      </c>
      <c r="G105" s="36">
        <v>89284438.349999994</v>
      </c>
      <c r="H105" s="37">
        <f t="shared" ref="H105:H112" si="36">E105-F105</f>
        <v>55768438.150000006</v>
      </c>
    </row>
    <row r="106" spans="2:8" ht="12.75" x14ac:dyDescent="0.2">
      <c r="B106" s="28" t="s">
        <v>27</v>
      </c>
      <c r="C106" s="36">
        <v>7935000</v>
      </c>
      <c r="D106" s="37">
        <v>-7910000</v>
      </c>
      <c r="E106" s="36">
        <f t="shared" si="35"/>
        <v>25000</v>
      </c>
      <c r="F106" s="37">
        <v>0</v>
      </c>
      <c r="G106" s="36">
        <v>0</v>
      </c>
      <c r="H106" s="37">
        <f t="shared" si="36"/>
        <v>25000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166725904</v>
      </c>
      <c r="D108" s="37">
        <v>0</v>
      </c>
      <c r="E108" s="36">
        <f t="shared" si="35"/>
        <v>166725904</v>
      </c>
      <c r="F108" s="37">
        <v>65637072.57</v>
      </c>
      <c r="G108" s="36">
        <v>65637072.57</v>
      </c>
      <c r="H108" s="37">
        <f t="shared" si="36"/>
        <v>101088831.43000001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22000000</v>
      </c>
      <c r="D113" s="35">
        <f t="shared" ref="D113:H113" si="37">SUM(D114:D122)</f>
        <v>-2006082.86</v>
      </c>
      <c r="E113" s="34">
        <f t="shared" si="37"/>
        <v>19993917.140000001</v>
      </c>
      <c r="F113" s="35">
        <f t="shared" si="37"/>
        <v>9375935.4600000009</v>
      </c>
      <c r="G113" s="34">
        <f t="shared" si="37"/>
        <v>9375935.4600000009</v>
      </c>
      <c r="H113" s="35">
        <f t="shared" si="37"/>
        <v>10617981.68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4000000</v>
      </c>
      <c r="D115" s="37">
        <v>-650610.78</v>
      </c>
      <c r="E115" s="36">
        <f t="shared" ref="E115:E122" si="38">C115+D115</f>
        <v>3349389.2199999997</v>
      </c>
      <c r="F115" s="37">
        <v>3349389.22</v>
      </c>
      <c r="G115" s="36">
        <v>3349389.22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-1355472.08</v>
      </c>
      <c r="E117" s="36">
        <f t="shared" si="38"/>
        <v>16644527.92</v>
      </c>
      <c r="F117" s="37">
        <v>6026546.2400000002</v>
      </c>
      <c r="G117" s="36">
        <v>6026546.2400000002</v>
      </c>
      <c r="H117" s="37">
        <f t="shared" si="39"/>
        <v>10617981.68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149616850</v>
      </c>
      <c r="D123" s="35">
        <f t="shared" si="40"/>
        <v>58051888.030000001</v>
      </c>
      <c r="E123" s="34">
        <f t="shared" si="40"/>
        <v>207668738.03000003</v>
      </c>
      <c r="F123" s="35">
        <f t="shared" si="40"/>
        <v>50048212.439999998</v>
      </c>
      <c r="G123" s="34">
        <f t="shared" si="40"/>
        <v>40896160.439999998</v>
      </c>
      <c r="H123" s="35">
        <f t="shared" si="40"/>
        <v>157620525.59</v>
      </c>
    </row>
    <row r="124" spans="2:8" ht="12.75" x14ac:dyDescent="0.2">
      <c r="B124" s="28" t="s">
        <v>45</v>
      </c>
      <c r="C124" s="36">
        <v>50000000</v>
      </c>
      <c r="D124" s="37">
        <v>2506573.11</v>
      </c>
      <c r="E124" s="36">
        <f>C124+D124</f>
        <v>52506573.109999999</v>
      </c>
      <c r="F124" s="53">
        <v>24837449.039999999</v>
      </c>
      <c r="G124" s="54">
        <v>24837449.039999999</v>
      </c>
      <c r="H124" s="37">
        <f>E124-F124</f>
        <v>27669124.07</v>
      </c>
    </row>
    <row r="125" spans="2:8" ht="12.75" x14ac:dyDescent="0.2">
      <c r="B125" s="28" t="s">
        <v>46</v>
      </c>
      <c r="C125" s="36">
        <v>0</v>
      </c>
      <c r="D125" s="37">
        <v>320000</v>
      </c>
      <c r="E125" s="36">
        <f t="shared" ref="E125:E132" si="41">C125+D125</f>
        <v>320000</v>
      </c>
      <c r="F125" s="53">
        <v>0</v>
      </c>
      <c r="G125" s="54">
        <v>0</v>
      </c>
      <c r="H125" s="37">
        <f t="shared" ref="H125:H132" si="42">E125-F125</f>
        <v>320000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64241366.68</v>
      </c>
      <c r="E127" s="36">
        <f t="shared" si="41"/>
        <v>139241366.68000001</v>
      </c>
      <c r="F127" s="53">
        <v>16058711.4</v>
      </c>
      <c r="G127" s="54">
        <v>16058711.4</v>
      </c>
      <c r="H127" s="37">
        <f t="shared" si="42"/>
        <v>123182655.28</v>
      </c>
    </row>
    <row r="128" spans="2:8" ht="12.75" x14ac:dyDescent="0.2">
      <c r="B128" s="28" t="s">
        <v>49</v>
      </c>
      <c r="C128" s="36">
        <v>14616850</v>
      </c>
      <c r="D128" s="37">
        <v>-5464798</v>
      </c>
      <c r="E128" s="36">
        <f t="shared" si="41"/>
        <v>9152052</v>
      </c>
      <c r="F128" s="53">
        <v>9152052</v>
      </c>
      <c r="G128" s="54">
        <v>0</v>
      </c>
      <c r="H128" s="37">
        <f t="shared" si="42"/>
        <v>0</v>
      </c>
    </row>
    <row r="129" spans="2:12" ht="12.75" x14ac:dyDescent="0.2">
      <c r="B129" s="28" t="s">
        <v>50</v>
      </c>
      <c r="C129" s="36">
        <v>10000000</v>
      </c>
      <c r="D129" s="37">
        <v>-3551253.76</v>
      </c>
      <c r="E129" s="36">
        <f t="shared" si="41"/>
        <v>6448746.2400000002</v>
      </c>
      <c r="F129" s="53">
        <v>0</v>
      </c>
      <c r="G129" s="54">
        <v>0</v>
      </c>
      <c r="H129" s="37">
        <f t="shared" si="42"/>
        <v>6448746.2400000002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457581486</v>
      </c>
      <c r="D133" s="35">
        <f t="shared" ref="D133:H133" si="43">SUM(D134:D136)</f>
        <v>-42914821.119999997</v>
      </c>
      <c r="E133" s="34">
        <f t="shared" si="43"/>
        <v>414666664.88</v>
      </c>
      <c r="F133" s="35">
        <f t="shared" si="43"/>
        <v>67925349.810000002</v>
      </c>
      <c r="G133" s="34">
        <f t="shared" si="43"/>
        <v>67925349.810000002</v>
      </c>
      <c r="H133" s="35">
        <f t="shared" si="43"/>
        <v>346741315.06999999</v>
      </c>
    </row>
    <row r="134" spans="2:12" ht="12.75" x14ac:dyDescent="0.2">
      <c r="B134" s="28" t="s">
        <v>55</v>
      </c>
      <c r="C134" s="36">
        <v>457581486</v>
      </c>
      <c r="D134" s="37">
        <v>-42914821.119999997</v>
      </c>
      <c r="E134" s="36">
        <f>C134+D134</f>
        <v>414666664.88</v>
      </c>
      <c r="F134" s="53">
        <v>67925349.810000002</v>
      </c>
      <c r="G134" s="54">
        <v>67925349.810000002</v>
      </c>
      <c r="H134" s="37">
        <f>E134-F134</f>
        <v>346741315.06999999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168350650.93000001</v>
      </c>
      <c r="D150" s="35">
        <f t="shared" ref="D150:H150" si="51">SUM(D151:D157)</f>
        <v>0</v>
      </c>
      <c r="E150" s="34">
        <f>SUM(E151:E157)</f>
        <v>168350650.93000001</v>
      </c>
      <c r="F150" s="35">
        <f t="shared" si="51"/>
        <v>83813379.539999992</v>
      </c>
      <c r="G150" s="34">
        <f t="shared" si="51"/>
        <v>83813379.539999992</v>
      </c>
      <c r="H150" s="35">
        <f t="shared" si="51"/>
        <v>84537271.390000015</v>
      </c>
    </row>
    <row r="151" spans="2:10" ht="12.75" x14ac:dyDescent="0.2">
      <c r="B151" s="28" t="s">
        <v>72</v>
      </c>
      <c r="C151" s="36">
        <v>89852470.5</v>
      </c>
      <c r="D151" s="53">
        <v>0</v>
      </c>
      <c r="E151" s="36">
        <f>C151+D151</f>
        <v>89852470.5</v>
      </c>
      <c r="F151" s="53">
        <v>43186273.859999999</v>
      </c>
      <c r="G151" s="54">
        <v>43186273.859999999</v>
      </c>
      <c r="H151" s="37">
        <f>E151-F151</f>
        <v>46666196.640000001</v>
      </c>
    </row>
    <row r="152" spans="2:10" ht="12.75" x14ac:dyDescent="0.2">
      <c r="B152" s="28" t="s">
        <v>73</v>
      </c>
      <c r="C152" s="36">
        <v>78498180.430000007</v>
      </c>
      <c r="D152" s="53">
        <v>0</v>
      </c>
      <c r="E152" s="36">
        <f t="shared" ref="E152:E157" si="52">C152+D152</f>
        <v>78498180.430000007</v>
      </c>
      <c r="F152" s="53">
        <v>40627105.68</v>
      </c>
      <c r="G152" s="54">
        <v>40627105.68</v>
      </c>
      <c r="H152" s="37">
        <f t="shared" ref="H152:H157" si="53">E152-F152</f>
        <v>37871074.750000007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11545212573.999998</v>
      </c>
      <c r="D158" s="46">
        <f>D83+D8</f>
        <v>78913631.340000063</v>
      </c>
      <c r="E158" s="45">
        <f>E83+E8</f>
        <v>11624126205.34</v>
      </c>
      <c r="F158" s="46">
        <f t="shared" si="54"/>
        <v>4619937339.6099997</v>
      </c>
      <c r="G158" s="45">
        <f t="shared" si="54"/>
        <v>4589202551.25</v>
      </c>
      <c r="H158" s="46">
        <f>H83+H8</f>
        <v>7004188865.7299995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 H137:H152 E133:E1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2024-07-31T19:15:32Z</dcterms:modified>
</cp:coreProperties>
</file>