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B8D22C22-15A1-43BC-9E79-ACEEDDA11F47}" xr6:coauthVersionLast="36" xr6:coauthVersionMax="36" xr10:uidLastSave="{00000000-0000-0000-0000-000000000000}"/>
  <bookViews>
    <workbookView xWindow="0" yWindow="0" windowWidth="28800" windowHeight="12225" xr2:uid="{80FCA036-9ACD-4DF6-AF5B-3EB8FA4DADE5}"/>
  </bookViews>
  <sheets>
    <sheet name="PP28" sheetId="1" r:id="rId1"/>
  </sheets>
  <externalReferences>
    <externalReference r:id="rId2"/>
  </externalReferences>
  <definedNames>
    <definedName name="_xlnm.Print_Area" localSheetId="0">'PP28'!$A$2:$Q$64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J24" i="1"/>
  <c r="N24" i="1" s="1"/>
  <c r="K24" i="1"/>
  <c r="K25" i="1"/>
  <c r="J25" i="1" s="1"/>
  <c r="N25" i="1" s="1"/>
  <c r="J26" i="1"/>
  <c r="N26" i="1" s="1"/>
  <c r="K26" i="1"/>
  <c r="K28" i="1"/>
  <c r="J28" i="1" s="1"/>
  <c r="N28" i="1" s="1"/>
  <c r="K29" i="1"/>
  <c r="J29" i="1" s="1"/>
  <c r="N29" i="1" s="1"/>
  <c r="K30" i="1"/>
  <c r="J30" i="1" s="1"/>
  <c r="N30" i="1" s="1"/>
  <c r="K32" i="1"/>
  <c r="J32" i="1" s="1"/>
  <c r="N32" i="1" s="1"/>
  <c r="J33" i="1"/>
  <c r="K33" i="1"/>
  <c r="N33" i="1"/>
  <c r="J34" i="1"/>
  <c r="N34" i="1" s="1"/>
  <c r="K34" i="1"/>
  <c r="K35" i="1"/>
  <c r="J35" i="1" s="1"/>
  <c r="N35" i="1" s="1"/>
  <c r="K36" i="1"/>
  <c r="J36" i="1" s="1"/>
  <c r="N36" i="1" s="1"/>
  <c r="K37" i="1"/>
  <c r="J37" i="1" s="1"/>
  <c r="N37" i="1" s="1"/>
  <c r="J39" i="1"/>
  <c r="N39" i="1" s="1"/>
  <c r="K39" i="1"/>
  <c r="J40" i="1"/>
  <c r="N40" i="1" s="1"/>
  <c r="K40" i="1"/>
  <c r="K41" i="1"/>
  <c r="J41" i="1" s="1"/>
  <c r="N41" i="1" s="1"/>
  <c r="K42" i="1"/>
  <c r="O42" i="1" s="1"/>
  <c r="N43" i="1"/>
  <c r="K44" i="1"/>
  <c r="J44" i="1" s="1"/>
  <c r="N44" i="1" s="1"/>
  <c r="J45" i="1"/>
  <c r="N45" i="1"/>
  <c r="O45" i="1"/>
  <c r="K46" i="1"/>
  <c r="J46" i="1" s="1"/>
  <c r="N46" i="1" s="1"/>
  <c r="J47" i="1"/>
  <c r="N47" i="1" s="1"/>
  <c r="K47" i="1"/>
  <c r="O47" i="1"/>
  <c r="J48" i="1"/>
  <c r="N48" i="1" s="1"/>
  <c r="K48" i="1"/>
  <c r="N49" i="1"/>
  <c r="N50" i="1"/>
  <c r="N51" i="1"/>
  <c r="N52" i="1"/>
  <c r="N53" i="1"/>
  <c r="J42" i="1" l="1"/>
  <c r="N42" i="1" s="1"/>
  <c r="O41" i="1"/>
</calcChain>
</file>

<file path=xl/sharedStrings.xml><?xml version="1.0" encoding="utf-8"?>
<sst xmlns="http://schemas.openxmlformats.org/spreadsheetml/2006/main" count="410" uniqueCount="249">
  <si>
    <t>NOTA: LAS METAS PUEDEN SER PROGRAMADAS, MODIFICADAS Y/O AÑADIDAS EN EL TRANSCURSO DEL EJERCICIO FISCAL EN CURSO.</t>
  </si>
  <si>
    <t>ESTEFANÍA JUÁREZ LIMÓN.</t>
  </si>
  <si>
    <t>FUNCIONARIO RESPONSABLE DEL PROGRAMA</t>
  </si>
  <si>
    <t>DIRECCIÓN DE OBRAS PÚBLICAS E INFRAESTRUCTURA Y DIRECCIÓN DE CONSERVACIÓN DE INMUEBLES.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</si>
  <si>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</si>
  <si>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</si>
  <si>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</si>
  <si>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</si>
  <si>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</si>
  <si>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</si>
  <si>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</si>
  <si>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 - RECURSOS FEDERALES.</t>
  </si>
  <si>
    <t>FUENTE DE FINANCIAMIENTO</t>
  </si>
  <si>
    <t>GASTO CORRIENTE.</t>
  </si>
  <si>
    <t>TIPO DE GASTO</t>
  </si>
  <si>
    <t>QUE SE CUENTE CON EL INVENTARIO DE EDIFICIOS A ATENDER Y QUE SE CUENTEN CON LOS RECURSOS Y MATERIALES NECESARIOS PARA ATENDER DICHAS SOLICITUDES.</t>
  </si>
  <si>
    <t>REPORTES Y BASES DE DATOS DE LA DIRECCIÓN DE CONSERVACIÓN DE INMUEBLES.</t>
  </si>
  <si>
    <t>PORCENTAJE</t>
  </si>
  <si>
    <t>MENSUAL</t>
  </si>
  <si>
    <t>(SOLICITUDES ATENDIDAS / SOLICITUDES RECIBIDAS Y PROGRAMADAS)*100</t>
  </si>
  <si>
    <t>GESTIÓN</t>
  </si>
  <si>
    <t>EFICACIA</t>
  </si>
  <si>
    <r>
      <t xml:space="preserve">ATENCIÓN DE SOLICITUDES DE SERVICIOS GENERALES (GAS, FUMIGACIÓN Y </t>
    </r>
    <r>
      <rPr>
        <b/>
        <sz val="12"/>
        <rFont val="Arial"/>
        <family val="2"/>
      </rPr>
      <t>OTROS</t>
    </r>
    <r>
      <rPr>
        <sz val="12"/>
        <rFont val="Arial"/>
        <family val="2"/>
      </rPr>
      <t>) EN EDIFICIOS PROPIOS Y ARRENDADOS.</t>
    </r>
  </si>
  <si>
    <t>PORCENTAJE DE ATENCIÓN A SOLICITUDES DE SERVICIOS GENERALES EN EDIFICIOS PROPIOS Y ARRENDADOS.</t>
  </si>
  <si>
    <t>434 ATENCIÓN A SOLICITUDES DE SERVICIOS GENERALES EN EDIFICIOS PROPIOS Y ARRENDADOS.</t>
  </si>
  <si>
    <t>ACTIVIDAD 5.4</t>
  </si>
  <si>
    <t>QUE EL PROGRAMA SE APLIQUE Y QUE LAS DEPENDENCIAS SOLICITEN MANTENIMIENTO Y REPARACIONES PARA SU OPERACIÓN, Y QUE SE CUENTEN CON LOS RECUIRSOS Y MATERIALES NECESARIOS PARA ATENDER DICHAS SOLICITUDES.</t>
  </si>
  <si>
    <t>REPORTES, PROGRAMA Y BASES DE DATOS DE LA DIRECCIÓN DE CONSERVACIÓN DE INMUEBLES.</t>
  </si>
  <si>
    <t>ATENCIÓN DE SOLICITUDES DE MANTENIMIENTO PREVENTIVO Y CORRECTIVO A LAS INSTALACIONES FIJAS Y EQUIPOS</t>
  </si>
  <si>
    <t>PORCENTAJE DE ATENCIÓN A SOLICITUDES DE MANTENIMIENTO PREVENTIVO Y CORRECTIVO A LAS INSTALACIONES FIJAS Y EQUIPOS</t>
  </si>
  <si>
    <t xml:space="preserve">450 MANTENIMIENTO PREVENTIVO CORRECTIVO A LAS INSTALACIONES FIJAS Y EQUIPOS </t>
  </si>
  <si>
    <t>ACTIVIDAD 5.3</t>
  </si>
  <si>
    <t>QUE LAS DEPENDENCIAS SOLICITEN MANTENIMIENTO Y REPARACIONES PARA SU OPERACIÓN, Y QUE SE CUENTEN CON LOS RECUIRSOS Y MATERIALES NECESARIOS PARA ATENDER DICHAS SOLICITUDES.</t>
  </si>
  <si>
    <t>ATENCIÓN DE SOLICITUDES DE CONSERVACIÓN Y MANTENIMIENTO MAYOR EN EDIFICIOS PÚBLICOS.</t>
  </si>
  <si>
    <t>PORCENTAJE DE ATENCIÓN A SOLICITUDES DE CONSERVACIÓN Y MANTENIMIENTO MAYOR EN EDIFICIOS PÚBLICOS.</t>
  </si>
  <si>
    <t>444 ATENCIÓN A SOLICITUDES DE REMODELACIÓN Y/O SERVICIO MAYOR EN EDIFICIOS PÚBLICOS.</t>
  </si>
  <si>
    <t>ACTIVIDAD 5.2</t>
  </si>
  <si>
    <t>(SOLICITUDES ATENDIDAS / SOLICITUDES RECIBIDAS)*100</t>
  </si>
  <si>
    <t>ATENCIÓN DE SOLICITUDES DE REPARACIÓN Y SERVICIOS MENORES EN EDIFICIOS PÚBLICOS.</t>
  </si>
  <si>
    <t>PORCENTAJE DE ATENCIÓN A SOLICITUDES DE REPARACIÓN Y SERVICIOS MENORES EN EDIFICIOS PÚBLICOS.</t>
  </si>
  <si>
    <t>443 ATENCIÓN A SOLICITUDES DE REPARACIÓN / SERVICIOS MENORES EN EDIFICIOS PÚBLICOS.</t>
  </si>
  <si>
    <t>ACTIVIDAD 5.1</t>
  </si>
  <si>
    <t>N/A</t>
  </si>
  <si>
    <t>ATENCIÓN DE SOLICITUDES DE MANTENIMIENTO, CONSERVACIÓN Y SERVICIOS PARA LOS BIENES INMUEBLES.</t>
  </si>
  <si>
    <t>PORCENTAJE DE SOLICITUDES DE MANTENIMIENTO, CONSERVACIÓN Y SERVICIOS ATENDIDAS.</t>
  </si>
  <si>
    <t>022  MANTENIMIENTO Y SERVICIOS DE LOS BIENES MUEBLES E INMUEBLES EFICIENTADA.</t>
  </si>
  <si>
    <t>COMPONENTE 5</t>
  </si>
  <si>
    <t>LOS PROYECTOS CUMPLEN CON LOS REQUISITOS NECESARIOS PARA SER EJECUTADOS.</t>
  </si>
  <si>
    <t>REPORTERIA E INFORMES PUBLICADOS EN EL PORTAL WEB DEL MUNICIPIO DE ZAPOPAN; https://www.zapopan.gob.mx/transparencia/informes-planes-y-programas/ramo-33/</t>
  </si>
  <si>
    <t>ANUAL</t>
  </si>
  <si>
    <t>(NÚMERO DE PROYECTOS EJECUTADOS EN EL EJERCICIO FISCAL CORRIENTE / NÚMERO DE PROYECTOS ESTIMADOS PARAR SER EJECUTADOS EN EL EJERCICIO FISCAL CORRIENTE)*100</t>
  </si>
  <si>
    <t>SE MIDE EL PORCENTAJE DE PROYECTOS VINCULADOS A INFRAESTRUCTURA URBANÍSTICA RESPECTO DEL TOTAL DE PROYECTOS  EN EL EJERCICIO FISCAL CORRIENTE.</t>
  </si>
  <si>
    <t>PORCENTAJE DE PROYECTOS VINCULADOS A INFRAESTRUCTURA URBANÍSTICA.</t>
  </si>
  <si>
    <t>448 IMPLEMENTACIÓN DE PROYECTOS DE INFRAESTRUCTURA VINCULADOS PRIORITARIAMENTE A LA AMPLIACIÓN, CONSTRUCCIÓN, EQUIPAMIENTO, MANTENIMIENTO Y REHABILITACIÓN DE INFRAESTRUCTURA URBANÍSTICA.</t>
  </si>
  <si>
    <t>ACTIVIDAD 3.4</t>
  </si>
  <si>
    <t>(NÚMERO DE PROYECTOS EJECUTADOS EN EL EJERCICIO FISCAL CORRIENTE / NÚMERO TOTAL DE PROYECTOS ESTIMADOS PARAR SER EJECUTADOS EN EL EJERCICIO FISCAL CORRIENTE)*100</t>
  </si>
  <si>
    <t>SE MIDE EL PORCENTAJE DE PROYECTOS VINCULADOS A REDES ELÉCTRICAS RESPECTO DEL TOTAL DE PROYECTOS  EN EL EJERCICIO FISCAL CORRIENTE.</t>
  </si>
  <si>
    <t>PORCENTAJE DE PROYECTOS VINCULADOS A REDES ELÉCTRICAS.</t>
  </si>
  <si>
    <t>447 IMPLEMENTACIÓN DE PROYECTOS DE INFRAESTRUCTURA VINCULADOS PRIORITARIAMENTE A LA AMPLIACIÓN, CONSTRUCCIÓN, Y MANTENIMIENTO DE REDES ELÉCTRICAS.</t>
  </si>
  <si>
    <t>ACTIVIDAD 3.3</t>
  </si>
  <si>
    <t>SE MIDE EL PORCENTAJE DE PROYECTOS VINCULADOS A OBRAS DE DRENAJE PLUVIAL Y/O DRENAJE SANITARIO RESPECTO DEL TOTAL DE PROYECTOS  EN EL EJERCICIO FISCAL CORRIENTE.</t>
  </si>
  <si>
    <t>PORCENTAJE DE PROYECTOS VINCULADOS A OBRAS DE DRENAJE PLUVIAL Y/O DRENAJE SANITARIO.</t>
  </si>
  <si>
    <t xml:space="preserve">446 IMPLEMENTACIÓN DE PROYECTOS DE INFRAESTRUCTURA VINCULADOS PRIORITARIAMENTE A LA AMPLIACIÓN, CONSTRUCCIÓN, EQUIPAMIENTO, MANTENIMIENTO Y REHABILITACIÓN DE OBRAS DE DRENAJE PLUVIAL Y/O DRENAJE SANITARIO Y ALCANTARILLADO. </t>
  </si>
  <si>
    <t>ACTIVIDAD 3.2</t>
  </si>
  <si>
    <t>(NÚMERO DE PROYECTOS EJECUTADOS EN EL EJERCICIO FISCAL CORRIENTE / NÚMERO TOTAL DE PROYECTOS ESTIMADOS PARA SER EJECUTADOS EN EL EJERCICIO FISCAL CORRIENTE)*100</t>
  </si>
  <si>
    <t>SE MIDE EL PORCENTAJE DE PROYECTOS VINCULADOS A REDES O SISTEMAS DE AGUA POTABLE RESPECTO DEL TOTAL DE PROYECTOS EN EL EJERCICIO FISCAL CORRIENTE .</t>
  </si>
  <si>
    <t>PORCENTAJE DE PROYECTOS VINCULADOS A REDES O SISTEMAS DE AGUA POTABLE.</t>
  </si>
  <si>
    <t>445 IMPLEMENTACIÓN DE PROYECTOS DE INFRAESTRUCTURA VINCULADOS PRIORITARIAMENTE A LA AMPLIACIÓN, CONSTRUCCIÓN, EQUIPAMIENTO, MANTENIMIENTO Y REHABILITACIÓN DE REDES O SISTEMAS DE AGUA POTABLE.</t>
  </si>
  <si>
    <t>ACTIVIDAD 3.1</t>
  </si>
  <si>
    <t>SE MIDE EL TOTAL DE PROYECTOS EJECUTADOS  RESPECTO A LOS ESTIMADOS EN EL EJERCICIO FISCAL CORRIENTE.</t>
  </si>
  <si>
    <t>PORCENTAJE DE PROYECTOS PARA LA INFRAESTRUCTURA SOCIAL MUNICIPAL.</t>
  </si>
  <si>
    <t>130 PROYECTOS PARA LA INFRAESTRUCTURA SOCIAL MUNICIPAL.</t>
  </si>
  <si>
    <t>COMPONENTE 3</t>
  </si>
  <si>
    <t>SE CUENTA CON LOS RECURSOS SUFICIENTES PARA REALIZAR LA SUPERVISIÓN DE OBRA.</t>
  </si>
  <si>
    <t>BASES DE DATOS Y DOCUMENTALES, DIRECCIÓN DE OBRAS PÚBLICAS E INFRAESTRUCTURA.</t>
  </si>
  <si>
    <t>(NÚMERO DE OBRAS SUPERVISADAS / TOTAL DE OBRAS CONTRATADAS)*100</t>
  </si>
  <si>
    <t>ESTE INDICADOR MUESTRA DEL TOTAL DE OBRAS CONTRATADAS, QUE PORCENTAJE ES SUPERVISADO.</t>
  </si>
  <si>
    <t>PORCENTAJE DE OBRAS SUPERVISADAS.</t>
  </si>
  <si>
    <t>712 SUPERVISIÓN DE OBRA CONTRATADA.</t>
  </si>
  <si>
    <t>ACTIVIDAD 2.2</t>
  </si>
  <si>
    <t>SOLICITUDES PARA REALIZAR OBRA PÚBLICA.</t>
  </si>
  <si>
    <t>(GESTIÓN DE OBRA REALIZADA / GESTIÓN DE OBRA PROGRAMADA)*100</t>
  </si>
  <si>
    <t>DICTAMINAR  PARA  AUTORIZAR,  OTORGAR,  NEGAR  O  REVOCAR  DE  ACUERDO  CON  ESTE REGLAMENTO,  EL REGLAMENTO  ESTATAL  DE  ZONIFICACIÓN, EL  CÓDIGO  URBANO  PARA  EL  ESTADO  DE  JALISCO, LOS PLANES   DE   DESARROLLO   URBANO   CORRESPONDIENTES   Y   DEMÁS   DISPOSICIONES   APLICABLES   AL RESPECTO;  LAS  LICENCIAS  Y  PERMISOS  PARA  CUALQUIERA  DE  LAS  ACTIVIDADES  A  QUESE  REFIERE  EL ARTÍCULO 2 DE ESTE REGLAMENTO.</t>
  </si>
  <si>
    <t>PORCENTAJE DE AVANCE EN LA GESTIÓN DE OBRA PÚBLICA MUNICIPAL</t>
  </si>
  <si>
    <t>711 GESTIÓN DE OBRA PÚBLICA MUNICIPAL.</t>
  </si>
  <si>
    <t>ACTIVIDAD 2.1</t>
  </si>
  <si>
    <t>LA OBRA PÚBLICA SE PRIORIZA PARA ABATIR EL REZAGO DE OBRA EN LAS COLONIAS DE ATENCIÓN PRIORITARIA DEL MUNICIPIO.</t>
  </si>
  <si>
    <t>(NÚMERO DE OBRAS EJECUTADAS / NÚMERO DE OBRAS CON CONTRATO)*100</t>
  </si>
  <si>
    <t>ESTE INDICADOR MUESTRA DEL TOTAL DE PROYECTOS PROGRAMADOS, QUE PORCENTAJE SE EJECUTA.</t>
  </si>
  <si>
    <t>PORCENTAJE DE OBRA PÚBLICA EJECUTADA RESPECTO A LA OBRA PÚBLICA CONTRATADA.</t>
  </si>
  <si>
    <t>086 OBRA PÚBLICA EJECUTADA.</t>
  </si>
  <si>
    <t>COMPONENTE 2</t>
  </si>
  <si>
    <t>QUE SE CUENTE CON OBRAS DE EDIFICACIÓN SIN PERMISOS REQUERIDOS.</t>
  </si>
  <si>
    <t>(SUSPENSIÓN Y REINICIO DE OBRAS REALIZADAS / SUSPENSIÓN Y REINICIO DE OBRAS PROGRAMADAS)*100</t>
  </si>
  <si>
    <t>SUPERVISAR TODAS LAS ACTIVIDADES A QUE SE REFIERE EL ARTÍCULO SEGUNDO, YA SEA QUE ESTAS SE ENCUENTREN EN EJECUCIÓN O CONCLUIDAS PARA VERIFICAR LO DISPUESTO EN EL PRESENTE REGLAMENTO.</t>
  </si>
  <si>
    <t>PORCENTAJE DE AVANCE EN LA SUSPENSIÓN Y REINICIO DE OBRA DE EDIFICACIÓN.</t>
  </si>
  <si>
    <t>698 SUSPENSIÓN Y REINICIO DE OBRA DE EDIFICACIÓN.</t>
  </si>
  <si>
    <t>ACTIVIDAD 1.15</t>
  </si>
  <si>
    <t>PROYECTOS CONTEMPLADOS ANTERIORMENTE.</t>
  </si>
  <si>
    <t>(OBRAS REALIZADAS / OBRAS PROGRAMADAS)*100</t>
  </si>
  <si>
    <t>SON LOS ESFUERZOS, FUERZAS Y PRESIONES QUE SE PRODUCEN POR EL USO Y OCUPACIÓN DE LAS CONSTRUCCIONES Y QUE NO TIENEN CARÁCTER PERMANENTE.</t>
  </si>
  <si>
    <t>PORCENTAJE DE AVANCE EN OBRAS DE RUPTURA DE PAVIMENTOS PARA INSTALACIONES SUBTERRANEAS.</t>
  </si>
  <si>
    <t>701 RUPTURA DE PAVIMENTOS PARA INSTALACIONES SUBTERRANEAS.</t>
  </si>
  <si>
    <t>ACTIVIDAD 1.14</t>
  </si>
  <si>
    <t>PERMISO PREVIAMENTE SOLICITADO.</t>
  </si>
  <si>
    <t>(PERMISOS OTROGADOS / PERMISOS SOLICITADOS)*100</t>
  </si>
  <si>
    <t>CONSTRUCCIÓN PROVISIONAL QUE SOSTIENE PLATAFORMAS, QUE SIRVE PARA LA EJECUCIÓN DE UNA OBRA.</t>
  </si>
  <si>
    <t>PORCENTAJE DE PERMISOS OTORGADOS EN LA INSTALACIÓN DE TAPIALES Y ANDAMIOS EN LA VÍA PÚBLICA.</t>
  </si>
  <si>
    <t>700 INSTALACIÓN DE TAPIALES Y ANDAMIOS EN LA VÍA PÚBLICA.</t>
  </si>
  <si>
    <t>ACTIVIDAD 1.13</t>
  </si>
  <si>
    <t>EXISTENCIA DE UN DIRECTOR PREVIO.</t>
  </si>
  <si>
    <t>(CAMBIOS REALIZADOS / CAMBIOS PROGRAMADOS)*100</t>
  </si>
  <si>
    <t>NUEVO DIRECTOR RESPONSABLE DE OBRA. PRIVADA</t>
  </si>
  <si>
    <t> CAMBIO DE DIRECTOR RESPONSABLE DE OBRA PRIVADA.</t>
  </si>
  <si>
    <t>709 CAMBIO DE DIRECTOR RESPONSABLE.</t>
  </si>
  <si>
    <t>ACTIVIDAD 1.12</t>
  </si>
  <si>
    <t>EXISTENCIA DE BASES NUMERICAS.</t>
  </si>
  <si>
    <t>(NÚMEROS ASIGNADOS / TOTAL DE NÚMEROS)*100</t>
  </si>
  <si>
    <t>SIRVE PARA LA OBTENCIÓN DEL NÚMERO OFICIAL, SIEMPRE Y CUANDO TENGA FRENTE A VIALIDAD PÚBLICA Y CUMPLA CON LOS REQUERIMIENTOS NECESARIOS.</t>
  </si>
  <si>
    <t>PORCENTAJE DE ASIGNACIÓN DE NUMERO OFICIAL.</t>
  </si>
  <si>
    <t>707 ASIGNACIÓN DE NUMERO OFICIAL.</t>
  </si>
  <si>
    <t>ACTIVIDAD 1.11</t>
  </si>
  <si>
    <t>(CONSTANCIAS EXPEDIDAS/ TOTAL DE CONSTANCIAS)*100</t>
  </si>
  <si>
    <t>TE PERMITE OBTENER TU NÚMERO OFICIAL CUANDO CARECES DE UNA ASIGNACIÓN PREVIA DEL MISMO, ASÍ COMO CUANDO REQUIERES ASIGNAR NÚMEROS ADICIONALES O HAS PERDIDO EL DERECHO DEL NÚMERO ANTERIORMENTE ASIGNADO POR UNA DEMOLICIÓN.</t>
  </si>
  <si>
    <t> PORCENTAJE DE CONSTANCIA DE NÚMERO EXPEDIDAS.</t>
  </si>
  <si>
    <t>705 CONSTANCIA DE NÚMERO.</t>
  </si>
  <si>
    <t>ACTIVIDAD 1.10</t>
  </si>
  <si>
    <t>DISPONIBILIDAD PARA VERIFICACIÓN E INNOVACIÓN.</t>
  </si>
  <si>
    <t>(CERTIFICADOS EXPEDIDOS / CERTIFICADOS TOTAL)*100</t>
  </si>
  <si>
    <t>CERTIFICADO DE ALINEAMIENTO Y NÚMERO OFICIAL.</t>
  </si>
  <si>
    <t>PORCENTAJE DE CERTIFICADOS DE ALINEAMIENTO Y NÚMERO OFICIAL EXPEDIDOS.</t>
  </si>
  <si>
    <t>704 CERTIFICADO DE ALINEAMIENTO Y NÚMERO OFICIAL.</t>
  </si>
  <si>
    <t>ACTIVIDAD 1.9</t>
  </si>
  <si>
    <t>DIAGNOSTICO PREVIO DE HABITABILIDAD.</t>
  </si>
  <si>
    <t>REQUERIMIENTOS Y CALIDAD ,QUE CERTIFIQUEN LAS VIVIENDAS EN CONDICIÓN DE HABITABILIDAD.</t>
  </si>
  <si>
    <t>PORCENTAJE DE CERTIFICADOS O CONSTANCIA DE HABITABILIDAD EXPEDIDOS.</t>
  </si>
  <si>
    <t>703 CERTIFICADO O CONSTANCIA DE HABITABILIDAD.</t>
  </si>
  <si>
    <t>ACTIVIDAD 1.8</t>
  </si>
  <si>
    <t>QUE EL CIUDADADO REALIZE Y ENTREGE TODOS LOS DOCUMENTOS REQUERIDOS.</t>
  </si>
  <si>
    <t>(AUTORIZACIÓN DE TRABAJOS / TRABAJOS TOTALES)*100</t>
  </si>
  <si>
    <t>TRABAJOS DE CARACTER MENOR AUTORIZADOS.</t>
  </si>
  <si>
    <t>PORCENTAJE DE AUTORIZACIÓNES DE TRABAJOS MENORES REALIZADAS.</t>
  </si>
  <si>
    <t>702 AUTORIZACIÓN DE TRABAJOS MENORES.</t>
  </si>
  <si>
    <t>ACTIVIDAD 1.7</t>
  </si>
  <si>
    <t>CONTAR CON ARCHIVOS DE EDIFICACIÓN.</t>
  </si>
  <si>
    <t>(BUSQUEDAS REALIZADAS / BUSQUEDAS TOTALES)*100</t>
  </si>
  <si>
    <t>BUSQUEDA DE ARCHIVOS ESPESIFICOS.</t>
  </si>
  <si>
    <t>PORCENTAJE DE BUSQUEDAS DE ARCHIVO DE EDIFICACIÓN Y CERTIFICACIÓN REALIZADAS.</t>
  </si>
  <si>
    <t>699 BUSQUEDA DE ARCHIVO DE EDIFICACIÓN Y CERTIFICACIÓN.</t>
  </si>
  <si>
    <t>ACTIVIDAD 1.6</t>
  </si>
  <si>
    <t>PERMISOS PREVIAMENTE AUTORIZADOS.</t>
  </si>
  <si>
    <t>(PRORROGAS O LICENCIAS VENCIDAS / PRORROGAS O LICENCIAS TOTALES)*100</t>
  </si>
  <si>
    <t>PRORROGA DE LICENCIAS VENCIDAS, EN PLAZOS DE TIEMPO DIFERIDOS.</t>
  </si>
  <si>
    <t>PORCENTAJE DE PRORROGAS EMITIDAS DE LICENCIA O PERMISO VENCIDO.</t>
  </si>
  <si>
    <t>697 PRORROGA DE LICENCIA O PERMISO VENCIDO.</t>
  </si>
  <si>
    <t>ACTIVIDAD 1.5</t>
  </si>
  <si>
    <t>CONTAR CON UNA BITACORA PREVIA.</t>
  </si>
  <si>
    <t>(BITACORAS REALIZADAS / BITACORAS PROGRAMADAS)*100</t>
  </si>
  <si>
    <t>BITACORAS DE RENOVACIÓN Y AUTORIZACIÓN, DE ESPECIFICACIÓN.</t>
  </si>
  <si>
    <t> PORCENTAJE DE AVANCE EN LA RENOVACIÓN Y AUTORIZACIÓN DE BITACORAS DE EDIFICACIÓN.</t>
  </si>
  <si>
    <t>696 RENOVACIÓN Y AUTORIZACIÓN DE BITACORA DE EDIFICACIÓN.</t>
  </si>
  <si>
    <t>ACTIVIDAD 1.4</t>
  </si>
  <si>
    <t>QUE EL CIUDADANO REALIZE LOS TRAMITES NECESARIOS.</t>
  </si>
  <si>
    <t>(LICENCIAS ENTREGADAS / SOLICITUD DE LICENCIAS)*100</t>
  </si>
  <si>
    <t>PERMISO PARA CONSTRUIR.</t>
  </si>
  <si>
    <t> PORCENTAJE DE LICENCIAS DE CONSTRUCCIÓN MAYOR Y MENOR ENTREGADAS.</t>
  </si>
  <si>
    <t>695 LICENCIA DE CONSTRUCCIÓN MAYOR Y MENOR.</t>
  </si>
  <si>
    <t>ACTIVIDAD 1.3</t>
  </si>
  <si>
    <t>PERMISO PARA DEMOLER.</t>
  </si>
  <si>
    <t>PORCENTAJE DE LICENCIAS DE DEMOLICIÓN ENTREGADAS.</t>
  </si>
  <si>
    <t>694 LICENCIA DE DEMOLICIÓN.</t>
  </si>
  <si>
    <t>ACTIVIDAD 1.2</t>
  </si>
  <si>
    <t>CONTAR CON PROYECTOS PREVIOS DE EDIFICACIÓN.</t>
  </si>
  <si>
    <t>(NÚMERO DE CAMBIOS DE PROYECTOS / NÚMERO DE PROYECTOS )*100</t>
  </si>
  <si>
    <t>REVISIÓN A FONDO DEL CAMBIO DE PROYECTO DE EDIFICACIÓN.</t>
  </si>
  <si>
    <t>PORCENTAJE DE CAMBIOS DE PROYECTO DE EDIFICACIÓN.</t>
  </si>
  <si>
    <t>693 CAMBIO DE PROYECTO DE EDIFICACIÓN.</t>
  </si>
  <si>
    <t>ACTIVIDAD 1.1</t>
  </si>
  <si>
    <t>PROCESOS ÁGILES PARA LA GENERACIÓN DE LICENCIAS.</t>
  </si>
  <si>
    <t>(LICENCIAS OTORGADAS / LICENCIAS SOLICITADAS)*100</t>
  </si>
  <si>
    <t>ESTE INDICADOR MUESTRA DEL TOTAL DE LICENCIAS PROYECTADAS A SER ENTREGADAS, QUE PORCENTAJE SE ENTREGAN.</t>
  </si>
  <si>
    <t>PORCENTAJE DE LICENCIAS OTORGADAS.</t>
  </si>
  <si>
    <t>078 LICENCIAS DE EDIFICACIÓN OTORGADAS.</t>
  </si>
  <si>
    <t>COMPONENTE 1</t>
  </si>
  <si>
    <t>QUE EXISTA PRIORIZACIÓN DE OBRA PÚBLICA PARA ABATIR EL REZAGO EN LAS COLONIAS DE ATENCIÓN PRIORITARIA DEL MUNICIPIO.</t>
  </si>
  <si>
    <t>(NÚMERO DE COLONIAS DEL MUNICIPIO DE ZAPOPAN BENEFICIADAS CON OBRA / NÚMERO DE COLONIAS EXISTENTES EN EL MUNICIPIO)*100</t>
  </si>
  <si>
    <t>ESTRATÉGICO</t>
  </si>
  <si>
    <t>HABITANTES DEL MUNICIPIO DE ZAPOPAN BENEFICIADOS CON OBRA PÚBLICA.</t>
  </si>
  <si>
    <t xml:space="preserve">PORCENTAJE DE COLONIAS DEL MUNICIPIO DE ZAPOPAN BENEFICIADAS CON OBRA PÚBLICA. </t>
  </si>
  <si>
    <t>28 LOS HABITANTES DEL MUNICIPIO DE ZAPOPAN DISMINUYEN EL REZAGO EN OBRA PÚBLICA REALIZADO.</t>
  </si>
  <si>
    <t>PROPÓSITO</t>
  </si>
  <si>
    <t>CUENTA PÚBLICA MUNICIPAL.</t>
  </si>
  <si>
    <t>(TOTAL DE PRESUPUESTO EJECUTADO EN OBRA / TOTAL DE PRESUPUESTO ASIGNADO)*100</t>
  </si>
  <si>
    <t>ECONOMÍA</t>
  </si>
  <si>
    <t>TRANSFORMAR ENTORNOS CON OBRAS PÚBLICAS EN LA CIUDAD.</t>
  </si>
  <si>
    <t>AVANCE PORCENTUAL DEL PRESUPUESTO PARA INFRAESTRUCTURA Y OBRA PÚBLICA.</t>
  </si>
  <si>
    <t>28 CONTRIBUIR A MEJORAR EL DESARROLLO Y LA TRANSFORMACIÓN DE LA CIUDAD EN ENTORNOS MÁS APROPIADOS REALIZADOS.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</si>
  <si>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</si>
  <si>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</si>
  <si>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</si>
  <si>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</si>
  <si>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</si>
  <si>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</si>
  <si>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</si>
  <si>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</si>
  <si>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</si>
  <si>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</si>
  <si>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</si>
  <si>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</si>
  <si>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</si>
  <si>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</si>
  <si>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</si>
  <si>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CONTIENE PRESUPUESTO CON PERSPECTIVA DE GENERO? (DIRECTO, INDIRECTO, N/A) *SOLO APLICA EN COMPONENTES</t>
  </si>
  <si>
    <t>I N D I C A D O R E S</t>
  </si>
  <si>
    <t xml:space="preserve">MIL SEISCIENTOS TREINTA Y NUEVE MILLONES CIENTO CUARENTA Y DOS MIL DOSCIENTOS OCHENTA Y OCHO 88/100 </t>
  </si>
  <si>
    <t>IMPORTE</t>
  </si>
  <si>
    <t>6.1. FORTALECER LOS SISTEMAS DE INFRAESTRUCTURA VIAL CON PROYECTOS Y PROGRAMAS QUE ASEGUREN UNA MOVILIDAD SUSTENTABLE.</t>
  </si>
  <si>
    <t>ALINEACIÓN CON LA ESTRATEGIA ESPECÍFICA DEL PMDyG</t>
  </si>
  <si>
    <t>6. MEJORAR LA INFRAESTRUCTURA VIAL MEDIANTE UNA CORRECTA INCLUSIÓN DE ACCESIBILIDAD UNIVERSAL CON SISTEMAS DE MOVILIDAD AMIGABLES Y LIBRES DE FACTORES DE RIESGO.</t>
  </si>
  <si>
    <t>ALINEACIÓN CON EL OBJETIVO ESTRATÉGICO DEL PMDyG</t>
  </si>
  <si>
    <t>6 VIALIDAD Y MOVILIDAD SUSTANTIVA</t>
  </si>
  <si>
    <t>ALINEACIÓN CON LA POLÍTICA DE DESARROLLO DEL PMDyG</t>
  </si>
  <si>
    <t>2. ENTORNO</t>
  </si>
  <si>
    <t>ALINEACIÓN CON EL TEMA DE DESARROLLO DEL PMDyG</t>
  </si>
  <si>
    <t>PLAN MUNICIPAL DE DESARROLLO Y GOBERNANZA 2021-2024</t>
  </si>
  <si>
    <t>O11E5. PROPICIAR LA AMPLIACIÓN DE SERVICIOS LOGÍSTICOS ESTRATÉGICOS PARA EL DESARROLLO SOCIAL Y ECONÓMICO.</t>
  </si>
  <si>
    <t>ALINEACIÓN CON OBJETIVOS SECUNDARIOS DEL PED</t>
  </si>
  <si>
    <t>O11. MEJORAR LA CONECTIVIDAD DE JALISCO SUS REGIONES Y MUNICIPIOS.</t>
  </si>
  <si>
    <t>ALINEACIÓN CON OBJETIVOS SUPERIORES DEL PED</t>
  </si>
  <si>
    <t>PLAN ESTATAL DE DESARROLLO</t>
  </si>
  <si>
    <t>2.8. FORTALECER LA RECTORÍA Y VINCULACIÓN DEL ORDENAMIENTO TERRITORIAL Y ECOLÓGICO DE LOS ASENTAMIENTOS HUMANOS Y DE LA TIERRRA , MEDIANTE EL USO RACIONAL Y EQUILIBRADOD EL TERRITORIO, PROMOVIENDO LA ACCESIBILIDAD Y LA MOVILIDAD EFICIENTE.</t>
  </si>
  <si>
    <t>ALINEACIÓN CON OBJETIVOS SECUNDARIOS DEL PND</t>
  </si>
  <si>
    <t>2.BIENESTAR.</t>
  </si>
  <si>
    <t>ALINEACIÓN CON OBJETIVOS SUPERIORES DEL PND</t>
  </si>
  <si>
    <t>PLAN NACIONAL DE DESARROLLO</t>
  </si>
  <si>
    <t>2.2.1. URBANIZACIÓN.</t>
  </si>
  <si>
    <t>SUB-FUNCIÓN</t>
  </si>
  <si>
    <t>2.2. VIVIENDA Y SERVICIOS A LA COMUNIDAD.</t>
  </si>
  <si>
    <t>FUNCIÓN</t>
  </si>
  <si>
    <t>2. DESARROLLO SOCIAL.</t>
  </si>
  <si>
    <t>FINALIDAD</t>
  </si>
  <si>
    <t>COORDINACIÓN GENERAL DE GESTIÓN INTEGRAL DE LA CIUDAD.</t>
  </si>
  <si>
    <t>UNIDAD RESPONSABLE/OPD</t>
  </si>
  <si>
    <t>E. PRESTACIÓN DE SERVICIOS PÚBLICOS.</t>
  </si>
  <si>
    <t>CATEGORÍA PROGRAMÁTICA</t>
  </si>
  <si>
    <t>12.1. OBRA PÚBLICA MUNICIPAL.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</si>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</sst>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11.5"/>
      <color rgb="FFFFFFFF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Californian FB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B74C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0" fillId="2" borderId="0" xfId="0" applyFill="1"/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2" fillId="2" borderId="0" xfId="0" applyFont="1" applyFill="1"/>
    <xf numFmtId="4" fontId="2" fillId="2" borderId="0" xfId="0" applyNumberFormat="1" applyFont="1" applyFill="1"/>
    <xf numFmtId="2" fontId="2" fillId="2" borderId="0" xfId="0" applyNumberFormat="1" applyFont="1" applyFill="1"/>
    <xf numFmtId="0" fontId="2" fillId="2" borderId="0" xfId="0" applyFont="1" applyFill="1" applyProtection="1">
      <protection locked="0"/>
    </xf>
    <xf numFmtId="4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0" borderId="4" xfId="0" applyFont="1" applyBorder="1"/>
    <xf numFmtId="0" fontId="6" fillId="0" borderId="5" xfId="0" applyFont="1" applyBorder="1"/>
    <xf numFmtId="0" fontId="2" fillId="0" borderId="6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2" borderId="0" xfId="0" applyFont="1" applyFill="1" applyProtection="1">
      <protection locked="0"/>
    </xf>
    <xf numFmtId="0" fontId="4" fillId="4" borderId="8" xfId="2" applyFont="1" applyFill="1" applyBorder="1" applyAlignment="1">
      <alignment horizontal="center" vertical="center"/>
    </xf>
    <xf numFmtId="0" fontId="0" fillId="2" borderId="7" xfId="0" applyFill="1" applyBorder="1"/>
    <xf numFmtId="4" fontId="4" fillId="0" borderId="8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5" borderId="0" xfId="0" applyFill="1"/>
    <xf numFmtId="0" fontId="2" fillId="2" borderId="7" xfId="0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7" fillId="2" borderId="0" xfId="0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8" fontId="2" fillId="0" borderId="7" xfId="1" applyNumberFormat="1" applyFont="1" applyBorder="1" applyAlignment="1">
      <alignment horizontal="center" vertical="center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0" borderId="7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0" fontId="3" fillId="0" borderId="7" xfId="0" applyFont="1" applyBorder="1" applyAlignment="1">
      <alignment vertical="center" wrapText="1"/>
    </xf>
    <xf numFmtId="0" fontId="2" fillId="2" borderId="0" xfId="0" applyFont="1" applyFill="1" applyAlignment="1" applyProtection="1">
      <alignment vertical="center"/>
      <protection locked="0"/>
    </xf>
    <xf numFmtId="0" fontId="13" fillId="2" borderId="0" xfId="0" applyFont="1" applyFill="1"/>
    <xf numFmtId="4" fontId="2" fillId="2" borderId="0" xfId="0" applyNumberFormat="1" applyFont="1" applyFill="1" applyAlignment="1">
      <alignment horizontal="left" vertical="center" wrapText="1"/>
    </xf>
    <xf numFmtId="2" fontId="2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center" wrapText="1"/>
      <protection locked="0"/>
    </xf>
    <xf numFmtId="4" fontId="14" fillId="2" borderId="0" xfId="0" applyNumberFormat="1" applyFont="1" applyFill="1"/>
    <xf numFmtId="4" fontId="4" fillId="2" borderId="0" xfId="0" applyNumberFormat="1" applyFont="1" applyFill="1"/>
    <xf numFmtId="4" fontId="13" fillId="2" borderId="0" xfId="0" applyNumberFormat="1" applyFont="1" applyFill="1" applyAlignment="1">
      <alignment horizontal="left"/>
    </xf>
    <xf numFmtId="0" fontId="4" fillId="2" borderId="0" xfId="0" applyFont="1" applyFill="1" applyProtection="1">
      <protection locked="0"/>
    </xf>
    <xf numFmtId="0" fontId="2" fillId="0" borderId="7" xfId="0" applyFont="1" applyBorder="1" applyAlignment="1">
      <alignment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5" fillId="2" borderId="0" xfId="0" applyFont="1" applyFill="1"/>
    <xf numFmtId="4" fontId="15" fillId="2" borderId="0" xfId="0" applyNumberFormat="1" applyFont="1" applyFill="1"/>
    <xf numFmtId="2" fontId="15" fillId="2" borderId="0" xfId="0" applyNumberFormat="1" applyFont="1" applyFill="1"/>
    <xf numFmtId="0" fontId="15" fillId="2" borderId="0" xfId="0" applyFont="1" applyFill="1" applyProtection="1">
      <protection locked="0"/>
    </xf>
    <xf numFmtId="0" fontId="15" fillId="2" borderId="0" xfId="0" applyFont="1" applyFill="1" applyAlignment="1" applyProtection="1">
      <alignment horizontal="left" vertical="center"/>
      <protection locked="0"/>
    </xf>
  </cellXfs>
  <cellStyles count="3">
    <cellStyle name="Moneda" xfId="1" builtinId="4"/>
    <cellStyle name="Normal" xfId="0" builtinId="0"/>
    <cellStyle name="Normal 2 3" xfId="2" xr:uid="{C7E9BE47-CB63-4F35-8E00-30CB9E0FF9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282576</xdr:colOff>
      <xdr:row>6</xdr:row>
      <xdr:rowOff>107950</xdr:rowOff>
    </xdr:from>
    <xdr:ext cx="11430000" cy="3267052"/>
    <xdr:grpSp>
      <xdr:nvGrpSpPr>
        <xdr:cNvPr id="2" name="Shape 2">
          <a:extLst>
            <a:ext uri="{FF2B5EF4-FFF2-40B4-BE49-F238E27FC236}">
              <a16:creationId xmlns:a16="http://schemas.microsoft.com/office/drawing/2014/main" id="{C4EEEF8D-0D02-4E76-A508-FF255774B5DC}"/>
            </a:ext>
          </a:extLst>
        </xdr:cNvPr>
        <xdr:cNvGrpSpPr/>
      </xdr:nvGrpSpPr>
      <xdr:grpSpPr>
        <a:xfrm>
          <a:off x="21348701" y="1520825"/>
          <a:ext cx="11430000" cy="3267052"/>
          <a:chOff x="207262" y="2146463"/>
          <a:chExt cx="11430000" cy="3267052"/>
        </a:xfrm>
      </xdr:grpSpPr>
      <xdr:grpSp>
        <xdr:nvGrpSpPr>
          <xdr:cNvPr id="3" name="Shape 7">
            <a:extLst>
              <a:ext uri="{FF2B5EF4-FFF2-40B4-BE49-F238E27FC236}">
                <a16:creationId xmlns:a16="http://schemas.microsoft.com/office/drawing/2014/main" id="{8CE1983B-B450-4297-BE0F-76F7E8E813CA}"/>
              </a:ext>
            </a:extLst>
          </xdr:cNvPr>
          <xdr:cNvGrpSpPr/>
        </xdr:nvGrpSpPr>
        <xdr:grpSpPr>
          <a:xfrm>
            <a:off x="207262" y="2146463"/>
            <a:ext cx="11430000" cy="3267052"/>
            <a:chOff x="22478998" y="1666875"/>
            <a:chExt cx="12473424" cy="28400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15EAF9E3-11D4-4B80-94C6-B363D9D7BE5B}"/>
                </a:ext>
              </a:extLst>
            </xdr:cNvPr>
            <xdr:cNvSpPr/>
          </xdr:nvSpPr>
          <xdr:spPr>
            <a:xfrm>
              <a:off x="22478998" y="1666875"/>
              <a:ext cx="11215675" cy="284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9">
              <a:extLst>
                <a:ext uri="{FF2B5EF4-FFF2-40B4-BE49-F238E27FC236}">
                  <a16:creationId xmlns:a16="http://schemas.microsoft.com/office/drawing/2014/main" id="{AA769A0D-2B91-407B-B4FB-69E4FC11C779}"/>
                </a:ext>
              </a:extLst>
            </xdr:cNvPr>
            <xdr:cNvSpPr txBox="1"/>
          </xdr:nvSpPr>
          <xdr:spPr>
            <a:xfrm>
              <a:off x="22478998" y="1666875"/>
              <a:ext cx="12473424" cy="619125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3600" b="1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MATRIZ DE INDICADORES PARA RESULTADOS</a:t>
              </a:r>
              <a:endParaRPr sz="3600" b="1"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9</xdr:col>
      <xdr:colOff>0</xdr:colOff>
      <xdr:row>11</xdr:row>
      <xdr:rowOff>0</xdr:rowOff>
    </xdr:from>
    <xdr:ext cx="9452610" cy="4502785"/>
    <xdr:pic>
      <xdr:nvPicPr>
        <xdr:cNvPr id="6" name="Imagen 5">
          <a:extLst>
            <a:ext uri="{FF2B5EF4-FFF2-40B4-BE49-F238E27FC236}">
              <a16:creationId xmlns:a16="http://schemas.microsoft.com/office/drawing/2014/main" id="{24D1B476-CBCC-41FD-A999-8CAACEC9F46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2095500"/>
          <a:ext cx="9452610" cy="4502785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11</xdr:row>
      <xdr:rowOff>0</xdr:rowOff>
    </xdr:from>
    <xdr:ext cx="5194300" cy="3713335"/>
    <xdr:pic>
      <xdr:nvPicPr>
        <xdr:cNvPr id="7" name="Imagen 6" descr="Dependencias | Gobierno Municipal de Zapopan">
          <a:extLst>
            <a:ext uri="{FF2B5EF4-FFF2-40B4-BE49-F238E27FC236}">
              <a16:creationId xmlns:a16="http://schemas.microsoft.com/office/drawing/2014/main" id="{39CE2568-CD59-4299-AF73-1017F027D3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575"/>
        <a:stretch/>
      </xdr:blipFill>
      <xdr:spPr bwMode="auto">
        <a:xfrm>
          <a:off x="32975550" y="2095500"/>
          <a:ext cx="5194300" cy="3713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46A02-070B-40EB-AA6A-CCC35341C618}">
  <sheetPr>
    <tabColor rgb="FF92D050"/>
    <pageSetUpPr fitToPage="1"/>
  </sheetPr>
  <dimension ref="A1:S67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7109375" style="2" customWidth="1"/>
    <col min="2" max="2" width="70.28515625" style="2" bestFit="1" customWidth="1"/>
    <col min="3" max="3" width="15.7109375" style="5" customWidth="1"/>
    <col min="4" max="9" width="35.7109375" style="2" customWidth="1"/>
    <col min="10" max="10" width="35.7109375" style="4" customWidth="1"/>
    <col min="11" max="12" width="35.7109375" style="3" customWidth="1"/>
    <col min="13" max="13" width="35.7109375" style="2" customWidth="1"/>
    <col min="14" max="15" width="35.7109375" style="3" customWidth="1"/>
    <col min="16" max="17" width="35.7109375" style="2" customWidth="1"/>
    <col min="18" max="18" width="35.7109375" style="1" hidden="1" customWidth="1"/>
    <col min="19" max="16384" width="11.42578125" hidden="1"/>
  </cols>
  <sheetData>
    <row r="1" spans="1:18" s="1" customFormat="1" ht="15" x14ac:dyDescent="0.25">
      <c r="A1" s="90"/>
      <c r="B1" s="90"/>
      <c r="C1" s="91"/>
      <c r="D1" s="90"/>
      <c r="E1" s="90"/>
      <c r="F1" s="90"/>
      <c r="G1" s="90"/>
      <c r="H1" s="90"/>
      <c r="I1" s="90"/>
      <c r="J1" s="89"/>
      <c r="K1" s="88"/>
      <c r="L1" s="88"/>
      <c r="M1" s="87"/>
      <c r="N1" s="88"/>
      <c r="O1" s="88"/>
      <c r="P1" s="87"/>
      <c r="Q1" s="87"/>
      <c r="R1" s="61"/>
    </row>
    <row r="2" spans="1:18" s="1" customFormat="1" ht="15.75" x14ac:dyDescent="0.25">
      <c r="A2" s="12"/>
      <c r="B2" s="86"/>
      <c r="C2" s="85"/>
      <c r="D2" s="12"/>
      <c r="E2" s="12"/>
      <c r="F2" s="12"/>
      <c r="G2" s="12"/>
      <c r="H2" s="12"/>
      <c r="I2" s="12"/>
      <c r="J2" s="11"/>
      <c r="K2" s="82"/>
      <c r="L2" s="10"/>
      <c r="M2" s="9"/>
      <c r="N2" s="10"/>
      <c r="O2" s="10"/>
      <c r="P2" s="9"/>
      <c r="Q2" s="9"/>
      <c r="R2" s="61"/>
    </row>
    <row r="3" spans="1:18" ht="19.5" customHeight="1" x14ac:dyDescent="0.25">
      <c r="A3" s="9"/>
      <c r="B3" s="40" t="s">
        <v>248</v>
      </c>
      <c r="C3" s="40"/>
      <c r="D3" s="84" t="s">
        <v>247</v>
      </c>
      <c r="E3" s="84"/>
      <c r="F3" s="84"/>
      <c r="G3" s="84"/>
      <c r="H3" s="84"/>
      <c r="I3" s="83"/>
      <c r="J3" s="11"/>
      <c r="K3" s="82"/>
      <c r="L3" s="81"/>
      <c r="M3" s="9"/>
      <c r="N3" s="10"/>
      <c r="O3" s="10"/>
      <c r="P3" s="9"/>
      <c r="Q3" s="9"/>
      <c r="R3" s="61"/>
    </row>
    <row r="4" spans="1:18" ht="19.5" customHeight="1" x14ac:dyDescent="0.25">
      <c r="A4" s="9"/>
      <c r="B4" s="40" t="s">
        <v>246</v>
      </c>
      <c r="C4" s="40"/>
      <c r="D4" s="74" t="s">
        <v>245</v>
      </c>
      <c r="E4" s="74"/>
      <c r="F4" s="74"/>
      <c r="G4" s="74"/>
      <c r="H4" s="74"/>
      <c r="I4" s="12"/>
      <c r="J4" s="11"/>
      <c r="K4" s="10"/>
      <c r="L4" s="10"/>
      <c r="M4" s="9"/>
      <c r="N4" s="10"/>
      <c r="O4" s="10"/>
      <c r="P4" s="9"/>
      <c r="Q4" s="9"/>
      <c r="R4" s="61"/>
    </row>
    <row r="5" spans="1:18" ht="20.100000000000001" customHeight="1" x14ac:dyDescent="0.25">
      <c r="A5" s="9"/>
      <c r="B5" s="40" t="s">
        <v>244</v>
      </c>
      <c r="C5" s="40"/>
      <c r="D5" s="74" t="s">
        <v>243</v>
      </c>
      <c r="E5" s="74"/>
      <c r="F5" s="74"/>
      <c r="G5" s="74"/>
      <c r="H5" s="74"/>
      <c r="I5" s="12"/>
      <c r="J5" s="11"/>
      <c r="K5" s="10"/>
      <c r="L5" s="10"/>
      <c r="M5" s="9"/>
      <c r="N5" s="80"/>
      <c r="O5" s="80"/>
      <c r="P5" s="9"/>
      <c r="Q5" s="9"/>
      <c r="R5" s="61"/>
    </row>
    <row r="6" spans="1:18" ht="20.100000000000001" customHeight="1" x14ac:dyDescent="0.25">
      <c r="A6" s="9"/>
      <c r="B6" s="40" t="s">
        <v>242</v>
      </c>
      <c r="C6" s="40"/>
      <c r="D6" s="74" t="s">
        <v>241</v>
      </c>
      <c r="E6" s="74"/>
      <c r="F6" s="74"/>
      <c r="G6" s="74"/>
      <c r="H6" s="74"/>
      <c r="I6" s="79"/>
      <c r="J6" s="78"/>
      <c r="K6" s="77"/>
      <c r="L6" s="77"/>
      <c r="M6" s="9"/>
      <c r="N6" s="80"/>
      <c r="O6" s="80"/>
      <c r="P6" s="9"/>
      <c r="Q6" s="9"/>
      <c r="R6" s="61"/>
    </row>
    <row r="7" spans="1:18" ht="19.5" customHeight="1" x14ac:dyDescent="0.25">
      <c r="A7" s="9"/>
      <c r="B7" s="40" t="s">
        <v>240</v>
      </c>
      <c r="C7" s="40"/>
      <c r="D7" s="74" t="s">
        <v>239</v>
      </c>
      <c r="E7" s="74"/>
      <c r="F7" s="74"/>
      <c r="G7" s="74"/>
      <c r="H7" s="74"/>
      <c r="I7" s="79"/>
      <c r="J7" s="78"/>
      <c r="K7" s="77"/>
      <c r="L7" s="77"/>
      <c r="M7" s="9"/>
      <c r="N7" s="80"/>
      <c r="O7" s="80"/>
      <c r="P7" s="9"/>
      <c r="Q7" s="9"/>
      <c r="R7" s="61"/>
    </row>
    <row r="8" spans="1:18" ht="20.100000000000001" customHeight="1" x14ac:dyDescent="0.25">
      <c r="A8" s="9"/>
      <c r="B8" s="40" t="s">
        <v>238</v>
      </c>
      <c r="C8" s="40"/>
      <c r="D8" s="74" t="s">
        <v>237</v>
      </c>
      <c r="E8" s="74"/>
      <c r="F8" s="74"/>
      <c r="G8" s="74"/>
      <c r="H8" s="74"/>
      <c r="I8" s="79"/>
      <c r="J8" s="78"/>
      <c r="K8" s="77"/>
      <c r="L8" s="77"/>
      <c r="M8" s="9"/>
      <c r="N8" s="10"/>
      <c r="O8" s="10"/>
      <c r="P8" s="9"/>
      <c r="Q8" s="9"/>
      <c r="R8" s="61"/>
    </row>
    <row r="9" spans="1:18" ht="20.100000000000001" customHeight="1" x14ac:dyDescent="0.25">
      <c r="A9" s="9"/>
      <c r="B9" s="40" t="s">
        <v>236</v>
      </c>
      <c r="C9" s="40"/>
      <c r="D9" s="74" t="s">
        <v>235</v>
      </c>
      <c r="E9" s="74"/>
      <c r="F9" s="74"/>
      <c r="G9" s="74"/>
      <c r="H9" s="74"/>
      <c r="I9" s="75"/>
      <c r="J9" s="73"/>
      <c r="K9" s="68"/>
      <c r="L9" s="68"/>
      <c r="M9" s="72"/>
      <c r="N9" s="68"/>
      <c r="O9" s="68"/>
      <c r="P9" s="9"/>
      <c r="Q9" s="9"/>
      <c r="R9" s="61"/>
    </row>
    <row r="10" spans="1:18" ht="50.1" customHeight="1" x14ac:dyDescent="0.25">
      <c r="A10" s="71" t="s">
        <v>234</v>
      </c>
      <c r="B10" s="40" t="s">
        <v>233</v>
      </c>
      <c r="C10" s="40"/>
      <c r="D10" s="74" t="s">
        <v>232</v>
      </c>
      <c r="E10" s="74"/>
      <c r="F10" s="74"/>
      <c r="G10" s="74"/>
      <c r="H10" s="74"/>
      <c r="I10" s="75"/>
      <c r="J10" s="73"/>
      <c r="K10" s="68"/>
      <c r="L10" s="68"/>
      <c r="M10" s="72"/>
      <c r="N10" s="68"/>
      <c r="O10" s="68"/>
      <c r="P10" s="76"/>
      <c r="Q10" s="9"/>
      <c r="R10" s="61"/>
    </row>
    <row r="11" spans="1:18" ht="50.1" customHeight="1" x14ac:dyDescent="0.25">
      <c r="A11" s="71"/>
      <c r="B11" s="40" t="s">
        <v>231</v>
      </c>
      <c r="C11" s="40"/>
      <c r="D11" s="74" t="s">
        <v>230</v>
      </c>
      <c r="E11" s="74"/>
      <c r="F11" s="74"/>
      <c r="G11" s="74"/>
      <c r="H11" s="74"/>
      <c r="I11" s="75"/>
      <c r="J11" s="73"/>
      <c r="K11" s="68"/>
      <c r="L11" s="68"/>
      <c r="M11" s="72"/>
      <c r="N11" s="68"/>
      <c r="O11" s="68"/>
      <c r="P11" s="9"/>
      <c r="Q11" s="9"/>
      <c r="R11" s="61"/>
    </row>
    <row r="12" spans="1:18" ht="49.5" customHeight="1" x14ac:dyDescent="0.25">
      <c r="A12" s="71" t="s">
        <v>229</v>
      </c>
      <c r="B12" s="40" t="s">
        <v>228</v>
      </c>
      <c r="C12" s="40"/>
      <c r="D12" s="74" t="s">
        <v>227</v>
      </c>
      <c r="E12" s="74"/>
      <c r="F12" s="74"/>
      <c r="G12" s="74"/>
      <c r="H12" s="74"/>
      <c r="I12" s="75"/>
      <c r="J12" s="73"/>
      <c r="K12" s="68"/>
      <c r="L12" s="68"/>
      <c r="M12" s="72"/>
      <c r="N12" s="68"/>
      <c r="O12" s="68"/>
      <c r="P12" s="9"/>
      <c r="Q12" s="9"/>
      <c r="R12" s="61"/>
    </row>
    <row r="13" spans="1:18" ht="50.1" customHeight="1" x14ac:dyDescent="0.25">
      <c r="A13" s="71"/>
      <c r="B13" s="40" t="s">
        <v>226</v>
      </c>
      <c r="C13" s="40"/>
      <c r="D13" s="74" t="s">
        <v>225</v>
      </c>
      <c r="E13" s="74"/>
      <c r="F13" s="74"/>
      <c r="G13" s="74"/>
      <c r="H13" s="74"/>
      <c r="I13" s="75"/>
      <c r="J13" s="73"/>
      <c r="K13" s="68"/>
      <c r="L13" s="68"/>
      <c r="M13" s="72"/>
      <c r="N13" s="68"/>
      <c r="O13" s="68"/>
      <c r="P13" s="9"/>
      <c r="Q13" s="9"/>
      <c r="R13" s="61"/>
    </row>
    <row r="14" spans="1:18" ht="50.1" customHeight="1" x14ac:dyDescent="0.25">
      <c r="A14" s="71" t="s">
        <v>224</v>
      </c>
      <c r="B14" s="40" t="s">
        <v>223</v>
      </c>
      <c r="C14" s="40"/>
      <c r="D14" s="74" t="s">
        <v>222</v>
      </c>
      <c r="E14" s="74"/>
      <c r="F14" s="74"/>
      <c r="G14" s="74"/>
      <c r="H14" s="74"/>
      <c r="I14" s="69"/>
      <c r="J14" s="73"/>
      <c r="K14" s="68"/>
      <c r="L14" s="68"/>
      <c r="M14" s="72"/>
      <c r="N14" s="68"/>
      <c r="O14" s="68"/>
      <c r="P14" s="9"/>
      <c r="Q14" s="9"/>
      <c r="R14" s="61"/>
    </row>
    <row r="15" spans="1:18" ht="50.1" customHeight="1" x14ac:dyDescent="0.25">
      <c r="A15" s="71"/>
      <c r="B15" s="40" t="s">
        <v>221</v>
      </c>
      <c r="C15" s="40"/>
      <c r="D15" s="70" t="s">
        <v>220</v>
      </c>
      <c r="E15" s="70"/>
      <c r="F15" s="70"/>
      <c r="G15" s="70"/>
      <c r="H15" s="70"/>
      <c r="I15" s="69"/>
      <c r="J15" s="73"/>
      <c r="K15" s="68"/>
      <c r="L15" s="68"/>
      <c r="M15" s="72"/>
      <c r="N15" s="68"/>
      <c r="O15" s="68"/>
      <c r="P15" s="9"/>
      <c r="Q15" s="9"/>
      <c r="R15" s="61"/>
    </row>
    <row r="16" spans="1:18" ht="50.1" customHeight="1" x14ac:dyDescent="0.25">
      <c r="A16" s="71"/>
      <c r="B16" s="40" t="s">
        <v>219</v>
      </c>
      <c r="C16" s="40"/>
      <c r="D16" s="74" t="s">
        <v>218</v>
      </c>
      <c r="E16" s="74"/>
      <c r="F16" s="74"/>
      <c r="G16" s="74"/>
      <c r="H16" s="74"/>
      <c r="I16" s="69"/>
      <c r="J16" s="73"/>
      <c r="K16" s="68"/>
      <c r="L16" s="68"/>
      <c r="M16" s="72"/>
      <c r="N16" s="68"/>
      <c r="O16" s="68"/>
      <c r="P16" s="9"/>
      <c r="Q16" s="9"/>
      <c r="R16" s="61"/>
    </row>
    <row r="17" spans="1:18" ht="50.1" customHeight="1" x14ac:dyDescent="0.25">
      <c r="A17" s="71"/>
      <c r="B17" s="40" t="s">
        <v>217</v>
      </c>
      <c r="C17" s="40"/>
      <c r="D17" s="70" t="s">
        <v>216</v>
      </c>
      <c r="E17" s="70"/>
      <c r="F17" s="70"/>
      <c r="G17" s="70"/>
      <c r="H17" s="70"/>
      <c r="I17" s="69"/>
      <c r="J17" s="11"/>
      <c r="K17" s="10"/>
      <c r="L17" s="68"/>
      <c r="M17" s="9"/>
      <c r="N17" s="68"/>
      <c r="O17" s="68"/>
      <c r="P17" s="9"/>
      <c r="Q17" s="9"/>
      <c r="R17" s="61"/>
    </row>
    <row r="18" spans="1:18" s="1" customFormat="1" ht="15.75" x14ac:dyDescent="0.25">
      <c r="A18" s="12"/>
      <c r="B18" s="62"/>
      <c r="C18" s="62"/>
      <c r="D18" s="12"/>
      <c r="E18" s="12"/>
      <c r="F18" s="12"/>
      <c r="G18" s="12"/>
      <c r="H18" s="12"/>
      <c r="I18" s="12"/>
      <c r="J18" s="10"/>
      <c r="K18" s="10"/>
      <c r="L18" s="9"/>
      <c r="M18" s="9"/>
      <c r="N18" s="10"/>
      <c r="O18" s="13"/>
      <c r="P18" s="9"/>
      <c r="Q18" s="9"/>
      <c r="R18" s="61"/>
    </row>
    <row r="19" spans="1:18" s="1" customFormat="1" ht="49.5" customHeight="1" x14ac:dyDescent="0.25">
      <c r="A19" s="12"/>
      <c r="B19" s="67" t="s">
        <v>215</v>
      </c>
      <c r="C19" s="67"/>
      <c r="D19" s="66">
        <v>1639142288.8800001</v>
      </c>
      <c r="E19" s="65" t="s">
        <v>214</v>
      </c>
      <c r="F19" s="64"/>
      <c r="G19" s="64"/>
      <c r="H19" s="63"/>
      <c r="I19" s="12"/>
      <c r="J19" s="10"/>
      <c r="K19" s="10"/>
      <c r="L19" s="9"/>
      <c r="M19" s="9"/>
      <c r="N19" s="10"/>
      <c r="O19" s="13"/>
      <c r="P19" s="9"/>
      <c r="Q19" s="9"/>
      <c r="R19" s="61"/>
    </row>
    <row r="20" spans="1:18" ht="15.75" x14ac:dyDescent="0.25">
      <c r="A20" s="12"/>
      <c r="B20" s="62"/>
      <c r="C20" s="62"/>
      <c r="D20" s="12"/>
      <c r="E20" s="12"/>
      <c r="F20" s="12"/>
      <c r="G20" s="12"/>
      <c r="H20" s="12"/>
      <c r="I20" s="12"/>
      <c r="J20" s="11"/>
      <c r="K20" s="10"/>
      <c r="L20" s="10"/>
      <c r="M20" s="9"/>
      <c r="N20" s="10"/>
      <c r="O20" s="10"/>
      <c r="P20" s="9"/>
      <c r="Q20" s="9"/>
      <c r="R20" s="61"/>
    </row>
    <row r="21" spans="1:18" ht="49.5" customHeight="1" x14ac:dyDescent="0.25">
      <c r="A21" s="12"/>
      <c r="B21" s="60" t="s">
        <v>213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8"/>
      <c r="R21" s="57" t="s">
        <v>212</v>
      </c>
    </row>
    <row r="22" spans="1:18" ht="50.1" customHeight="1" x14ac:dyDescent="0.25">
      <c r="A22" s="12"/>
      <c r="B22" s="56"/>
      <c r="C22" s="56"/>
      <c r="D22" s="54" t="s">
        <v>211</v>
      </c>
      <c r="E22" s="54" t="s">
        <v>210</v>
      </c>
      <c r="F22" s="54" t="s">
        <v>209</v>
      </c>
      <c r="G22" s="54" t="s">
        <v>208</v>
      </c>
      <c r="H22" s="54" t="s">
        <v>207</v>
      </c>
      <c r="I22" s="54" t="s">
        <v>206</v>
      </c>
      <c r="J22" s="55" t="s">
        <v>205</v>
      </c>
      <c r="K22" s="55" t="s">
        <v>204</v>
      </c>
      <c r="L22" s="54" t="s">
        <v>203</v>
      </c>
      <c r="M22" s="54" t="s">
        <v>202</v>
      </c>
      <c r="N22" s="55" t="s">
        <v>201</v>
      </c>
      <c r="O22" s="55" t="s">
        <v>200</v>
      </c>
      <c r="P22" s="54" t="s">
        <v>199</v>
      </c>
      <c r="Q22" s="54" t="s">
        <v>198</v>
      </c>
      <c r="R22" s="53"/>
    </row>
    <row r="23" spans="1:18" ht="150" customHeight="1" x14ac:dyDescent="0.25">
      <c r="A23" s="41">
        <v>1</v>
      </c>
      <c r="B23" s="40" t="s">
        <v>197</v>
      </c>
      <c r="C23" s="40"/>
      <c r="D23" s="37" t="s">
        <v>196</v>
      </c>
      <c r="E23" s="37" t="s">
        <v>195</v>
      </c>
      <c r="F23" s="37" t="s">
        <v>194</v>
      </c>
      <c r="G23" s="37" t="s">
        <v>193</v>
      </c>
      <c r="H23" s="37" t="s">
        <v>186</v>
      </c>
      <c r="I23" s="37" t="s">
        <v>192</v>
      </c>
      <c r="J23" s="38">
        <v>400000000</v>
      </c>
      <c r="K23" s="38">
        <v>500000000</v>
      </c>
      <c r="L23" s="39" t="s">
        <v>49</v>
      </c>
      <c r="M23" s="37" t="s">
        <v>17</v>
      </c>
      <c r="N23" s="38">
        <f>(J23/K23)*100</f>
        <v>80</v>
      </c>
      <c r="O23" s="44">
        <v>500000000</v>
      </c>
      <c r="P23" s="37" t="s">
        <v>191</v>
      </c>
      <c r="Q23" s="37"/>
      <c r="R23" s="49"/>
    </row>
    <row r="24" spans="1:18" ht="150" customHeight="1" x14ac:dyDescent="0.25">
      <c r="A24" s="41">
        <v>1</v>
      </c>
      <c r="B24" s="40" t="s">
        <v>190</v>
      </c>
      <c r="C24" s="40"/>
      <c r="D24" s="37" t="s">
        <v>189</v>
      </c>
      <c r="E24" s="37" t="s">
        <v>188</v>
      </c>
      <c r="F24" s="37" t="s">
        <v>187</v>
      </c>
      <c r="G24" s="37" t="s">
        <v>21</v>
      </c>
      <c r="H24" s="37" t="s">
        <v>186</v>
      </c>
      <c r="I24" s="37" t="s">
        <v>185</v>
      </c>
      <c r="J24" s="45">
        <f>K24*0.9</f>
        <v>102.96000000000001</v>
      </c>
      <c r="K24" s="45">
        <f>104*1.1</f>
        <v>114.4</v>
      </c>
      <c r="L24" s="39" t="s">
        <v>49</v>
      </c>
      <c r="M24" s="37" t="s">
        <v>17</v>
      </c>
      <c r="N24" s="38">
        <f>(J24/K24)*100</f>
        <v>90</v>
      </c>
      <c r="O24" s="44">
        <v>114</v>
      </c>
      <c r="P24" s="37" t="s">
        <v>74</v>
      </c>
      <c r="Q24" s="37" t="s">
        <v>184</v>
      </c>
      <c r="R24" s="49"/>
    </row>
    <row r="25" spans="1:18" ht="150" customHeight="1" x14ac:dyDescent="0.25">
      <c r="A25" s="41">
        <v>1</v>
      </c>
      <c r="B25" s="40" t="s">
        <v>183</v>
      </c>
      <c r="C25" s="40"/>
      <c r="D25" s="37" t="s">
        <v>182</v>
      </c>
      <c r="E25" s="37" t="s">
        <v>181</v>
      </c>
      <c r="F25" s="37" t="s">
        <v>180</v>
      </c>
      <c r="G25" s="37" t="s">
        <v>21</v>
      </c>
      <c r="H25" s="37" t="s">
        <v>20</v>
      </c>
      <c r="I25" s="37" t="s">
        <v>179</v>
      </c>
      <c r="J25" s="45">
        <f>K25*0.9</f>
        <v>3492.7200000000003</v>
      </c>
      <c r="K25" s="45">
        <f>3696*1.05</f>
        <v>3880.8</v>
      </c>
      <c r="L25" s="39" t="s">
        <v>18</v>
      </c>
      <c r="M25" s="37" t="s">
        <v>17</v>
      </c>
      <c r="N25" s="38">
        <f>(J25/K25)*100</f>
        <v>90</v>
      </c>
      <c r="O25" s="50">
        <v>3851</v>
      </c>
      <c r="P25" s="37" t="s">
        <v>74</v>
      </c>
      <c r="Q25" s="37" t="s">
        <v>178</v>
      </c>
      <c r="R25" s="49" t="s">
        <v>42</v>
      </c>
    </row>
    <row r="26" spans="1:18" ht="150" customHeight="1" x14ac:dyDescent="0.25">
      <c r="A26" s="41">
        <v>1</v>
      </c>
      <c r="B26" s="40" t="s">
        <v>177</v>
      </c>
      <c r="C26" s="40"/>
      <c r="D26" s="37" t="s">
        <v>176</v>
      </c>
      <c r="E26" s="37" t="s">
        <v>175</v>
      </c>
      <c r="F26" s="37" t="s">
        <v>174</v>
      </c>
      <c r="G26" s="37" t="s">
        <v>21</v>
      </c>
      <c r="H26" s="37" t="s">
        <v>20</v>
      </c>
      <c r="I26" s="37" t="s">
        <v>173</v>
      </c>
      <c r="J26" s="45">
        <f>K26*0.9</f>
        <v>585.9</v>
      </c>
      <c r="K26" s="45">
        <f>620*1.05</f>
        <v>651</v>
      </c>
      <c r="L26" s="39" t="s">
        <v>18</v>
      </c>
      <c r="M26" s="37" t="s">
        <v>17</v>
      </c>
      <c r="N26" s="38">
        <f>(J26/K26)*100</f>
        <v>89.999999999999986</v>
      </c>
      <c r="O26" s="52">
        <v>501</v>
      </c>
      <c r="P26" s="37" t="s">
        <v>74</v>
      </c>
      <c r="Q26" s="37" t="s">
        <v>172</v>
      </c>
      <c r="R26" s="49"/>
    </row>
    <row r="27" spans="1:18" ht="136.15" customHeight="1" x14ac:dyDescent="0.25">
      <c r="A27" s="41">
        <v>1</v>
      </c>
      <c r="B27" s="40" t="s">
        <v>171</v>
      </c>
      <c r="C27" s="40"/>
      <c r="D27" s="37" t="s">
        <v>170</v>
      </c>
      <c r="E27" s="37" t="s">
        <v>169</v>
      </c>
      <c r="F27" s="37" t="s">
        <v>168</v>
      </c>
      <c r="G27" s="37" t="s">
        <v>21</v>
      </c>
      <c r="H27" s="37" t="s">
        <v>20</v>
      </c>
      <c r="I27" s="37" t="s">
        <v>163</v>
      </c>
      <c r="J27" s="45">
        <v>46</v>
      </c>
      <c r="K27" s="45">
        <v>51</v>
      </c>
      <c r="L27" s="39" t="s">
        <v>18</v>
      </c>
      <c r="M27" s="37" t="s">
        <v>17</v>
      </c>
      <c r="N27" s="38">
        <v>90</v>
      </c>
      <c r="O27" s="50">
        <v>46</v>
      </c>
      <c r="P27" s="37" t="s">
        <v>74</v>
      </c>
      <c r="Q27" s="37" t="s">
        <v>162</v>
      </c>
      <c r="R27" s="49"/>
    </row>
    <row r="28" spans="1:18" ht="132" customHeight="1" x14ac:dyDescent="0.25">
      <c r="A28" s="41">
        <v>1</v>
      </c>
      <c r="B28" s="40" t="s">
        <v>167</v>
      </c>
      <c r="C28" s="40"/>
      <c r="D28" s="37" t="s">
        <v>166</v>
      </c>
      <c r="E28" s="37" t="s">
        <v>165</v>
      </c>
      <c r="F28" s="37" t="s">
        <v>164</v>
      </c>
      <c r="G28" s="37" t="s">
        <v>21</v>
      </c>
      <c r="H28" s="37" t="s">
        <v>20</v>
      </c>
      <c r="I28" s="37" t="s">
        <v>163</v>
      </c>
      <c r="J28" s="45">
        <f>K28*0.9</f>
        <v>2353.9950000000003</v>
      </c>
      <c r="K28" s="45">
        <f>2491*1.05</f>
        <v>2615.5500000000002</v>
      </c>
      <c r="L28" s="39" t="s">
        <v>18</v>
      </c>
      <c r="M28" s="37" t="s">
        <v>17</v>
      </c>
      <c r="N28" s="38">
        <f>(J28/K28)*100</f>
        <v>90</v>
      </c>
      <c r="O28" s="50">
        <v>3197</v>
      </c>
      <c r="P28" s="37" t="s">
        <v>74</v>
      </c>
      <c r="Q28" s="37" t="s">
        <v>162</v>
      </c>
      <c r="R28" s="49"/>
    </row>
    <row r="29" spans="1:18" ht="133.9" customHeight="1" x14ac:dyDescent="0.25">
      <c r="A29" s="41">
        <v>1</v>
      </c>
      <c r="B29" s="40" t="s">
        <v>161</v>
      </c>
      <c r="C29" s="40"/>
      <c r="D29" s="37" t="s">
        <v>160</v>
      </c>
      <c r="E29" s="37" t="s">
        <v>159</v>
      </c>
      <c r="F29" s="37" t="s">
        <v>158</v>
      </c>
      <c r="G29" s="37" t="s">
        <v>21</v>
      </c>
      <c r="H29" s="37" t="s">
        <v>20</v>
      </c>
      <c r="I29" s="37" t="s">
        <v>157</v>
      </c>
      <c r="J29" s="45">
        <f>K29*0.9</f>
        <v>614.25</v>
      </c>
      <c r="K29" s="45">
        <f>650*1.05</f>
        <v>682.5</v>
      </c>
      <c r="L29" s="39" t="s">
        <v>18</v>
      </c>
      <c r="M29" s="37" t="s">
        <v>17</v>
      </c>
      <c r="N29" s="38">
        <f>(J29/K29)*100</f>
        <v>90</v>
      </c>
      <c r="O29" s="50">
        <v>846</v>
      </c>
      <c r="P29" s="37" t="s">
        <v>74</v>
      </c>
      <c r="Q29" s="37" t="s">
        <v>156</v>
      </c>
      <c r="R29" s="49"/>
    </row>
    <row r="30" spans="1:18" ht="150" customHeight="1" x14ac:dyDescent="0.25">
      <c r="A30" s="41">
        <v>1</v>
      </c>
      <c r="B30" s="40" t="s">
        <v>155</v>
      </c>
      <c r="C30" s="40"/>
      <c r="D30" s="37" t="s">
        <v>154</v>
      </c>
      <c r="E30" s="37" t="s">
        <v>153</v>
      </c>
      <c r="F30" s="37" t="s">
        <v>152</v>
      </c>
      <c r="G30" s="37" t="s">
        <v>21</v>
      </c>
      <c r="H30" s="37" t="s">
        <v>20</v>
      </c>
      <c r="I30" s="37" t="s">
        <v>151</v>
      </c>
      <c r="J30" s="45">
        <f>K30*0.9</f>
        <v>491.40000000000003</v>
      </c>
      <c r="K30" s="45">
        <f>520*1.05</f>
        <v>546</v>
      </c>
      <c r="L30" s="39" t="s">
        <v>18</v>
      </c>
      <c r="M30" s="37" t="s">
        <v>17</v>
      </c>
      <c r="N30" s="38">
        <f>(J30/K30)*100</f>
        <v>90</v>
      </c>
      <c r="O30" s="50">
        <v>561</v>
      </c>
      <c r="P30" s="37" t="s">
        <v>74</v>
      </c>
      <c r="Q30" s="37" t="s">
        <v>150</v>
      </c>
      <c r="R30" s="49"/>
    </row>
    <row r="31" spans="1:18" ht="150" customHeight="1" x14ac:dyDescent="0.25">
      <c r="A31" s="41">
        <v>1</v>
      </c>
      <c r="B31" s="40" t="s">
        <v>149</v>
      </c>
      <c r="C31" s="40"/>
      <c r="D31" s="37" t="s">
        <v>148</v>
      </c>
      <c r="E31" s="37" t="s">
        <v>147</v>
      </c>
      <c r="F31" s="37" t="s">
        <v>146</v>
      </c>
      <c r="G31" s="37" t="s">
        <v>21</v>
      </c>
      <c r="H31" s="37" t="s">
        <v>20</v>
      </c>
      <c r="I31" s="37" t="s">
        <v>145</v>
      </c>
      <c r="J31" s="45">
        <v>240</v>
      </c>
      <c r="K31" s="45">
        <v>267</v>
      </c>
      <c r="L31" s="39" t="s">
        <v>18</v>
      </c>
      <c r="M31" s="37" t="s">
        <v>17</v>
      </c>
      <c r="N31" s="38">
        <v>90</v>
      </c>
      <c r="O31" s="50">
        <v>259</v>
      </c>
      <c r="P31" s="37" t="s">
        <v>74</v>
      </c>
      <c r="Q31" s="37" t="s">
        <v>144</v>
      </c>
      <c r="R31" s="49"/>
    </row>
    <row r="32" spans="1:18" ht="150" customHeight="1" x14ac:dyDescent="0.25">
      <c r="A32" s="41">
        <v>1</v>
      </c>
      <c r="B32" s="40" t="s">
        <v>143</v>
      </c>
      <c r="C32" s="40"/>
      <c r="D32" s="37" t="s">
        <v>142</v>
      </c>
      <c r="E32" s="37" t="s">
        <v>141</v>
      </c>
      <c r="F32" s="37" t="s">
        <v>140</v>
      </c>
      <c r="G32" s="37" t="s">
        <v>21</v>
      </c>
      <c r="H32" s="37" t="s">
        <v>20</v>
      </c>
      <c r="I32" s="37" t="s">
        <v>139</v>
      </c>
      <c r="J32" s="45">
        <f>K32*0.9</f>
        <v>216.40500000000003</v>
      </c>
      <c r="K32" s="45">
        <f>229*1.05</f>
        <v>240.45000000000002</v>
      </c>
      <c r="L32" s="39" t="s">
        <v>18</v>
      </c>
      <c r="M32" s="37" t="s">
        <v>17</v>
      </c>
      <c r="N32" s="38">
        <f>(J32/K32)*100</f>
        <v>90</v>
      </c>
      <c r="O32" s="50">
        <v>266</v>
      </c>
      <c r="P32" s="37" t="s">
        <v>74</v>
      </c>
      <c r="Q32" s="37" t="s">
        <v>138</v>
      </c>
      <c r="R32" s="49"/>
    </row>
    <row r="33" spans="1:18" ht="150" customHeight="1" x14ac:dyDescent="0.25">
      <c r="A33" s="41">
        <v>1</v>
      </c>
      <c r="B33" s="40" t="s">
        <v>137</v>
      </c>
      <c r="C33" s="40"/>
      <c r="D33" s="37" t="s">
        <v>136</v>
      </c>
      <c r="E33" s="37" t="s">
        <v>135</v>
      </c>
      <c r="F33" s="37" t="s">
        <v>134</v>
      </c>
      <c r="G33" s="37" t="s">
        <v>21</v>
      </c>
      <c r="H33" s="37" t="s">
        <v>20</v>
      </c>
      <c r="I33" s="37" t="s">
        <v>128</v>
      </c>
      <c r="J33" s="45">
        <f>K33*0.9</f>
        <v>1417.5</v>
      </c>
      <c r="K33" s="45">
        <f>1500*1.05</f>
        <v>1575</v>
      </c>
      <c r="L33" s="39" t="s">
        <v>18</v>
      </c>
      <c r="M33" s="37" t="s">
        <v>17</v>
      </c>
      <c r="N33" s="38">
        <f>(J33/K33)*100</f>
        <v>90</v>
      </c>
      <c r="O33" s="50">
        <v>1805</v>
      </c>
      <c r="P33" s="37" t="s">
        <v>74</v>
      </c>
      <c r="Q33" s="37" t="s">
        <v>133</v>
      </c>
      <c r="R33" s="49"/>
    </row>
    <row r="34" spans="1:18" ht="150" customHeight="1" x14ac:dyDescent="0.25">
      <c r="A34" s="41">
        <v>1</v>
      </c>
      <c r="B34" s="40" t="s">
        <v>132</v>
      </c>
      <c r="C34" s="40"/>
      <c r="D34" s="37" t="s">
        <v>131</v>
      </c>
      <c r="E34" s="37" t="s">
        <v>130</v>
      </c>
      <c r="F34" s="37" t="s">
        <v>129</v>
      </c>
      <c r="G34" s="37" t="s">
        <v>21</v>
      </c>
      <c r="H34" s="37" t="s">
        <v>20</v>
      </c>
      <c r="I34" s="37" t="s">
        <v>128</v>
      </c>
      <c r="J34" s="45">
        <f>K34*0.9</f>
        <v>756</v>
      </c>
      <c r="K34" s="45">
        <f>800*1.05</f>
        <v>840</v>
      </c>
      <c r="L34" s="39" t="s">
        <v>18</v>
      </c>
      <c r="M34" s="37" t="s">
        <v>17</v>
      </c>
      <c r="N34" s="38">
        <f>(J34/K34)*100</f>
        <v>90</v>
      </c>
      <c r="O34" s="50">
        <v>889</v>
      </c>
      <c r="P34" s="37" t="s">
        <v>74</v>
      </c>
      <c r="Q34" s="37" t="s">
        <v>127</v>
      </c>
      <c r="R34" s="51"/>
    </row>
    <row r="35" spans="1:18" ht="173.25" customHeight="1" x14ac:dyDescent="0.25">
      <c r="A35" s="41">
        <v>1</v>
      </c>
      <c r="B35" s="40" t="s">
        <v>126</v>
      </c>
      <c r="C35" s="40"/>
      <c r="D35" s="37" t="s">
        <v>125</v>
      </c>
      <c r="E35" s="37" t="s">
        <v>124</v>
      </c>
      <c r="F35" s="37" t="s">
        <v>123</v>
      </c>
      <c r="G35" s="37" t="s">
        <v>21</v>
      </c>
      <c r="H35" s="37" t="s">
        <v>20</v>
      </c>
      <c r="I35" s="37" t="s">
        <v>122</v>
      </c>
      <c r="J35" s="45">
        <f>K35*0.9</f>
        <v>170.1</v>
      </c>
      <c r="K35" s="45">
        <f>180*1.05</f>
        <v>189</v>
      </c>
      <c r="L35" s="39" t="s">
        <v>18</v>
      </c>
      <c r="M35" s="37" t="s">
        <v>17</v>
      </c>
      <c r="N35" s="38">
        <f>(J35/K35)*100</f>
        <v>90</v>
      </c>
      <c r="O35" s="50">
        <v>238</v>
      </c>
      <c r="P35" s="37" t="s">
        <v>74</v>
      </c>
      <c r="Q35" s="37" t="s">
        <v>116</v>
      </c>
      <c r="R35" s="43"/>
    </row>
    <row r="36" spans="1:18" ht="149.44999999999999" customHeight="1" x14ac:dyDescent="0.25">
      <c r="A36" s="41">
        <v>1</v>
      </c>
      <c r="B36" s="40" t="s">
        <v>121</v>
      </c>
      <c r="C36" s="40"/>
      <c r="D36" s="37" t="s">
        <v>120</v>
      </c>
      <c r="E36" s="37" t="s">
        <v>119</v>
      </c>
      <c r="F36" s="37" t="s">
        <v>118</v>
      </c>
      <c r="G36" s="37" t="s">
        <v>21</v>
      </c>
      <c r="H36" s="37" t="s">
        <v>20</v>
      </c>
      <c r="I36" s="37" t="s">
        <v>117</v>
      </c>
      <c r="J36" s="45">
        <f>K36*0.9</f>
        <v>1134</v>
      </c>
      <c r="K36" s="45">
        <f>1200*1.05</f>
        <v>1260</v>
      </c>
      <c r="L36" s="39" t="s">
        <v>18</v>
      </c>
      <c r="M36" s="37" t="s">
        <v>17</v>
      </c>
      <c r="N36" s="38">
        <f>(J36/K36)*100</f>
        <v>90</v>
      </c>
      <c r="O36" s="50">
        <v>1375</v>
      </c>
      <c r="P36" s="37" t="s">
        <v>74</v>
      </c>
      <c r="Q36" s="37" t="s">
        <v>116</v>
      </c>
      <c r="R36" s="43"/>
    </row>
    <row r="37" spans="1:18" ht="149.44999999999999" customHeight="1" x14ac:dyDescent="0.25">
      <c r="A37" s="41">
        <v>1</v>
      </c>
      <c r="B37" s="40" t="s">
        <v>115</v>
      </c>
      <c r="C37" s="40"/>
      <c r="D37" s="37" t="s">
        <v>114</v>
      </c>
      <c r="E37" s="37" t="s">
        <v>113</v>
      </c>
      <c r="F37" s="37" t="s">
        <v>112</v>
      </c>
      <c r="G37" s="37" t="s">
        <v>21</v>
      </c>
      <c r="H37" s="37" t="s">
        <v>20</v>
      </c>
      <c r="I37" s="37" t="s">
        <v>111</v>
      </c>
      <c r="J37" s="45">
        <f>K37*0.9</f>
        <v>264.60000000000002</v>
      </c>
      <c r="K37" s="45">
        <f>280*1.05</f>
        <v>294</v>
      </c>
      <c r="L37" s="39" t="s">
        <v>18</v>
      </c>
      <c r="M37" s="37" t="s">
        <v>17</v>
      </c>
      <c r="N37" s="38">
        <f>(J37/K37)*100</f>
        <v>90</v>
      </c>
      <c r="O37" s="50">
        <v>244</v>
      </c>
      <c r="P37" s="37" t="s">
        <v>74</v>
      </c>
      <c r="Q37" s="37" t="s">
        <v>110</v>
      </c>
      <c r="R37" s="43"/>
    </row>
    <row r="38" spans="1:18" ht="149.44999999999999" customHeight="1" x14ac:dyDescent="0.25">
      <c r="A38" s="41">
        <v>1</v>
      </c>
      <c r="B38" s="40" t="s">
        <v>109</v>
      </c>
      <c r="C38" s="40"/>
      <c r="D38" s="37" t="s">
        <v>108</v>
      </c>
      <c r="E38" s="37" t="s">
        <v>107</v>
      </c>
      <c r="F38" s="37" t="s">
        <v>106</v>
      </c>
      <c r="G38" s="37" t="s">
        <v>21</v>
      </c>
      <c r="H38" s="37" t="s">
        <v>20</v>
      </c>
      <c r="I38" s="37" t="s">
        <v>105</v>
      </c>
      <c r="J38" s="45">
        <v>12</v>
      </c>
      <c r="K38" s="45">
        <v>13</v>
      </c>
      <c r="L38" s="39" t="s">
        <v>18</v>
      </c>
      <c r="M38" s="37" t="s">
        <v>17</v>
      </c>
      <c r="N38" s="38">
        <v>92</v>
      </c>
      <c r="O38" s="44">
        <v>13</v>
      </c>
      <c r="P38" s="37" t="s">
        <v>74</v>
      </c>
      <c r="Q38" s="37" t="s">
        <v>104</v>
      </c>
      <c r="R38" s="43"/>
    </row>
    <row r="39" spans="1:18" ht="150" customHeight="1" x14ac:dyDescent="0.25">
      <c r="A39" s="41">
        <v>1</v>
      </c>
      <c r="B39" s="40" t="s">
        <v>103</v>
      </c>
      <c r="C39" s="40"/>
      <c r="D39" s="37" t="s">
        <v>102</v>
      </c>
      <c r="E39" s="37" t="s">
        <v>101</v>
      </c>
      <c r="F39" s="37" t="s">
        <v>100</v>
      </c>
      <c r="G39" s="37" t="s">
        <v>21</v>
      </c>
      <c r="H39" s="37" t="s">
        <v>20</v>
      </c>
      <c r="I39" s="37" t="s">
        <v>99</v>
      </c>
      <c r="J39" s="45">
        <f>K39*0.9</f>
        <v>198.45000000000002</v>
      </c>
      <c r="K39" s="45">
        <f>210*1.05</f>
        <v>220.5</v>
      </c>
      <c r="L39" s="39" t="s">
        <v>18</v>
      </c>
      <c r="M39" s="37" t="s">
        <v>17</v>
      </c>
      <c r="N39" s="38">
        <f>(J39/K39)*100</f>
        <v>90</v>
      </c>
      <c r="O39" s="44">
        <v>210</v>
      </c>
      <c r="P39" s="37" t="s">
        <v>74</v>
      </c>
      <c r="Q39" s="37" t="s">
        <v>98</v>
      </c>
      <c r="R39" s="43"/>
    </row>
    <row r="40" spans="1:18" ht="163.5" customHeight="1" x14ac:dyDescent="0.25">
      <c r="A40" s="41">
        <v>1</v>
      </c>
      <c r="B40" s="40" t="s">
        <v>97</v>
      </c>
      <c r="C40" s="40"/>
      <c r="D40" s="37" t="s">
        <v>96</v>
      </c>
      <c r="E40" s="37" t="s">
        <v>95</v>
      </c>
      <c r="F40" s="37" t="s">
        <v>94</v>
      </c>
      <c r="G40" s="37" t="s">
        <v>21</v>
      </c>
      <c r="H40" s="37" t="s">
        <v>20</v>
      </c>
      <c r="I40" s="37" t="s">
        <v>93</v>
      </c>
      <c r="J40" s="45">
        <f>K40*0.9</f>
        <v>519.75</v>
      </c>
      <c r="K40" s="45">
        <f>550*1.05</f>
        <v>577.5</v>
      </c>
      <c r="L40" s="39" t="s">
        <v>18</v>
      </c>
      <c r="M40" s="37" t="s">
        <v>17</v>
      </c>
      <c r="N40" s="38">
        <f>(J40/K40)*100</f>
        <v>90</v>
      </c>
      <c r="O40" s="44">
        <v>550</v>
      </c>
      <c r="P40" s="37" t="s">
        <v>74</v>
      </c>
      <c r="Q40" s="37" t="s">
        <v>92</v>
      </c>
      <c r="R40" s="43"/>
    </row>
    <row r="41" spans="1:18" ht="150" customHeight="1" x14ac:dyDescent="0.25">
      <c r="A41" s="41">
        <v>1</v>
      </c>
      <c r="B41" s="40" t="s">
        <v>91</v>
      </c>
      <c r="C41" s="40"/>
      <c r="D41" s="37" t="s">
        <v>90</v>
      </c>
      <c r="E41" s="37" t="s">
        <v>89</v>
      </c>
      <c r="F41" s="37" t="s">
        <v>88</v>
      </c>
      <c r="G41" s="37" t="s">
        <v>21</v>
      </c>
      <c r="H41" s="37" t="s">
        <v>20</v>
      </c>
      <c r="I41" s="37" t="s">
        <v>87</v>
      </c>
      <c r="J41" s="45">
        <f>K41*0.9</f>
        <v>118.8</v>
      </c>
      <c r="K41" s="45">
        <f>120*1.1</f>
        <v>132</v>
      </c>
      <c r="L41" s="39" t="s">
        <v>18</v>
      </c>
      <c r="M41" s="37" t="s">
        <v>17</v>
      </c>
      <c r="N41" s="38">
        <f>(J41/K41)*100</f>
        <v>90</v>
      </c>
      <c r="O41" s="44">
        <f>K41</f>
        <v>132</v>
      </c>
      <c r="P41" s="37" t="s">
        <v>74</v>
      </c>
      <c r="Q41" s="37" t="s">
        <v>86</v>
      </c>
      <c r="R41" s="49" t="s">
        <v>42</v>
      </c>
    </row>
    <row r="42" spans="1:18" ht="269.45" customHeight="1" x14ac:dyDescent="0.25">
      <c r="A42" s="41">
        <v>1</v>
      </c>
      <c r="B42" s="40" t="s">
        <v>85</v>
      </c>
      <c r="C42" s="40"/>
      <c r="D42" s="37" t="s">
        <v>84</v>
      </c>
      <c r="E42" s="37" t="s">
        <v>83</v>
      </c>
      <c r="F42" s="37" t="s">
        <v>82</v>
      </c>
      <c r="G42" s="37" t="s">
        <v>21</v>
      </c>
      <c r="H42" s="37" t="s">
        <v>20</v>
      </c>
      <c r="I42" s="37" t="s">
        <v>81</v>
      </c>
      <c r="J42" s="45">
        <f>K42*0.9</f>
        <v>178.20000000000002</v>
      </c>
      <c r="K42" s="45">
        <f>180*1.1</f>
        <v>198.00000000000003</v>
      </c>
      <c r="L42" s="39" t="s">
        <v>18</v>
      </c>
      <c r="M42" s="37" t="s">
        <v>17</v>
      </c>
      <c r="N42" s="38">
        <f>(J42/K42)*100</f>
        <v>89.999999999999986</v>
      </c>
      <c r="O42" s="44">
        <f>K42</f>
        <v>198.00000000000003</v>
      </c>
      <c r="P42" s="37" t="s">
        <v>74</v>
      </c>
      <c r="Q42" s="37" t="s">
        <v>80</v>
      </c>
      <c r="R42" s="43"/>
    </row>
    <row r="43" spans="1:18" ht="150" customHeight="1" x14ac:dyDescent="0.25">
      <c r="A43" s="41">
        <v>1</v>
      </c>
      <c r="B43" s="40" t="s">
        <v>79</v>
      </c>
      <c r="C43" s="40"/>
      <c r="D43" s="37" t="s">
        <v>78</v>
      </c>
      <c r="E43" s="37" t="s">
        <v>77</v>
      </c>
      <c r="F43" s="37" t="s">
        <v>76</v>
      </c>
      <c r="G43" s="37" t="s">
        <v>21</v>
      </c>
      <c r="H43" s="37" t="s">
        <v>20</v>
      </c>
      <c r="I43" s="37" t="s">
        <v>75</v>
      </c>
      <c r="J43" s="45">
        <v>3240</v>
      </c>
      <c r="K43" s="45">
        <v>3600</v>
      </c>
      <c r="L43" s="39" t="s">
        <v>18</v>
      </c>
      <c r="M43" s="37" t="s">
        <v>17</v>
      </c>
      <c r="N43" s="38">
        <f>(J43/K43)*100</f>
        <v>90</v>
      </c>
      <c r="O43" s="44">
        <v>3600</v>
      </c>
      <c r="P43" s="37" t="s">
        <v>74</v>
      </c>
      <c r="Q43" s="37" t="s">
        <v>73</v>
      </c>
      <c r="R43" s="43"/>
    </row>
    <row r="44" spans="1:18" ht="130.9" customHeight="1" x14ac:dyDescent="0.25">
      <c r="A44" s="41">
        <v>1</v>
      </c>
      <c r="B44" s="47" t="s">
        <v>72</v>
      </c>
      <c r="C44" s="46"/>
      <c r="D44" s="37" t="s">
        <v>71</v>
      </c>
      <c r="E44" s="37" t="s">
        <v>70</v>
      </c>
      <c r="F44" s="37" t="s">
        <v>69</v>
      </c>
      <c r="G44" s="37" t="s">
        <v>21</v>
      </c>
      <c r="H44" s="37" t="s">
        <v>20</v>
      </c>
      <c r="I44" s="37" t="s">
        <v>55</v>
      </c>
      <c r="J44" s="45">
        <f>K44*0.9</f>
        <v>95.04</v>
      </c>
      <c r="K44" s="45">
        <f>96*1.1</f>
        <v>105.60000000000001</v>
      </c>
      <c r="L44" s="39" t="s">
        <v>49</v>
      </c>
      <c r="M44" s="37" t="s">
        <v>17</v>
      </c>
      <c r="N44" s="38">
        <f>(J44/K44)*100</f>
        <v>90</v>
      </c>
      <c r="O44" s="44">
        <v>106</v>
      </c>
      <c r="P44" s="37" t="s">
        <v>48</v>
      </c>
      <c r="Q44" s="37" t="s">
        <v>47</v>
      </c>
      <c r="R44" s="49" t="s">
        <v>42</v>
      </c>
    </row>
    <row r="45" spans="1:18" ht="177.6" customHeight="1" x14ac:dyDescent="0.25">
      <c r="A45" s="41">
        <v>1</v>
      </c>
      <c r="B45" s="47" t="s">
        <v>68</v>
      </c>
      <c r="C45" s="46"/>
      <c r="D45" s="37" t="s">
        <v>67</v>
      </c>
      <c r="E45" s="37" t="s">
        <v>66</v>
      </c>
      <c r="F45" s="37" t="s">
        <v>65</v>
      </c>
      <c r="G45" s="37" t="s">
        <v>21</v>
      </c>
      <c r="H45" s="37" t="s">
        <v>20</v>
      </c>
      <c r="I45" s="37" t="s">
        <v>64</v>
      </c>
      <c r="J45" s="45">
        <f>K45*0.9</f>
        <v>34.200000000000003</v>
      </c>
      <c r="K45" s="44">
        <v>38</v>
      </c>
      <c r="L45" s="39" t="s">
        <v>49</v>
      </c>
      <c r="M45" s="37" t="s">
        <v>17</v>
      </c>
      <c r="N45" s="38">
        <f>(J45/K45)*100</f>
        <v>90</v>
      </c>
      <c r="O45" s="44">
        <f>K45</f>
        <v>38</v>
      </c>
      <c r="P45" s="37" t="s">
        <v>48</v>
      </c>
      <c r="Q45" s="37" t="s">
        <v>47</v>
      </c>
      <c r="R45" s="43"/>
    </row>
    <row r="46" spans="1:18" s="48" customFormat="1" ht="190.9" customHeight="1" x14ac:dyDescent="0.25">
      <c r="A46" s="41">
        <v>1</v>
      </c>
      <c r="B46" s="47" t="s">
        <v>63</v>
      </c>
      <c r="C46" s="46"/>
      <c r="D46" s="37" t="s">
        <v>62</v>
      </c>
      <c r="E46" s="37" t="s">
        <v>61</v>
      </c>
      <c r="F46" s="37" t="s">
        <v>60</v>
      </c>
      <c r="G46" s="37" t="s">
        <v>21</v>
      </c>
      <c r="H46" s="37" t="s">
        <v>20</v>
      </c>
      <c r="I46" s="37" t="s">
        <v>55</v>
      </c>
      <c r="J46" s="45">
        <f>K46*0.9</f>
        <v>47.52</v>
      </c>
      <c r="K46" s="45">
        <f>48*1.1</f>
        <v>52.800000000000004</v>
      </c>
      <c r="L46" s="39" t="s">
        <v>49</v>
      </c>
      <c r="M46" s="37" t="s">
        <v>17</v>
      </c>
      <c r="N46" s="38">
        <f>(J46/K46)*100</f>
        <v>90</v>
      </c>
      <c r="O46" s="44">
        <v>53</v>
      </c>
      <c r="P46" s="37" t="s">
        <v>48</v>
      </c>
      <c r="Q46" s="37" t="s">
        <v>47</v>
      </c>
      <c r="R46" s="43"/>
    </row>
    <row r="47" spans="1:18" ht="150" customHeight="1" x14ac:dyDescent="0.25">
      <c r="A47" s="41">
        <v>1</v>
      </c>
      <c r="B47" s="47" t="s">
        <v>59</v>
      </c>
      <c r="C47" s="46"/>
      <c r="D47" s="37" t="s">
        <v>58</v>
      </c>
      <c r="E47" s="37" t="s">
        <v>57</v>
      </c>
      <c r="F47" s="37" t="s">
        <v>56</v>
      </c>
      <c r="G47" s="37" t="s">
        <v>21</v>
      </c>
      <c r="H47" s="37" t="s">
        <v>20</v>
      </c>
      <c r="I47" s="37" t="s">
        <v>55</v>
      </c>
      <c r="J47" s="45">
        <f>K47*0.9</f>
        <v>9.9</v>
      </c>
      <c r="K47" s="45">
        <f>10*1.1</f>
        <v>11</v>
      </c>
      <c r="L47" s="39" t="s">
        <v>49</v>
      </c>
      <c r="M47" s="37" t="s">
        <v>17</v>
      </c>
      <c r="N47" s="38">
        <f>(J47/K47)*100</f>
        <v>90</v>
      </c>
      <c r="O47" s="44">
        <f>K47</f>
        <v>11</v>
      </c>
      <c r="P47" s="37" t="s">
        <v>48</v>
      </c>
      <c r="Q47" s="37" t="s">
        <v>47</v>
      </c>
      <c r="R47" s="43"/>
    </row>
    <row r="48" spans="1:18" ht="189" customHeight="1" x14ac:dyDescent="0.25">
      <c r="A48" s="41">
        <v>1</v>
      </c>
      <c r="B48" s="47" t="s">
        <v>54</v>
      </c>
      <c r="C48" s="46"/>
      <c r="D48" s="37" t="s">
        <v>53</v>
      </c>
      <c r="E48" s="37" t="s">
        <v>52</v>
      </c>
      <c r="F48" s="37" t="s">
        <v>51</v>
      </c>
      <c r="G48" s="37" t="s">
        <v>21</v>
      </c>
      <c r="H48" s="37" t="s">
        <v>20</v>
      </c>
      <c r="I48" s="37" t="s">
        <v>50</v>
      </c>
      <c r="J48" s="45">
        <f>K48*0.9</f>
        <v>47.52</v>
      </c>
      <c r="K48" s="45">
        <f>48*1.1</f>
        <v>52.800000000000004</v>
      </c>
      <c r="L48" s="39" t="s">
        <v>49</v>
      </c>
      <c r="M48" s="37" t="s">
        <v>17</v>
      </c>
      <c r="N48" s="38">
        <f>(J48/K48)*100</f>
        <v>90</v>
      </c>
      <c r="O48" s="44">
        <v>53</v>
      </c>
      <c r="P48" s="37" t="s">
        <v>48</v>
      </c>
      <c r="Q48" s="37" t="s">
        <v>47</v>
      </c>
      <c r="R48" s="43"/>
    </row>
    <row r="49" spans="1:19" s="6" customFormat="1" ht="150" customHeight="1" x14ac:dyDescent="0.2">
      <c r="A49" s="41">
        <v>1</v>
      </c>
      <c r="B49" s="40" t="s">
        <v>46</v>
      </c>
      <c r="C49" s="40"/>
      <c r="D49" s="37" t="s">
        <v>45</v>
      </c>
      <c r="E49" s="37" t="s">
        <v>44</v>
      </c>
      <c r="F49" s="37" t="s">
        <v>43</v>
      </c>
      <c r="G49" s="37" t="s">
        <v>21</v>
      </c>
      <c r="H49" s="37" t="s">
        <v>20</v>
      </c>
      <c r="I49" s="37" t="s">
        <v>19</v>
      </c>
      <c r="J49" s="39">
        <v>11565</v>
      </c>
      <c r="K49" s="39">
        <v>12850</v>
      </c>
      <c r="L49" s="37" t="s">
        <v>18</v>
      </c>
      <c r="M49" s="37" t="s">
        <v>17</v>
      </c>
      <c r="N49" s="38">
        <f>(J49/K49)*100</f>
        <v>90</v>
      </c>
      <c r="O49" s="38">
        <v>15087</v>
      </c>
      <c r="P49" s="37" t="s">
        <v>16</v>
      </c>
      <c r="Q49" s="37" t="s">
        <v>32</v>
      </c>
      <c r="R49" s="42" t="s">
        <v>42</v>
      </c>
    </row>
    <row r="50" spans="1:19" s="6" customFormat="1" ht="150" customHeight="1" x14ac:dyDescent="0.2">
      <c r="A50" s="41">
        <v>1</v>
      </c>
      <c r="B50" s="40" t="s">
        <v>41</v>
      </c>
      <c r="C50" s="40"/>
      <c r="D50" s="37" t="s">
        <v>40</v>
      </c>
      <c r="E50" s="37" t="s">
        <v>39</v>
      </c>
      <c r="F50" s="37" t="s">
        <v>38</v>
      </c>
      <c r="G50" s="37" t="s">
        <v>21</v>
      </c>
      <c r="H50" s="37" t="s">
        <v>20</v>
      </c>
      <c r="I50" s="37" t="s">
        <v>37</v>
      </c>
      <c r="J50" s="39">
        <v>3150</v>
      </c>
      <c r="K50" s="39">
        <v>3500</v>
      </c>
      <c r="L50" s="37" t="s">
        <v>18</v>
      </c>
      <c r="M50" s="37" t="s">
        <v>17</v>
      </c>
      <c r="N50" s="38">
        <f>(J50/K50)*100</f>
        <v>90</v>
      </c>
      <c r="O50" s="38">
        <v>4360</v>
      </c>
      <c r="P50" s="37" t="s">
        <v>16</v>
      </c>
      <c r="Q50" s="37" t="s">
        <v>32</v>
      </c>
      <c r="R50" s="9"/>
    </row>
    <row r="51" spans="1:19" s="6" customFormat="1" ht="150" customHeight="1" x14ac:dyDescent="0.2">
      <c r="A51" s="41">
        <v>1</v>
      </c>
      <c r="B51" s="40" t="s">
        <v>36</v>
      </c>
      <c r="C51" s="40"/>
      <c r="D51" s="37" t="s">
        <v>35</v>
      </c>
      <c r="E51" s="37" t="s">
        <v>34</v>
      </c>
      <c r="F51" s="37" t="s">
        <v>33</v>
      </c>
      <c r="G51" s="37" t="s">
        <v>21</v>
      </c>
      <c r="H51" s="37" t="s">
        <v>20</v>
      </c>
      <c r="I51" s="37" t="s">
        <v>19</v>
      </c>
      <c r="J51" s="39">
        <v>40</v>
      </c>
      <c r="K51" s="39">
        <v>44</v>
      </c>
      <c r="L51" s="37" t="s">
        <v>18</v>
      </c>
      <c r="M51" s="37" t="s">
        <v>17</v>
      </c>
      <c r="N51" s="38">
        <f>(J51/K51)*100</f>
        <v>90.909090909090907</v>
      </c>
      <c r="O51" s="38">
        <v>49</v>
      </c>
      <c r="P51" s="37" t="s">
        <v>16</v>
      </c>
      <c r="Q51" s="37" t="s">
        <v>32</v>
      </c>
      <c r="R51" s="9"/>
    </row>
    <row r="52" spans="1:19" s="6" customFormat="1" ht="150" customHeight="1" x14ac:dyDescent="0.2">
      <c r="A52" s="41">
        <v>1</v>
      </c>
      <c r="B52" s="40" t="s">
        <v>31</v>
      </c>
      <c r="C52" s="40"/>
      <c r="D52" s="37" t="s">
        <v>30</v>
      </c>
      <c r="E52" s="37" t="s">
        <v>29</v>
      </c>
      <c r="F52" s="37" t="s">
        <v>28</v>
      </c>
      <c r="G52" s="37" t="s">
        <v>21</v>
      </c>
      <c r="H52" s="37" t="s">
        <v>20</v>
      </c>
      <c r="I52" s="37" t="s">
        <v>19</v>
      </c>
      <c r="J52" s="39">
        <v>810</v>
      </c>
      <c r="K52" s="39">
        <v>900</v>
      </c>
      <c r="L52" s="37" t="s">
        <v>18</v>
      </c>
      <c r="M52" s="37" t="s">
        <v>17</v>
      </c>
      <c r="N52" s="38">
        <f>(J52/K52)*100</f>
        <v>90</v>
      </c>
      <c r="O52" s="38">
        <v>897</v>
      </c>
      <c r="P52" s="37" t="s">
        <v>27</v>
      </c>
      <c r="Q52" s="37" t="s">
        <v>26</v>
      </c>
      <c r="R52" s="9"/>
    </row>
    <row r="53" spans="1:19" s="6" customFormat="1" ht="150" customHeight="1" x14ac:dyDescent="0.2">
      <c r="A53" s="41">
        <v>1</v>
      </c>
      <c r="B53" s="40" t="s">
        <v>25</v>
      </c>
      <c r="C53" s="40"/>
      <c r="D53" s="37" t="s">
        <v>24</v>
      </c>
      <c r="E53" s="37" t="s">
        <v>23</v>
      </c>
      <c r="F53" s="37" t="s">
        <v>22</v>
      </c>
      <c r="G53" s="37" t="s">
        <v>21</v>
      </c>
      <c r="H53" s="37" t="s">
        <v>20</v>
      </c>
      <c r="I53" s="37" t="s">
        <v>19</v>
      </c>
      <c r="J53" s="39">
        <v>7605</v>
      </c>
      <c r="K53" s="39">
        <v>8450</v>
      </c>
      <c r="L53" s="37" t="s">
        <v>18</v>
      </c>
      <c r="M53" s="37" t="s">
        <v>17</v>
      </c>
      <c r="N53" s="38">
        <f>(J53/K53)*100</f>
        <v>90</v>
      </c>
      <c r="O53" s="38">
        <v>10325</v>
      </c>
      <c r="P53" s="37" t="s">
        <v>16</v>
      </c>
      <c r="Q53" s="37" t="s">
        <v>15</v>
      </c>
      <c r="R53" s="9"/>
    </row>
    <row r="54" spans="1:19" ht="22.5" customHeight="1" x14ac:dyDescent="0.25">
      <c r="A54" s="12"/>
      <c r="B54" s="36"/>
      <c r="C54" s="36"/>
      <c r="D54" s="17"/>
      <c r="E54" s="17"/>
      <c r="F54" s="17"/>
      <c r="G54" s="17"/>
      <c r="H54" s="17"/>
      <c r="I54" s="17"/>
      <c r="J54" s="35"/>
      <c r="K54" s="19"/>
      <c r="L54" s="19"/>
      <c r="M54" s="17"/>
      <c r="N54" s="34"/>
      <c r="O54" s="19"/>
      <c r="P54" s="17"/>
      <c r="Q54" s="17"/>
    </row>
    <row r="55" spans="1:19" s="9" customFormat="1" ht="20.100000000000001" customHeight="1" x14ac:dyDescent="0.25">
      <c r="A55" s="12"/>
      <c r="B55" s="33" t="s">
        <v>14</v>
      </c>
      <c r="C55" s="32" t="s">
        <v>13</v>
      </c>
      <c r="D55" s="31"/>
      <c r="E55" s="31"/>
      <c r="F55" s="31"/>
      <c r="G55" s="31"/>
      <c r="H55" s="30"/>
      <c r="I55" s="17"/>
      <c r="J55" s="19"/>
      <c r="K55" s="19"/>
      <c r="L55" s="17"/>
      <c r="M55" s="17"/>
      <c r="N55" s="18"/>
      <c r="O55" s="18"/>
      <c r="P55" s="17"/>
      <c r="Q55" s="17"/>
      <c r="R55" s="1"/>
      <c r="S55" s="17"/>
    </row>
    <row r="56" spans="1:19" s="9" customFormat="1" ht="20.100000000000001" customHeight="1" x14ac:dyDescent="0.25">
      <c r="A56" s="12"/>
      <c r="B56" s="33" t="s">
        <v>12</v>
      </c>
      <c r="C56" s="32" t="s">
        <v>11</v>
      </c>
      <c r="D56" s="31"/>
      <c r="E56" s="31"/>
      <c r="F56" s="31"/>
      <c r="G56" s="31"/>
      <c r="H56" s="30"/>
      <c r="I56" s="17"/>
      <c r="J56" s="19"/>
      <c r="K56" s="19"/>
      <c r="L56" s="17"/>
      <c r="M56" s="17"/>
      <c r="N56" s="18"/>
      <c r="O56" s="18"/>
      <c r="P56" s="17"/>
      <c r="Q56" s="17"/>
      <c r="R56" s="1"/>
      <c r="S56" s="17"/>
    </row>
    <row r="57" spans="1:19" s="9" customFormat="1" ht="20.100000000000001" customHeight="1" x14ac:dyDescent="0.25">
      <c r="A57" s="12"/>
      <c r="B57" s="33" t="s">
        <v>10</v>
      </c>
      <c r="C57" s="32" t="s">
        <v>9</v>
      </c>
      <c r="D57" s="31"/>
      <c r="E57" s="31"/>
      <c r="F57" s="31"/>
      <c r="G57" s="31"/>
      <c r="H57" s="30"/>
      <c r="I57" s="17"/>
      <c r="J57" s="19"/>
      <c r="K57" s="19"/>
      <c r="L57" s="17"/>
      <c r="M57" s="17"/>
      <c r="N57" s="18"/>
      <c r="O57" s="18"/>
      <c r="P57" s="17"/>
      <c r="Q57" s="17"/>
      <c r="R57" s="1"/>
      <c r="S57" s="17"/>
    </row>
    <row r="58" spans="1:19" s="9" customFormat="1" ht="20.100000000000001" customHeight="1" x14ac:dyDescent="0.25">
      <c r="A58" s="12"/>
      <c r="B58" s="33" t="s">
        <v>8</v>
      </c>
      <c r="C58" s="32" t="s">
        <v>7</v>
      </c>
      <c r="D58" s="31"/>
      <c r="E58" s="31"/>
      <c r="F58" s="31"/>
      <c r="G58" s="31"/>
      <c r="H58" s="30"/>
      <c r="I58" s="17"/>
      <c r="J58" s="19"/>
      <c r="K58" s="19"/>
      <c r="L58" s="17"/>
      <c r="M58" s="17"/>
      <c r="N58" s="18"/>
      <c r="O58" s="18"/>
      <c r="P58" s="17"/>
      <c r="Q58" s="17"/>
      <c r="R58" s="1"/>
      <c r="S58" s="17"/>
    </row>
    <row r="59" spans="1:19" s="9" customFormat="1" ht="20.100000000000001" customHeight="1" x14ac:dyDescent="0.25">
      <c r="A59" s="12"/>
      <c r="B59" s="33" t="s">
        <v>6</v>
      </c>
      <c r="C59" s="32" t="s">
        <v>5</v>
      </c>
      <c r="D59" s="31"/>
      <c r="E59" s="31"/>
      <c r="F59" s="31"/>
      <c r="G59" s="31"/>
      <c r="H59" s="30"/>
      <c r="I59" s="17"/>
      <c r="J59" s="19"/>
      <c r="K59" s="19"/>
      <c r="L59" s="17"/>
      <c r="M59" s="17"/>
      <c r="N59" s="18"/>
      <c r="O59" s="18"/>
      <c r="P59" s="17"/>
      <c r="Q59" s="17"/>
      <c r="R59" s="1"/>
      <c r="S59" s="17"/>
    </row>
    <row r="60" spans="1:19" s="9" customFormat="1" ht="20.100000000000001" customHeight="1" x14ac:dyDescent="0.25">
      <c r="A60" s="29"/>
      <c r="B60" s="25" t="s">
        <v>4</v>
      </c>
      <c r="C60" s="28" t="s">
        <v>3</v>
      </c>
      <c r="D60" s="27"/>
      <c r="E60" s="27"/>
      <c r="F60" s="27"/>
      <c r="G60" s="27"/>
      <c r="H60" s="26"/>
      <c r="I60" s="17"/>
      <c r="J60" s="19"/>
      <c r="K60" s="19"/>
      <c r="L60" s="17"/>
      <c r="M60" s="17"/>
      <c r="N60" s="18"/>
      <c r="O60" s="18"/>
      <c r="P60" s="17"/>
      <c r="Q60" s="17"/>
      <c r="R60" s="1"/>
      <c r="S60" s="17"/>
    </row>
    <row r="61" spans="1:19" s="9" customFormat="1" ht="20.100000000000001" customHeight="1" x14ac:dyDescent="0.25">
      <c r="A61" s="12"/>
      <c r="B61" s="25" t="s">
        <v>2</v>
      </c>
      <c r="C61" s="24" t="s">
        <v>1</v>
      </c>
      <c r="D61" s="23"/>
      <c r="E61" s="23"/>
      <c r="F61" s="23"/>
      <c r="G61" s="23"/>
      <c r="H61" s="22"/>
      <c r="I61" s="17"/>
      <c r="J61" s="19"/>
      <c r="K61" s="19"/>
      <c r="L61" s="17"/>
      <c r="M61" s="17"/>
      <c r="N61" s="18"/>
      <c r="O61" s="18"/>
      <c r="P61" s="17"/>
      <c r="Q61" s="17"/>
      <c r="R61" s="1"/>
      <c r="S61" s="17"/>
    </row>
    <row r="62" spans="1:19" s="9" customFormat="1" ht="20.100000000000001" customHeight="1" x14ac:dyDescent="0.25">
      <c r="A62" s="12"/>
      <c r="B62" s="21"/>
      <c r="C62" s="21"/>
      <c r="D62" s="20"/>
      <c r="E62" s="20"/>
      <c r="F62" s="20"/>
      <c r="G62" s="20"/>
      <c r="H62" s="20"/>
      <c r="I62" s="17"/>
      <c r="J62" s="19"/>
      <c r="K62" s="19"/>
      <c r="L62" s="17"/>
      <c r="M62" s="17"/>
      <c r="N62" s="18"/>
      <c r="O62" s="18"/>
      <c r="P62" s="17"/>
      <c r="Q62" s="17"/>
      <c r="R62" s="1"/>
      <c r="S62" s="17"/>
    </row>
    <row r="63" spans="1:19" s="9" customFormat="1" ht="20.100000000000001" customHeight="1" x14ac:dyDescent="0.25">
      <c r="A63" s="12"/>
      <c r="B63" s="16" t="s">
        <v>0</v>
      </c>
      <c r="C63" s="15"/>
      <c r="D63" s="15"/>
      <c r="E63" s="15"/>
      <c r="F63" s="15"/>
      <c r="G63" s="15"/>
      <c r="H63" s="14"/>
      <c r="J63" s="10"/>
      <c r="K63" s="10"/>
      <c r="N63" s="10"/>
      <c r="O63" s="13"/>
      <c r="R63" s="1"/>
    </row>
    <row r="64" spans="1:19" ht="19.5" customHeight="1" x14ac:dyDescent="0.25">
      <c r="A64" s="12"/>
      <c r="B64" s="9"/>
      <c r="C64" s="9"/>
      <c r="D64" s="9"/>
      <c r="E64" s="9"/>
      <c r="F64" s="9"/>
      <c r="G64" s="9"/>
      <c r="H64" s="9"/>
      <c r="I64" s="9"/>
      <c r="J64" s="11"/>
      <c r="K64" s="10"/>
      <c r="L64" s="10"/>
      <c r="M64" s="9"/>
      <c r="N64" s="10"/>
      <c r="O64" s="10"/>
      <c r="P64" s="9"/>
      <c r="Q64" s="9"/>
    </row>
    <row r="65" spans="2:17" ht="23.25" hidden="1" customHeight="1" x14ac:dyDescent="0.25">
      <c r="B65" s="6"/>
      <c r="C65" s="6"/>
      <c r="D65" s="6"/>
      <c r="E65" s="6"/>
      <c r="F65" s="6"/>
      <c r="G65" s="6"/>
      <c r="H65" s="6"/>
      <c r="I65" s="6"/>
      <c r="J65" s="8"/>
      <c r="K65" s="7"/>
      <c r="L65" s="7"/>
      <c r="M65" s="6"/>
      <c r="N65" s="7"/>
      <c r="O65" s="7"/>
      <c r="P65" s="6"/>
      <c r="Q65" s="6"/>
    </row>
    <row r="66" spans="2:17" ht="18.75" hidden="1" customHeight="1" x14ac:dyDescent="0.25">
      <c r="B66" s="6"/>
      <c r="C66" s="6"/>
      <c r="D66" s="6"/>
      <c r="E66" s="6"/>
      <c r="F66" s="6"/>
      <c r="G66" s="6"/>
      <c r="H66" s="6"/>
      <c r="I66" s="6"/>
      <c r="J66" s="8"/>
      <c r="K66" s="7"/>
      <c r="L66" s="7"/>
      <c r="M66" s="6"/>
      <c r="N66" s="7"/>
      <c r="O66" s="7"/>
      <c r="P66" s="6"/>
      <c r="Q66" s="6"/>
    </row>
    <row r="67" spans="2:17" ht="18.75" hidden="1" customHeight="1" x14ac:dyDescent="0.25">
      <c r="B67" s="6"/>
      <c r="C67" s="6"/>
      <c r="D67" s="6"/>
      <c r="E67" s="6"/>
      <c r="F67" s="6"/>
      <c r="G67" s="6"/>
      <c r="H67" s="6"/>
      <c r="I67" s="6"/>
      <c r="J67" s="8"/>
      <c r="K67" s="7"/>
      <c r="L67" s="7"/>
      <c r="M67" s="6"/>
      <c r="N67" s="7"/>
      <c r="O67" s="7"/>
      <c r="P67" s="6"/>
      <c r="Q67" s="6"/>
    </row>
  </sheetData>
  <mergeCells count="77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A10:A11"/>
    <mergeCell ref="B10:C10"/>
    <mergeCell ref="D10:H10"/>
    <mergeCell ref="B11:C11"/>
    <mergeCell ref="D11:H11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D16:H16"/>
    <mergeCell ref="B17:C17"/>
    <mergeCell ref="D17:H17"/>
    <mergeCell ref="B19:C19"/>
    <mergeCell ref="E19:H19"/>
    <mergeCell ref="B21:Q21"/>
    <mergeCell ref="B33:C33"/>
    <mergeCell ref="B34:C34"/>
    <mergeCell ref="B35:C35"/>
    <mergeCell ref="B36:C36"/>
    <mergeCell ref="B25:C25"/>
    <mergeCell ref="B16:C16"/>
    <mergeCell ref="B27:C27"/>
    <mergeCell ref="B28:C28"/>
    <mergeCell ref="B29:C29"/>
    <mergeCell ref="B30:C30"/>
    <mergeCell ref="B31:C31"/>
    <mergeCell ref="B32:C32"/>
    <mergeCell ref="B45:C45"/>
    <mergeCell ref="B46:C46"/>
    <mergeCell ref="B47:C47"/>
    <mergeCell ref="B48:C48"/>
    <mergeCell ref="R21:R22"/>
    <mergeCell ref="B22:C22"/>
    <mergeCell ref="B23:C23"/>
    <mergeCell ref="B24:C24"/>
    <mergeCell ref="B37:C37"/>
    <mergeCell ref="B26:C26"/>
    <mergeCell ref="C60:H60"/>
    <mergeCell ref="C61:H61"/>
    <mergeCell ref="B49:C49"/>
    <mergeCell ref="B38:C38"/>
    <mergeCell ref="B39:C39"/>
    <mergeCell ref="B40:C40"/>
    <mergeCell ref="B41:C41"/>
    <mergeCell ref="B42:C42"/>
    <mergeCell ref="B43:C43"/>
    <mergeCell ref="B44:C44"/>
    <mergeCell ref="B63:H63"/>
    <mergeCell ref="B50:C50"/>
    <mergeCell ref="B51:C51"/>
    <mergeCell ref="B52:C52"/>
    <mergeCell ref="B53:C53"/>
    <mergeCell ref="C55:H55"/>
    <mergeCell ref="C56:H56"/>
    <mergeCell ref="C57:H57"/>
    <mergeCell ref="C58:H58"/>
    <mergeCell ref="C59:H59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D0BA6921-CF9B-4C47-9E99-821016F3A362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86137434-A732-4DEB-B3F9-83DFF7CF6158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ADCF31F1-D276-480B-8AA5-9CBCFAE9FCDB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E81C2E8B-AEF1-40B6-9381-EA04ABAA6123}"/>
    <dataValidation allowBlank="1" showInputMessage="1" showErrorMessage="1" prompt="Valores numéricos que se habrán de relacionar con el cálculo del indicador propuesto. _x000a_Manual para el diseño y la construcción de indicadores de Coneval." sqref="I22" xr:uid="{7AE26E1E-6EE6-4BE4-80CF-2843D0694C10}"/>
    <dataValidation allowBlank="1" showInputMessage="1" showErrorMessage="1" prompt="Los &quot;valores programados&quot; son los datos numéricos asociados a las variables del indicador en cuestión que permiten calcular la meta del mismo. " sqref="J22:K22" xr:uid="{2E22F158-498B-4021-91B8-B891BD470816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D3ADD515-31FC-4D66-994C-24DD94247AF0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AE5C5C71-1DD7-4B14-8405-88BE1429275B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34AA0E41-7BF1-435E-9B3E-B1D75B5F74CE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6D8CFA57-ECC3-4166-9CD5-180C718989AD}"/>
    <dataValidation allowBlank="1" showInputMessage="1" showErrorMessage="1" prompt="Hace referencia a las fuentes de información que pueden _x000a_ser usadas para verificar el alcance de los objetivos." sqref="P22" xr:uid="{3F964CFF-EC3E-45DD-986E-B951AD5633FE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B20C2707-DB94-4F50-B9AC-DC3C79466B71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PP28</vt:lpstr>
      <vt:lpstr>'PP28'!Área_de_impresión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2025-01-08T21:17:39Z</dcterms:created>
  <dcterms:modified xsi:type="dcterms:W3CDTF">2025-01-08T21:32:34Z</dcterms:modified>
</cp:coreProperties>
</file>