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. LDF\"/>
    </mc:Choice>
  </mc:AlternateContent>
  <xr:revisionPtr revIDLastSave="0" documentId="8_{A1713044-0B7B-4D43-9334-7FDC904A7B7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H15" i="2" l="1"/>
  <c r="I27" i="2"/>
  <c r="H27" i="2"/>
  <c r="J18" i="2"/>
  <c r="F15" i="2" l="1"/>
  <c r="H54" i="2" l="1"/>
  <c r="I15" i="2"/>
  <c r="F34" i="2"/>
  <c r="J28" i="2" l="1"/>
  <c r="J29" i="2"/>
  <c r="J30" i="2"/>
  <c r="F45" i="2" l="1"/>
  <c r="J58" i="2" l="1"/>
  <c r="I54" i="2" l="1"/>
  <c r="H45" i="2"/>
  <c r="H65" i="2" l="1"/>
  <c r="J23" i="2"/>
  <c r="F54" i="2" l="1"/>
  <c r="F65" i="2" s="1"/>
  <c r="H34" i="2" l="1"/>
  <c r="I34" i="2"/>
  <c r="E34" i="2"/>
  <c r="F27" i="2"/>
  <c r="G37" i="2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F70" i="2" s="1"/>
  <c r="H67" i="2"/>
  <c r="H70" i="2" s="1"/>
  <c r="I67" i="2"/>
  <c r="E67" i="2"/>
  <c r="G63" i="2"/>
  <c r="G61" i="2"/>
  <c r="G62" i="2"/>
  <c r="G60" i="2"/>
  <c r="G56" i="2"/>
  <c r="G57" i="2"/>
  <c r="G58" i="2"/>
  <c r="G55" i="2"/>
  <c r="G47" i="2"/>
  <c r="G48" i="2"/>
  <c r="G49" i="2"/>
  <c r="G50" i="2"/>
  <c r="G51" i="2"/>
  <c r="G52" i="2"/>
  <c r="G53" i="2"/>
  <c r="G46" i="2"/>
  <c r="I45" i="2"/>
  <c r="I65" i="2" s="1"/>
  <c r="G38" i="2"/>
  <c r="G36" i="2" s="1"/>
  <c r="G54" i="2" l="1"/>
  <c r="G67" i="2"/>
  <c r="G45" i="2"/>
  <c r="G40" i="2"/>
  <c r="I36" i="2"/>
  <c r="E36" i="2"/>
  <c r="E27" i="2"/>
  <c r="E15" i="2"/>
  <c r="G65" i="2" l="1"/>
  <c r="G70" i="2" s="1"/>
  <c r="I40" i="2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J45" i="2"/>
  <c r="J9" i="2"/>
  <c r="J10" i="2"/>
  <c r="J11" i="2"/>
  <c r="J12" i="2"/>
  <c r="J13" i="2"/>
  <c r="J14" i="2"/>
  <c r="J15" i="2"/>
  <c r="J16" i="2"/>
  <c r="J17" i="2"/>
  <c r="J19" i="2"/>
  <c r="J20" i="2"/>
  <c r="J21" i="2"/>
  <c r="J22" i="2"/>
  <c r="J24" i="2"/>
  <c r="J25" i="2"/>
  <c r="J26" i="2"/>
  <c r="J27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4" i="2" l="1"/>
  <c r="I70" i="2" l="1"/>
  <c r="J70" i="2" s="1"/>
  <c r="J65" i="2"/>
  <c r="J59" i="2" l="1"/>
  <c r="F59" i="2"/>
  <c r="J60" i="2"/>
  <c r="G59" i="2"/>
  <c r="E59" i="2"/>
  <c r="J62" i="2"/>
  <c r="J61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<sst xmlns="http://schemas.openxmlformats.org/spreadsheetml/2006/main" count="75" uniqueCount="75">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</sst>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E58" zoomScale="85" zoomScaleNormal="85" workbookViewId="0">
      <selection activeCell="F56" sqref="F56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7.42578125" style="1" bestFit="1" customWidth="1"/>
    <col min="6" max="6" width="16.85546875" style="1" customWidth="1"/>
    <col min="7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3" width="0" style="1" hidden="1" customWidth="1"/>
    <col min="14" max="16" width="15.140625" style="1" hidden="1" customWidth="1"/>
    <col min="17" max="16384" width="11.42578125" style="1" hidden="1"/>
  </cols>
  <sheetData>
    <row r="1" spans="1:11" ht="24.95" customHeight="1" x14ac:dyDescent="0.2">
      <c r="A1" s="35"/>
      <c r="B1" s="44" t="s">
        <v>68</v>
      </c>
      <c r="C1" s="45"/>
      <c r="D1" s="45"/>
      <c r="E1" s="45"/>
      <c r="F1" s="45"/>
      <c r="G1" s="45"/>
      <c r="H1" s="45"/>
      <c r="I1" s="45"/>
      <c r="J1" s="46"/>
      <c r="K1" s="35"/>
    </row>
    <row r="2" spans="1:11" ht="24.95" customHeight="1" x14ac:dyDescent="0.2">
      <c r="A2" s="35"/>
      <c r="B2" s="47" t="s">
        <v>0</v>
      </c>
      <c r="C2" s="48"/>
      <c r="D2" s="48"/>
      <c r="E2" s="48"/>
      <c r="F2" s="48"/>
      <c r="G2" s="48"/>
      <c r="H2" s="48"/>
      <c r="I2" s="48"/>
      <c r="J2" s="49"/>
      <c r="K2" s="35"/>
    </row>
    <row r="3" spans="1:11" ht="24.95" customHeight="1" x14ac:dyDescent="0.2">
      <c r="A3" s="35"/>
      <c r="B3" s="47" t="s">
        <v>74</v>
      </c>
      <c r="C3" s="48"/>
      <c r="D3" s="48"/>
      <c r="E3" s="48"/>
      <c r="F3" s="48"/>
      <c r="G3" s="48"/>
      <c r="H3" s="48"/>
      <c r="I3" s="48"/>
      <c r="J3" s="49"/>
      <c r="K3" s="35"/>
    </row>
    <row r="4" spans="1:11" ht="24.95" customHeight="1" x14ac:dyDescent="0.2">
      <c r="A4" s="35"/>
      <c r="B4" s="47" t="s">
        <v>69</v>
      </c>
      <c r="C4" s="48"/>
      <c r="D4" s="48"/>
      <c r="E4" s="48"/>
      <c r="F4" s="48"/>
      <c r="G4" s="48"/>
      <c r="H4" s="48"/>
      <c r="I4" s="48"/>
      <c r="J4" s="49"/>
      <c r="K4" s="35"/>
    </row>
    <row r="5" spans="1:11" ht="12.75" x14ac:dyDescent="0.2">
      <c r="A5" s="35"/>
      <c r="B5" s="51" t="s">
        <v>1</v>
      </c>
      <c r="C5" s="52"/>
      <c r="D5" s="53"/>
      <c r="E5" s="50" t="s">
        <v>2</v>
      </c>
      <c r="F5" s="50"/>
      <c r="G5" s="50"/>
      <c r="H5" s="50"/>
      <c r="I5" s="50"/>
      <c r="J5" s="50" t="s">
        <v>71</v>
      </c>
      <c r="K5" s="35"/>
    </row>
    <row r="6" spans="1:11" ht="25.5" x14ac:dyDescent="0.2">
      <c r="A6" s="35"/>
      <c r="B6" s="54"/>
      <c r="C6" s="55"/>
      <c r="D6" s="56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50"/>
      <c r="K6" s="35"/>
    </row>
    <row r="7" spans="1:11" ht="12.75" x14ac:dyDescent="0.2">
      <c r="A7" s="35"/>
      <c r="B7" s="59" t="s">
        <v>6</v>
      </c>
      <c r="C7" s="60"/>
      <c r="D7" s="61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7" t="s">
        <v>7</v>
      </c>
      <c r="D8" s="58"/>
      <c r="E8" s="22">
        <v>3726503298</v>
      </c>
      <c r="F8" s="23">
        <v>-12417419.869999999</v>
      </c>
      <c r="G8" s="22">
        <f t="shared" ref="G8:G14" si="0">E8+F8</f>
        <v>3714085878.1300001</v>
      </c>
      <c r="H8" s="23">
        <v>3945939903.21</v>
      </c>
      <c r="I8" s="23">
        <v>3945939903.21</v>
      </c>
      <c r="J8" s="24">
        <f t="shared" ref="J8:J38" si="1">SUM(I8-E8)</f>
        <v>219436605.21000004</v>
      </c>
      <c r="K8" s="35"/>
    </row>
    <row r="9" spans="1:11" ht="12.75" x14ac:dyDescent="0.2">
      <c r="A9" s="35"/>
      <c r="B9" s="12"/>
      <c r="C9" s="57" t="s">
        <v>8</v>
      </c>
      <c r="D9" s="58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si="1"/>
        <v>0</v>
      </c>
      <c r="K9" s="35"/>
    </row>
    <row r="10" spans="1:11" ht="12.75" x14ac:dyDescent="0.2">
      <c r="A10" s="35"/>
      <c r="B10" s="12"/>
      <c r="C10" s="57" t="s">
        <v>9</v>
      </c>
      <c r="D10" s="58"/>
      <c r="E10" s="22">
        <v>112877806</v>
      </c>
      <c r="F10" s="23">
        <v>124699623.75</v>
      </c>
      <c r="G10" s="22">
        <f t="shared" si="0"/>
        <v>237577429.75</v>
      </c>
      <c r="H10" s="23">
        <v>233127804.97</v>
      </c>
      <c r="I10" s="23">
        <v>233127804.97</v>
      </c>
      <c r="J10" s="24">
        <f t="shared" si="1"/>
        <v>120249998.97</v>
      </c>
      <c r="K10" s="35"/>
    </row>
    <row r="11" spans="1:11" ht="12.75" x14ac:dyDescent="0.2">
      <c r="A11" s="35"/>
      <c r="B11" s="12"/>
      <c r="C11" s="57" t="s">
        <v>10</v>
      </c>
      <c r="D11" s="58"/>
      <c r="E11" s="22">
        <v>851792487</v>
      </c>
      <c r="F11" s="23">
        <v>0</v>
      </c>
      <c r="G11" s="22">
        <f t="shared" si="0"/>
        <v>851792487</v>
      </c>
      <c r="H11" s="23">
        <v>914056644.73999989</v>
      </c>
      <c r="I11" s="23">
        <v>914056644.73999989</v>
      </c>
      <c r="J11" s="24">
        <f t="shared" si="1"/>
        <v>62264157.73999989</v>
      </c>
      <c r="K11" s="35"/>
    </row>
    <row r="12" spans="1:11" ht="12.75" x14ac:dyDescent="0.2">
      <c r="A12" s="35"/>
      <c r="B12" s="12"/>
      <c r="C12" s="57" t="s">
        <v>11</v>
      </c>
      <c r="D12" s="58"/>
      <c r="E12" s="22">
        <v>195255541</v>
      </c>
      <c r="F12" s="23">
        <v>158587720.09</v>
      </c>
      <c r="G12" s="22">
        <f t="shared" si="0"/>
        <v>353843261.09000003</v>
      </c>
      <c r="H12" s="23">
        <v>557765774.15999997</v>
      </c>
      <c r="I12" s="23">
        <v>557765774.15999997</v>
      </c>
      <c r="J12" s="24">
        <f t="shared" si="1"/>
        <v>362510233.15999997</v>
      </c>
      <c r="K12" s="35"/>
    </row>
    <row r="13" spans="1:11" ht="12.75" x14ac:dyDescent="0.2">
      <c r="A13" s="35"/>
      <c r="B13" s="12"/>
      <c r="C13" s="57" t="s">
        <v>12</v>
      </c>
      <c r="D13" s="58"/>
      <c r="E13" s="22">
        <v>499453402</v>
      </c>
      <c r="F13" s="26">
        <v>0</v>
      </c>
      <c r="G13" s="22">
        <f t="shared" si="0"/>
        <v>499453402</v>
      </c>
      <c r="H13" s="23">
        <v>558443456.08999991</v>
      </c>
      <c r="I13" s="23">
        <v>558443456.08999991</v>
      </c>
      <c r="J13" s="24">
        <f t="shared" si="1"/>
        <v>58990054.089999914</v>
      </c>
      <c r="K13" s="36"/>
    </row>
    <row r="14" spans="1:11" ht="12.75" x14ac:dyDescent="0.2">
      <c r="A14" s="35"/>
      <c r="B14" s="12"/>
      <c r="C14" s="57" t="s">
        <v>13</v>
      </c>
      <c r="D14" s="58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7" t="s">
        <v>66</v>
      </c>
      <c r="D15" s="58"/>
      <c r="E15" s="22">
        <f t="shared" ref="E15:I15" si="2">SUM(E16:E26)</f>
        <v>3656688952</v>
      </c>
      <c r="F15" s="22">
        <f t="shared" si="2"/>
        <v>-124519519.91</v>
      </c>
      <c r="G15" s="22">
        <f t="shared" si="2"/>
        <v>3532169432.0900002</v>
      </c>
      <c r="H15" s="23">
        <f>SUM(H16:H26)</f>
        <v>3508881654.3299999</v>
      </c>
      <c r="I15" s="23">
        <f t="shared" si="2"/>
        <v>3508881654.3299999</v>
      </c>
      <c r="J15" s="24">
        <f t="shared" si="1"/>
        <v>-147807297.67000008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1934861353</v>
      </c>
      <c r="F16" s="23">
        <v>-124519519.91</v>
      </c>
      <c r="G16" s="22">
        <f>E16+F16</f>
        <v>1810341833.0899999</v>
      </c>
      <c r="H16" s="26">
        <v>2192902922.25</v>
      </c>
      <c r="I16" s="26">
        <v>2192902922.25</v>
      </c>
      <c r="J16" s="24">
        <f t="shared" si="1"/>
        <v>258041569.25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265193270</v>
      </c>
      <c r="F17" s="23">
        <v>0</v>
      </c>
      <c r="G17" s="22">
        <f t="shared" ref="G17:G24" si="3">E17+F17</f>
        <v>265193270</v>
      </c>
      <c r="H17" s="26">
        <v>332965458.05999994</v>
      </c>
      <c r="I17" s="26">
        <v>332965458.05999994</v>
      </c>
      <c r="J17" s="24">
        <f t="shared" si="1"/>
        <v>67772188.059999943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307070499</v>
      </c>
      <c r="F18" s="23">
        <v>0</v>
      </c>
      <c r="G18" s="22">
        <f t="shared" si="3"/>
        <v>307070499</v>
      </c>
      <c r="H18" s="26">
        <v>261494358.46000001</v>
      </c>
      <c r="I18" s="26">
        <v>261494358.46000001</v>
      </c>
      <c r="J18" s="24">
        <f t="shared" si="1"/>
        <v>-45576140.539999992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325979930</v>
      </c>
      <c r="F19" s="23">
        <v>0</v>
      </c>
      <c r="G19" s="22">
        <f t="shared" si="3"/>
        <v>325979930</v>
      </c>
      <c r="H19" s="26">
        <v>3072051.91</v>
      </c>
      <c r="I19" s="26">
        <v>3072051.91</v>
      </c>
      <c r="J19" s="24">
        <f t="shared" si="1"/>
        <v>-322907878.08999997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3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55636215</v>
      </c>
      <c r="F21" s="23">
        <v>0</v>
      </c>
      <c r="G21" s="22">
        <f t="shared" si="3"/>
        <v>55636215</v>
      </c>
      <c r="H21" s="26">
        <v>53368090.780000001</v>
      </c>
      <c r="I21" s="26">
        <v>53368090.780000001</v>
      </c>
      <c r="J21" s="24">
        <f t="shared" si="1"/>
        <v>-2268124.2199999988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3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3"/>
        <v>0</v>
      </c>
      <c r="H23" s="23">
        <v>0</v>
      </c>
      <c r="I23" s="23">
        <v>0</v>
      </c>
      <c r="J23" s="24">
        <f t="shared" si="1"/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48531207</v>
      </c>
      <c r="F24" s="23">
        <v>0</v>
      </c>
      <c r="G24" s="22">
        <f t="shared" si="3"/>
        <v>48531207</v>
      </c>
      <c r="H24" s="26">
        <v>37265460.649999999</v>
      </c>
      <c r="I24" s="26">
        <v>37265460.649999999</v>
      </c>
      <c r="J24" s="24">
        <f t="shared" si="1"/>
        <v>-11265746.350000001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719416478</v>
      </c>
      <c r="F25" s="23">
        <v>0</v>
      </c>
      <c r="G25" s="22">
        <f>E25+F25</f>
        <v>719416478</v>
      </c>
      <c r="H25" s="26">
        <v>627813312.22000003</v>
      </c>
      <c r="I25" s="26">
        <v>627813312.22000003</v>
      </c>
      <c r="J25" s="24">
        <f t="shared" si="1"/>
        <v>-91603165.779999971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7" t="s">
        <v>25</v>
      </c>
      <c r="D27" s="58"/>
      <c r="E27" s="22">
        <f>SUM(E28:E32)</f>
        <v>49374673</v>
      </c>
      <c r="F27" s="23">
        <f>SUM(F28:F33)</f>
        <v>0</v>
      </c>
      <c r="G27" s="22">
        <f>SUM(G28:G32)</f>
        <v>49374673</v>
      </c>
      <c r="H27" s="23">
        <f>H28+H29+H30</f>
        <v>72662450.75999999</v>
      </c>
      <c r="I27" s="23">
        <f>I28+I29+I30</f>
        <v>72662450.75999999</v>
      </c>
      <c r="J27" s="24">
        <f t="shared" si="1"/>
        <v>23287777.75999999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67028</v>
      </c>
      <c r="F28" s="23">
        <v>0</v>
      </c>
      <c r="G28" s="22">
        <f>E28+F28</f>
        <v>67028</v>
      </c>
      <c r="H28" s="26">
        <v>428.19</v>
      </c>
      <c r="I28" s="26">
        <v>428.19</v>
      </c>
      <c r="J28" s="24">
        <f t="shared" si="1"/>
        <v>-66599.81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10898847</v>
      </c>
      <c r="F29" s="43">
        <v>0</v>
      </c>
      <c r="G29" s="22">
        <f t="shared" ref="G29:G35" si="4">E29+F29</f>
        <v>10898847</v>
      </c>
      <c r="H29" s="26">
        <v>9743012.5199999996</v>
      </c>
      <c r="I29" s="26">
        <v>9743012.5199999996</v>
      </c>
      <c r="J29" s="24">
        <f t="shared" si="1"/>
        <v>-1155834.4800000004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38408798</v>
      </c>
      <c r="F30" s="23">
        <v>0</v>
      </c>
      <c r="G30" s="22">
        <f t="shared" si="4"/>
        <v>38408798</v>
      </c>
      <c r="H30" s="26">
        <v>62919010.049999997</v>
      </c>
      <c r="I30" s="26">
        <v>62919010.049999997</v>
      </c>
      <c r="J30" s="24">
        <f t="shared" si="1"/>
        <v>24510212.049999997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4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4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7" t="s">
        <v>31</v>
      </c>
      <c r="D33" s="58"/>
      <c r="E33" s="22">
        <v>0</v>
      </c>
      <c r="F33" s="23">
        <v>0</v>
      </c>
      <c r="G33" s="22">
        <f t="shared" si="4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7" t="s">
        <v>32</v>
      </c>
      <c r="D34" s="58"/>
      <c r="E34" s="23">
        <f>+E35</f>
        <v>0</v>
      </c>
      <c r="F34" s="24">
        <f>SUM(F35)</f>
        <v>0</v>
      </c>
      <c r="G34" s="24">
        <f>+G35</f>
        <v>0</v>
      </c>
      <c r="H34" s="24">
        <f t="shared" ref="H34:I34" si="5">+H35</f>
        <v>0</v>
      </c>
      <c r="I34" s="24">
        <f t="shared" si="5"/>
        <v>0</v>
      </c>
      <c r="J34" s="24">
        <f t="shared" si="1"/>
        <v>0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0</v>
      </c>
      <c r="G35" s="22">
        <f t="shared" si="4"/>
        <v>0</v>
      </c>
      <c r="H35" s="23">
        <v>0</v>
      </c>
      <c r="I35" s="23">
        <v>0</v>
      </c>
      <c r="J35" s="24">
        <f t="shared" si="1"/>
        <v>0</v>
      </c>
      <c r="K35" s="35"/>
    </row>
    <row r="36" spans="1:12" ht="12.75" x14ac:dyDescent="0.2">
      <c r="A36" s="35"/>
      <c r="B36" s="12"/>
      <c r="C36" s="57" t="s">
        <v>34</v>
      </c>
      <c r="D36" s="58"/>
      <c r="E36" s="22">
        <f>SUM(E37:E38)</f>
        <v>852935484</v>
      </c>
      <c r="F36" s="23">
        <f>SUM(F37:F38)</f>
        <v>27723713.300000001</v>
      </c>
      <c r="G36" s="22">
        <f>SUM(G37:G38)</f>
        <v>880659197.29999995</v>
      </c>
      <c r="H36" s="23">
        <f>SUM(H37:H38)</f>
        <v>880659197.29999995</v>
      </c>
      <c r="I36" s="23">
        <f t="shared" ref="I36" si="6">SUM(I37:I38)</f>
        <v>880659197.29999995</v>
      </c>
      <c r="J36" s="24">
        <f t="shared" si="1"/>
        <v>27723713.299999952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852935484</v>
      </c>
      <c r="F37" s="23">
        <v>27723713.300000001</v>
      </c>
      <c r="G37" s="22">
        <f>E37+F37</f>
        <v>880659197.29999995</v>
      </c>
      <c r="H37" s="26">
        <v>880659197.29999995</v>
      </c>
      <c r="I37" s="26">
        <v>880659197.29999995</v>
      </c>
      <c r="J37" s="24">
        <f t="shared" si="1"/>
        <v>27723713.299999952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62" t="s">
        <v>67</v>
      </c>
      <c r="C40" s="63"/>
      <c r="D40" s="64"/>
      <c r="E40" s="27">
        <f>+E8+E9+E10+E11+E12+E13+E14+E15+E27+E33+E34+E36</f>
        <v>9944881643</v>
      </c>
      <c r="F40" s="28">
        <f>+F8+F9+F10+F11+F12+F13+F14+F15+F27+F33+F34+F36</f>
        <v>174074117.36000004</v>
      </c>
      <c r="G40" s="27">
        <f>+G8+G9+G10+G11+G12+G13+G14+G15+G27+G33+G34+G36</f>
        <v>10118955760.360001</v>
      </c>
      <c r="H40" s="28">
        <f>+H8+H9+H10+H11+H12+H13+H14+H15+H27+H33+H34+H36</f>
        <v>10671536885.559999</v>
      </c>
      <c r="I40" s="28">
        <f>+I8+I9+I10+I11+I12+I13+I14+I15+I27+I33+I34+I36</f>
        <v>10671536885.559999</v>
      </c>
      <c r="J40" s="29">
        <f>SUM(I40-E40)</f>
        <v>726655242.55999947</v>
      </c>
      <c r="K40" s="35"/>
      <c r="L40" s="3"/>
    </row>
    <row r="41" spans="1:12" ht="12.75" x14ac:dyDescent="0.2">
      <c r="A41" s="35"/>
      <c r="B41" s="62"/>
      <c r="C41" s="63"/>
      <c r="D41" s="64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62" t="s">
        <v>37</v>
      </c>
      <c r="C42" s="63"/>
      <c r="D42" s="64"/>
      <c r="E42" s="27"/>
      <c r="F42" s="28"/>
      <c r="G42" s="27"/>
      <c r="H42" s="28"/>
      <c r="I42" s="28"/>
      <c r="J42" s="29">
        <f>J40</f>
        <v>726655242.55999947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62" t="s">
        <v>38</v>
      </c>
      <c r="C44" s="63"/>
      <c r="D44" s="64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7" t="s">
        <v>39</v>
      </c>
      <c r="D45" s="58"/>
      <c r="E45" s="22">
        <v>1600330931</v>
      </c>
      <c r="F45" s="22">
        <f>SUM(F46:F53)</f>
        <v>-59386945.489999995</v>
      </c>
      <c r="G45" s="22">
        <f>SUM(G46:G53)</f>
        <v>1540943985.51</v>
      </c>
      <c r="H45" s="23">
        <f>SUM(H46:H53)</f>
        <v>1535517028.75</v>
      </c>
      <c r="I45" s="23">
        <f t="shared" ref="I45" si="7">SUM(I46:I53)</f>
        <v>1535517028.75</v>
      </c>
      <c r="J45" s="24">
        <f t="shared" ref="J45:J58" si="8">SUM(I45-E45)</f>
        <v>-64813902.25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si="8"/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9">E47+F47</f>
        <v>0</v>
      </c>
      <c r="H47" s="23">
        <v>0</v>
      </c>
      <c r="I47" s="23">
        <v>0</v>
      </c>
      <c r="J47" s="24">
        <f t="shared" si="8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209081486</v>
      </c>
      <c r="F48" s="26">
        <v>-32023351.68</v>
      </c>
      <c r="G48" s="22">
        <f t="shared" si="9"/>
        <v>177058134.31999999</v>
      </c>
      <c r="H48" s="26">
        <v>176773994.34999999</v>
      </c>
      <c r="I48" s="26">
        <v>176773994.34999999</v>
      </c>
      <c r="J48" s="30">
        <f t="shared" si="8"/>
        <v>-32307491.650000006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1391249445</v>
      </c>
      <c r="F49" s="26">
        <v>-27363593.809999999</v>
      </c>
      <c r="G49" s="22">
        <f t="shared" si="9"/>
        <v>1363885851.1900001</v>
      </c>
      <c r="H49" s="26">
        <v>1358743034.4000001</v>
      </c>
      <c r="I49" s="26">
        <v>1358743034.4000001</v>
      </c>
      <c r="J49" s="30">
        <f t="shared" si="8"/>
        <v>-32506410.599999905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9"/>
        <v>0</v>
      </c>
      <c r="H50" s="26">
        <v>0</v>
      </c>
      <c r="I50" s="26">
        <v>0</v>
      </c>
      <c r="J50" s="30">
        <f t="shared" si="8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9"/>
        <v>0</v>
      </c>
      <c r="H51" s="26">
        <v>0</v>
      </c>
      <c r="I51" s="26">
        <v>0</v>
      </c>
      <c r="J51" s="30">
        <f t="shared" si="8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9"/>
        <v>0</v>
      </c>
      <c r="H52" s="26">
        <v>0</v>
      </c>
      <c r="I52" s="26">
        <v>0</v>
      </c>
      <c r="J52" s="30">
        <f t="shared" si="8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9"/>
        <v>0</v>
      </c>
      <c r="H53" s="26">
        <v>0</v>
      </c>
      <c r="I53" s="26">
        <v>0</v>
      </c>
      <c r="J53" s="30">
        <f t="shared" si="8"/>
        <v>0</v>
      </c>
      <c r="K53" s="35"/>
    </row>
    <row r="54" spans="1:12" ht="12.75" x14ac:dyDescent="0.2">
      <c r="A54" s="35"/>
      <c r="B54" s="12"/>
      <c r="C54" s="57" t="s">
        <v>48</v>
      </c>
      <c r="D54" s="58"/>
      <c r="E54" s="25">
        <f>SUM(E55:E58)</f>
        <v>0</v>
      </c>
      <c r="F54" s="26">
        <f>+SUM(F55:F58)</f>
        <v>20917419.870000001</v>
      </c>
      <c r="G54" s="25">
        <f>SUM(G55:G58)</f>
        <v>20917419.870000001</v>
      </c>
      <c r="H54" s="26">
        <f>SUM(H55:H58)</f>
        <v>20112992.199999999</v>
      </c>
      <c r="I54" s="26">
        <f t="shared" ref="I54" si="10">SUM(I55:I58)</f>
        <v>20112992.199999999</v>
      </c>
      <c r="J54" s="30">
        <f t="shared" si="8"/>
        <v>20112992.199999999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si="8"/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1">E56+F56</f>
        <v>0</v>
      </c>
      <c r="H56" s="26">
        <v>0</v>
      </c>
      <c r="I56" s="26">
        <v>0</v>
      </c>
      <c r="J56" s="30">
        <f t="shared" si="8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1"/>
        <v>0</v>
      </c>
      <c r="H57" s="26">
        <v>0</v>
      </c>
      <c r="I57" s="26">
        <v>0</v>
      </c>
      <c r="J57" s="30">
        <f t="shared" si="8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20917419.870000001</v>
      </c>
      <c r="G58" s="25">
        <f t="shared" si="11"/>
        <v>20917419.870000001</v>
      </c>
      <c r="H58" s="26">
        <v>20112992.199999999</v>
      </c>
      <c r="I58" s="26">
        <v>20112992.199999999</v>
      </c>
      <c r="J58" s="30">
        <f t="shared" si="8"/>
        <v>20112992.199999999</v>
      </c>
      <c r="K58" s="35"/>
    </row>
    <row r="59" spans="1:12" ht="12.75" x14ac:dyDescent="0.2">
      <c r="A59" s="35"/>
      <c r="B59" s="12"/>
      <c r="C59" s="57" t="s">
        <v>53</v>
      </c>
      <c r="D59" s="58"/>
      <c r="E59" s="25">
        <f t="shared" ref="E59:J59" ca="1" si="12">SUM(E59:E61)</f>
        <v>0</v>
      </c>
      <c r="F59" s="26">
        <f t="shared" ca="1" si="12"/>
        <v>0</v>
      </c>
      <c r="G59" s="25">
        <f ca="1">SUM(G59:G61)</f>
        <v>0</v>
      </c>
      <c r="H59" s="26">
        <v>0</v>
      </c>
      <c r="I59" s="26">
        <v>0</v>
      </c>
      <c r="J59" s="30">
        <f t="shared" ca="1" si="12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3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4">E61+F61</f>
        <v>0</v>
      </c>
      <c r="H61" s="23">
        <v>0</v>
      </c>
      <c r="I61" s="23">
        <v>0</v>
      </c>
      <c r="J61" s="24">
        <f t="shared" ref="J61" ca="1" si="15">SUM(J61:J63)</f>
        <v>0</v>
      </c>
      <c r="K61" s="35"/>
    </row>
    <row r="62" spans="1:12" ht="28.5" customHeight="1" x14ac:dyDescent="0.2">
      <c r="A62" s="35"/>
      <c r="B62" s="12"/>
      <c r="C62" s="57" t="s">
        <v>56</v>
      </c>
      <c r="D62" s="58"/>
      <c r="E62" s="25">
        <v>0</v>
      </c>
      <c r="F62" s="26">
        <v>0</v>
      </c>
      <c r="G62" s="22">
        <f t="shared" si="14"/>
        <v>0</v>
      </c>
      <c r="H62" s="26">
        <v>0</v>
      </c>
      <c r="I62" s="26">
        <v>0</v>
      </c>
      <c r="J62" s="30">
        <f t="shared" ref="J62" ca="1" si="16">SUM(J62:J64)</f>
        <v>0</v>
      </c>
      <c r="K62" s="35"/>
    </row>
    <row r="63" spans="1:12" ht="12.75" x14ac:dyDescent="0.2">
      <c r="A63" s="35"/>
      <c r="B63" s="12"/>
      <c r="C63" s="57" t="s">
        <v>57</v>
      </c>
      <c r="D63" s="58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65"/>
      <c r="D64" s="66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62" t="s">
        <v>58</v>
      </c>
      <c r="C65" s="63"/>
      <c r="D65" s="64"/>
      <c r="E65" s="27">
        <f>E45+E54+E62+E63</f>
        <v>1600330931</v>
      </c>
      <c r="F65" s="28">
        <f>F45+F54+F62+F63</f>
        <v>-38469525.61999999</v>
      </c>
      <c r="G65" s="27">
        <f>G45+G54+G62+G63</f>
        <v>1561861405.3799999</v>
      </c>
      <c r="H65" s="28">
        <f>H45+H54+H62+H63</f>
        <v>1555630020.95</v>
      </c>
      <c r="I65" s="28">
        <f>I45+I54+I62+I63</f>
        <v>1555630020.95</v>
      </c>
      <c r="J65" s="29">
        <f>SUM(I65-E65)</f>
        <v>-44700910.049999952</v>
      </c>
      <c r="K65" s="37"/>
    </row>
    <row r="66" spans="1:12" ht="12.75" x14ac:dyDescent="0.2">
      <c r="A66" s="35"/>
      <c r="B66" s="13"/>
      <c r="C66" s="65"/>
      <c r="D66" s="66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62" t="s">
        <v>59</v>
      </c>
      <c r="C67" s="63"/>
      <c r="D67" s="64"/>
      <c r="E67" s="27">
        <f>E68</f>
        <v>0</v>
      </c>
      <c r="F67" s="28">
        <f t="shared" ref="F67:I67" si="17">F68</f>
        <v>0</v>
      </c>
      <c r="G67" s="27">
        <f t="shared" si="17"/>
        <v>0</v>
      </c>
      <c r="H67" s="28">
        <f t="shared" si="17"/>
        <v>0</v>
      </c>
      <c r="I67" s="28">
        <f t="shared" si="17"/>
        <v>0</v>
      </c>
      <c r="J67" s="29">
        <f t="shared" ref="J67" si="18">SUM(J68)</f>
        <v>0</v>
      </c>
      <c r="K67" s="35"/>
    </row>
    <row r="68" spans="1:12" ht="12.75" x14ac:dyDescent="0.2">
      <c r="A68" s="35"/>
      <c r="B68" s="12"/>
      <c r="C68" s="57" t="s">
        <v>60</v>
      </c>
      <c r="D68" s="58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65"/>
      <c r="D69" s="66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69" t="s">
        <v>61</v>
      </c>
      <c r="C70" s="70"/>
      <c r="D70" s="71"/>
      <c r="E70" s="32">
        <f>+E40+E65+E67</f>
        <v>11545212574</v>
      </c>
      <c r="F70" s="33">
        <f>+F40+F65+F67</f>
        <v>135604591.74000007</v>
      </c>
      <c r="G70" s="32">
        <f>+G40+G65+G67</f>
        <v>11680817165.74</v>
      </c>
      <c r="H70" s="33">
        <f>+H40+H65+H67</f>
        <v>12227166906.51</v>
      </c>
      <c r="I70" s="33">
        <f t="shared" ref="I70" si="19">+I40+I65+I67</f>
        <v>12227166906.51</v>
      </c>
      <c r="J70" s="34">
        <f>SUM(I70-E70)</f>
        <v>681954332.51000023</v>
      </c>
      <c r="K70" s="38"/>
      <c r="L70" s="5"/>
    </row>
    <row r="71" spans="1:12" ht="12.75" x14ac:dyDescent="0.2">
      <c r="A71" s="35"/>
      <c r="B71" s="13"/>
      <c r="C71" s="65"/>
      <c r="D71" s="66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63" t="s">
        <v>62</v>
      </c>
      <c r="D72" s="64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7" t="s">
        <v>63</v>
      </c>
      <c r="D73" s="58"/>
      <c r="E73" s="22">
        <f>E68</f>
        <v>0</v>
      </c>
      <c r="F73" s="23">
        <f t="shared" ref="F73:I73" si="20">F68</f>
        <v>0</v>
      </c>
      <c r="G73" s="22">
        <f>G68</f>
        <v>0</v>
      </c>
      <c r="H73" s="23">
        <f t="shared" si="20"/>
        <v>0</v>
      </c>
      <c r="I73" s="23">
        <f t="shared" si="20"/>
        <v>0</v>
      </c>
      <c r="J73" s="24">
        <f>SUM(I73-E73)</f>
        <v>0</v>
      </c>
      <c r="K73" s="35"/>
    </row>
    <row r="74" spans="1:12" ht="27.75" customHeight="1" x14ac:dyDescent="0.2">
      <c r="A74" s="35"/>
      <c r="B74" s="12"/>
      <c r="C74" s="57" t="s">
        <v>64</v>
      </c>
      <c r="D74" s="58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>SUM(I74-E74)</f>
        <v>0</v>
      </c>
      <c r="K74" s="35"/>
    </row>
    <row r="75" spans="1:12" ht="12.75" x14ac:dyDescent="0.2">
      <c r="A75" s="35"/>
      <c r="B75" s="12"/>
      <c r="C75" s="63" t="s">
        <v>65</v>
      </c>
      <c r="D75" s="64"/>
      <c r="E75" s="27">
        <f>SUM(E73+E74)</f>
        <v>0</v>
      </c>
      <c r="F75" s="28">
        <f>SUM(F73+F74)</f>
        <v>0</v>
      </c>
      <c r="G75" s="27">
        <f t="shared" ref="G75:I75" si="21">SUM(G73+G74)</f>
        <v>0</v>
      </c>
      <c r="H75" s="28">
        <f t="shared" si="21"/>
        <v>0</v>
      </c>
      <c r="I75" s="28">
        <f t="shared" si="21"/>
        <v>0</v>
      </c>
      <c r="J75" s="29">
        <f>SUM(I75-E75)</f>
        <v>0</v>
      </c>
      <c r="K75" s="35"/>
    </row>
    <row r="76" spans="1:12" ht="12.75" x14ac:dyDescent="0.2">
      <c r="A76" s="35"/>
      <c r="B76" s="14"/>
      <c r="C76" s="67"/>
      <c r="D76" s="68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C75:D75"/>
    <mergeCell ref="C76:D76"/>
    <mergeCell ref="C69:D69"/>
    <mergeCell ref="B70:D70"/>
    <mergeCell ref="C71:D71"/>
    <mergeCell ref="C72:D72"/>
    <mergeCell ref="C73:D73"/>
    <mergeCell ref="C74:D74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27:D27"/>
    <mergeCell ref="C33:D33"/>
    <mergeCell ref="C34:D34"/>
    <mergeCell ref="C36:D36"/>
    <mergeCell ref="B40:D40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B1:J1"/>
    <mergeCell ref="B2:J2"/>
    <mergeCell ref="B3:J3"/>
    <mergeCell ref="B4:J4"/>
    <mergeCell ref="E5:I5"/>
    <mergeCell ref="J5:J6"/>
    <mergeCell ref="B5:D6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 I54 H54" formulaRange="1"/>
    <ignoredError sqref="F54:G54 G27 F34" formula="1"/>
    <ignoredError sqref="F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2023-10-27T20:03:00Z</cp:lastPrinted>
  <dcterms:created xsi:type="dcterms:W3CDTF">2019-07-25T14:09:56Z</dcterms:created>
  <dcterms:modified xsi:type="dcterms:W3CDTF">2025-02-07T22:22:11Z</dcterms:modified>
</cp:coreProperties>
</file>