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E447F8FF-C20F-4C2D-9C29-DC5C27CC2B8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F18" i="1" l="1"/>
  <c r="G18" i="1"/>
  <c r="F10" i="1" l="1"/>
  <c r="F58" i="1" l="1"/>
  <c r="G58" i="1"/>
  <c r="C10" i="1"/>
  <c r="F93" i="1" l="1"/>
  <c r="G93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28" i="1"/>
  <c r="F38" i="1"/>
  <c r="F48" i="1"/>
  <c r="F62" i="1"/>
  <c r="F75" i="1"/>
  <c r="F103" i="1"/>
  <c r="F113" i="1"/>
  <c r="F133" i="1"/>
  <c r="F137" i="1"/>
  <c r="F146" i="1"/>
  <c r="F150" i="1"/>
  <c r="G10" i="1"/>
  <c r="G28" i="1"/>
  <c r="G38" i="1"/>
  <c r="G48" i="1"/>
  <c r="G62" i="1"/>
  <c r="G75" i="1"/>
  <c r="G103" i="1"/>
  <c r="G113" i="1"/>
  <c r="G133" i="1"/>
  <c r="G137" i="1"/>
  <c r="G146" i="1"/>
  <c r="G150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E8" i="1" l="1"/>
  <c r="F158" i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<sst xmlns="http://schemas.openxmlformats.org/spreadsheetml/2006/main" count="585" uniqueCount="249">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</sst>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129" zoomScale="80" zoomScaleNormal="80" workbookViewId="0">
      <selection activeCell="F151" sqref="F151:G152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9944881642.9999981</v>
      </c>
      <c r="D8" s="33">
        <f t="shared" ref="D8:G8" si="0">SUM(D10+D18+D28+D38+D48+D58+D62+D75)</f>
        <v>174074117.35999992</v>
      </c>
      <c r="E8" s="32">
        <f>SUM(E10+E18+E28+E38+E48+E58+E62+E75)</f>
        <v>10118955760.360001</v>
      </c>
      <c r="F8" s="33">
        <f t="shared" si="0"/>
        <v>9868505155.2399998</v>
      </c>
      <c r="G8" s="32">
        <f t="shared" si="0"/>
        <v>9486923760.2599983</v>
      </c>
      <c r="H8" s="33">
        <f>SUM(H10+H18+H28+H38+H48+H58+H62+H71+H75)</f>
        <v>250450605.11999962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4456226807.5799999</v>
      </c>
      <c r="D10" s="35">
        <f>SUM(D11:D17)</f>
        <v>-90185404.580000043</v>
      </c>
      <c r="E10" s="34">
        <f>SUM(E11:E17)</f>
        <v>4366041403</v>
      </c>
      <c r="F10" s="35">
        <f>SUM(F11:F17)</f>
        <v>4343876905.4699993</v>
      </c>
      <c r="G10" s="34">
        <f t="shared" ref="G10" si="1">SUM(G11:G17)</f>
        <v>4343876905.4699993</v>
      </c>
      <c r="H10" s="35">
        <f>SUM(H11:H17)</f>
        <v>22164497.529999748</v>
      </c>
    </row>
    <row r="11" spans="2:9" ht="12.75" x14ac:dyDescent="0.2">
      <c r="B11" s="28" t="s">
        <v>7</v>
      </c>
      <c r="C11" s="36">
        <v>2228183406.6999998</v>
      </c>
      <c r="D11" s="37">
        <v>-316541430.61000001</v>
      </c>
      <c r="E11" s="36">
        <f>+C11+D11</f>
        <v>1911641976.0899997</v>
      </c>
      <c r="F11" s="37">
        <v>1905317211.3099999</v>
      </c>
      <c r="G11" s="36">
        <v>1905317211.3099999</v>
      </c>
      <c r="H11" s="37">
        <f>E11-F11</f>
        <v>6324764.779999733</v>
      </c>
      <c r="I11" s="16"/>
    </row>
    <row r="12" spans="2:9" ht="12.75" x14ac:dyDescent="0.2">
      <c r="B12" s="28" t="s">
        <v>8</v>
      </c>
      <c r="C12" s="36">
        <v>276035172.23000002</v>
      </c>
      <c r="D12" s="37">
        <v>130749731.44</v>
      </c>
      <c r="E12" s="36">
        <f t="shared" ref="E12:E17" si="2">+C12+D12</f>
        <v>406784903.67000002</v>
      </c>
      <c r="F12" s="37">
        <v>405153036.98000002</v>
      </c>
      <c r="G12" s="36">
        <v>405153036.98000002</v>
      </c>
      <c r="H12" s="37">
        <f t="shared" ref="H12:H17" si="3">E12-F12</f>
        <v>1631866.6899999976</v>
      </c>
      <c r="I12" s="16"/>
    </row>
    <row r="13" spans="2:9" ht="12.75" x14ac:dyDescent="0.2">
      <c r="B13" s="28" t="s">
        <v>9</v>
      </c>
      <c r="C13" s="36">
        <v>412802429.56999999</v>
      </c>
      <c r="D13" s="37">
        <v>-4657034.1100000003</v>
      </c>
      <c r="E13" s="36">
        <f t="shared" si="2"/>
        <v>408145395.45999998</v>
      </c>
      <c r="F13" s="37">
        <v>402786149.57999998</v>
      </c>
      <c r="G13" s="36">
        <v>402786149.57999998</v>
      </c>
      <c r="H13" s="37">
        <f t="shared" si="3"/>
        <v>5359245.8799999952</v>
      </c>
    </row>
    <row r="14" spans="2:9" ht="12.75" x14ac:dyDescent="0.2">
      <c r="B14" s="28" t="s">
        <v>10</v>
      </c>
      <c r="C14" s="36">
        <v>755087695.11000001</v>
      </c>
      <c r="D14" s="37">
        <v>-1331515.46</v>
      </c>
      <c r="E14" s="36">
        <f t="shared" si="2"/>
        <v>753756179.64999998</v>
      </c>
      <c r="F14" s="37">
        <v>752668912.67999995</v>
      </c>
      <c r="G14" s="36">
        <v>752668912.67999995</v>
      </c>
      <c r="H14" s="37">
        <f t="shared" si="3"/>
        <v>1087266.9700000286</v>
      </c>
    </row>
    <row r="15" spans="2:9" ht="12.75" x14ac:dyDescent="0.2">
      <c r="B15" s="28" t="s">
        <v>11</v>
      </c>
      <c r="C15" s="36">
        <v>638517671.01999998</v>
      </c>
      <c r="D15" s="37">
        <v>146581537.88</v>
      </c>
      <c r="E15" s="36">
        <f t="shared" si="2"/>
        <v>785099208.89999998</v>
      </c>
      <c r="F15" s="37">
        <v>783768967.75999999</v>
      </c>
      <c r="G15" s="36">
        <v>783768967.75999999</v>
      </c>
      <c r="H15" s="37">
        <f t="shared" si="3"/>
        <v>1330241.1399999857</v>
      </c>
    </row>
    <row r="16" spans="2:9" ht="12.75" x14ac:dyDescent="0.2">
      <c r="B16" s="28" t="s">
        <v>12</v>
      </c>
      <c r="C16" s="36">
        <v>89000000</v>
      </c>
      <c r="D16" s="37">
        <v>-89000000</v>
      </c>
      <c r="E16" s="36">
        <f t="shared" si="2"/>
        <v>0</v>
      </c>
      <c r="F16" s="37">
        <v>0</v>
      </c>
      <c r="G16" s="36">
        <v>0</v>
      </c>
      <c r="H16" s="37">
        <f t="shared" si="3"/>
        <v>0</v>
      </c>
    </row>
    <row r="17" spans="2:10" ht="12.75" x14ac:dyDescent="0.2">
      <c r="B17" s="28" t="s">
        <v>13</v>
      </c>
      <c r="C17" s="36">
        <v>56600432.950000003</v>
      </c>
      <c r="D17" s="37">
        <v>44013306.280000001</v>
      </c>
      <c r="E17" s="36">
        <f t="shared" si="2"/>
        <v>100613739.23</v>
      </c>
      <c r="F17" s="37">
        <v>94182627.159999996</v>
      </c>
      <c r="G17" s="36">
        <v>94182627.159999996</v>
      </c>
      <c r="H17" s="37">
        <f t="shared" si="3"/>
        <v>6431112.0700000077</v>
      </c>
    </row>
    <row r="18" spans="2:10" s="15" customFormat="1" ht="12.75" x14ac:dyDescent="0.2">
      <c r="B18" s="27" t="s">
        <v>14</v>
      </c>
      <c r="C18" s="34">
        <f>SUM(C19:C27)</f>
        <v>680193237.69999993</v>
      </c>
      <c r="D18" s="35">
        <f>SUM(D19:D27)</f>
        <v>-198327577.50999999</v>
      </c>
      <c r="E18" s="34">
        <f>SUM(E19:E27)</f>
        <v>481865660.19000006</v>
      </c>
      <c r="F18" s="35">
        <f t="shared" ref="F18:G18" si="4">SUM(F19:F27)</f>
        <v>457372503.05000001</v>
      </c>
      <c r="G18" s="34">
        <f t="shared" si="4"/>
        <v>436435726.97999996</v>
      </c>
      <c r="H18" s="35">
        <f>SUM(H19:H27)</f>
        <v>24493157.139999963</v>
      </c>
      <c r="I18" s="17"/>
      <c r="J18" s="18"/>
    </row>
    <row r="19" spans="2:10" ht="12.75" customHeight="1" x14ac:dyDescent="0.2">
      <c r="B19" s="28" t="s">
        <v>15</v>
      </c>
      <c r="C19" s="36">
        <v>26677972.399999999</v>
      </c>
      <c r="D19" s="37">
        <v>-5866108.5700000003</v>
      </c>
      <c r="E19" s="36">
        <f>C19+D19</f>
        <v>20811863.829999998</v>
      </c>
      <c r="F19" s="37">
        <v>18099194.16</v>
      </c>
      <c r="G19" s="36">
        <v>18042337.699999999</v>
      </c>
      <c r="H19" s="37">
        <f>E19-F19</f>
        <v>2712669.6699999981</v>
      </c>
    </row>
    <row r="20" spans="2:10" ht="12.75" x14ac:dyDescent="0.2">
      <c r="B20" s="28" t="s">
        <v>16</v>
      </c>
      <c r="C20" s="36">
        <v>10860000</v>
      </c>
      <c r="D20" s="37">
        <v>1694561.61</v>
      </c>
      <c r="E20" s="36">
        <f t="shared" ref="E20:E27" si="5">C20+D20</f>
        <v>12554561.609999999</v>
      </c>
      <c r="F20" s="37">
        <v>10966539.93</v>
      </c>
      <c r="G20" s="36">
        <v>10807539.93</v>
      </c>
      <c r="H20" s="37">
        <f t="shared" ref="H20:H27" si="6">E20-F20</f>
        <v>1588021.6799999997</v>
      </c>
    </row>
    <row r="21" spans="2:10" ht="12.75" x14ac:dyDescent="0.2">
      <c r="B21" s="28" t="s">
        <v>17</v>
      </c>
      <c r="C21" s="36">
        <v>27000</v>
      </c>
      <c r="D21" s="37">
        <v>-26100</v>
      </c>
      <c r="E21" s="36">
        <f t="shared" si="5"/>
        <v>900</v>
      </c>
      <c r="F21" s="37">
        <v>900</v>
      </c>
      <c r="G21" s="36">
        <v>900</v>
      </c>
      <c r="H21" s="37">
        <f t="shared" si="6"/>
        <v>0</v>
      </c>
    </row>
    <row r="22" spans="2:10" ht="12.75" x14ac:dyDescent="0.2">
      <c r="B22" s="28" t="s">
        <v>18</v>
      </c>
      <c r="C22" s="36">
        <v>144993500</v>
      </c>
      <c r="D22" s="37">
        <v>-126721351.72</v>
      </c>
      <c r="E22" s="36">
        <f t="shared" si="5"/>
        <v>18272148.280000001</v>
      </c>
      <c r="F22" s="37">
        <v>16299910.08</v>
      </c>
      <c r="G22" s="36">
        <v>15977209.68</v>
      </c>
      <c r="H22" s="37">
        <f>E22-F22</f>
        <v>1972238.2000000011</v>
      </c>
    </row>
    <row r="23" spans="2:10" ht="12.75" x14ac:dyDescent="0.2">
      <c r="B23" s="28" t="s">
        <v>19</v>
      </c>
      <c r="C23" s="36">
        <v>15557750</v>
      </c>
      <c r="D23" s="37">
        <v>3959656.81</v>
      </c>
      <c r="E23" s="36">
        <f t="shared" si="5"/>
        <v>19517406.809999999</v>
      </c>
      <c r="F23" s="37">
        <v>17449227.219999999</v>
      </c>
      <c r="G23" s="36">
        <v>17186603.219999999</v>
      </c>
      <c r="H23" s="37">
        <f t="shared" si="6"/>
        <v>2068179.5899999999</v>
      </c>
      <c r="J23" s="13" t="s">
        <v>82</v>
      </c>
    </row>
    <row r="24" spans="2:10" ht="12.75" x14ac:dyDescent="0.2">
      <c r="B24" s="28" t="s">
        <v>20</v>
      </c>
      <c r="C24" s="36">
        <v>375378000</v>
      </c>
      <c r="D24" s="37">
        <v>-70066811.290000007</v>
      </c>
      <c r="E24" s="36">
        <f t="shared" si="5"/>
        <v>305311188.70999998</v>
      </c>
      <c r="F24" s="37">
        <v>302360689.48000002</v>
      </c>
      <c r="G24" s="36">
        <v>287773329.49000001</v>
      </c>
      <c r="H24" s="37">
        <f t="shared" si="6"/>
        <v>2950499.2299999595</v>
      </c>
    </row>
    <row r="25" spans="2:10" ht="12.75" x14ac:dyDescent="0.2">
      <c r="B25" s="28" t="s">
        <v>21</v>
      </c>
      <c r="C25" s="36">
        <v>28262715.300000001</v>
      </c>
      <c r="D25" s="37">
        <v>4975754.45</v>
      </c>
      <c r="E25" s="36">
        <f t="shared" si="5"/>
        <v>33238469.75</v>
      </c>
      <c r="F25" s="37">
        <v>26679969.59</v>
      </c>
      <c r="G25" s="36">
        <v>26116476.390000001</v>
      </c>
      <c r="H25" s="37">
        <f t="shared" si="6"/>
        <v>6558500.1600000001</v>
      </c>
    </row>
    <row r="26" spans="2:10" ht="12.75" x14ac:dyDescent="0.2">
      <c r="B26" s="28" t="s">
        <v>22</v>
      </c>
      <c r="C26" s="36">
        <v>0</v>
      </c>
      <c r="D26" s="37">
        <v>3850781.55</v>
      </c>
      <c r="E26" s="36">
        <f t="shared" si="5"/>
        <v>3850781.55</v>
      </c>
      <c r="F26" s="37">
        <v>3850781.55</v>
      </c>
      <c r="G26" s="36">
        <v>3850781.55</v>
      </c>
      <c r="H26" s="37">
        <f t="shared" si="6"/>
        <v>0</v>
      </c>
    </row>
    <row r="27" spans="2:10" ht="12.75" x14ac:dyDescent="0.2">
      <c r="B27" s="28" t="s">
        <v>23</v>
      </c>
      <c r="C27" s="36">
        <v>78436300</v>
      </c>
      <c r="D27" s="37">
        <v>-10127960.35</v>
      </c>
      <c r="E27" s="36">
        <f t="shared" si="5"/>
        <v>68308339.650000006</v>
      </c>
      <c r="F27" s="37">
        <v>61665291.039999999</v>
      </c>
      <c r="G27" s="36">
        <v>56680549.020000003</v>
      </c>
      <c r="H27" s="37">
        <f t="shared" si="6"/>
        <v>6643048.6100000069</v>
      </c>
    </row>
    <row r="28" spans="2:10" s="15" customFormat="1" ht="12.75" x14ac:dyDescent="0.2">
      <c r="B28" s="27" t="s">
        <v>24</v>
      </c>
      <c r="C28" s="34">
        <f>SUM(C29:C37)</f>
        <v>1709516250.02</v>
      </c>
      <c r="D28" s="35">
        <f>SUM(D29:D37)</f>
        <v>-409259143.19</v>
      </c>
      <c r="E28" s="34">
        <f>SUM(E29:E37)</f>
        <v>1300257106.8299999</v>
      </c>
      <c r="F28" s="35">
        <f t="shared" ref="F28:H28" si="7">SUM(F29:F37)</f>
        <v>1222737402.8300002</v>
      </c>
      <c r="G28" s="34">
        <f t="shared" si="7"/>
        <v>1168657536.6000001</v>
      </c>
      <c r="H28" s="35">
        <f t="shared" si="7"/>
        <v>77519703.999999955</v>
      </c>
    </row>
    <row r="29" spans="2:10" ht="12.75" x14ac:dyDescent="0.2">
      <c r="B29" s="28" t="s">
        <v>25</v>
      </c>
      <c r="C29" s="36">
        <v>39071728.399999999</v>
      </c>
      <c r="D29" s="37">
        <v>-25757232.449999999</v>
      </c>
      <c r="E29" s="36">
        <f>C29+D29</f>
        <v>13314495.949999999</v>
      </c>
      <c r="F29" s="37">
        <v>12044903.859999999</v>
      </c>
      <c r="G29" s="36">
        <v>9455450.7300000004</v>
      </c>
      <c r="H29" s="37">
        <f>E29-F29</f>
        <v>1269592.0899999999</v>
      </c>
    </row>
    <row r="30" spans="2:10" ht="12.75" x14ac:dyDescent="0.2">
      <c r="B30" s="28" t="s">
        <v>26</v>
      </c>
      <c r="C30" s="36">
        <v>129462400.52</v>
      </c>
      <c r="D30" s="37">
        <v>-18463101.300000001</v>
      </c>
      <c r="E30" s="36">
        <f t="shared" ref="E30:E37" si="8">C30+D30</f>
        <v>110999299.22</v>
      </c>
      <c r="F30" s="37">
        <v>106031715.98</v>
      </c>
      <c r="G30" s="36">
        <v>97634572.269999996</v>
      </c>
      <c r="H30" s="37">
        <f t="shared" ref="H30:H37" si="9">E30-F30</f>
        <v>4967583.2399999946</v>
      </c>
    </row>
    <row r="31" spans="2:10" ht="12.75" x14ac:dyDescent="0.2">
      <c r="B31" s="28" t="s">
        <v>27</v>
      </c>
      <c r="C31" s="36">
        <v>491673159.20999998</v>
      </c>
      <c r="D31" s="37">
        <v>-285409830</v>
      </c>
      <c r="E31" s="36">
        <f t="shared" si="8"/>
        <v>206263329.20999998</v>
      </c>
      <c r="F31" s="37">
        <v>203171506.88999999</v>
      </c>
      <c r="G31" s="36">
        <v>197586287.91</v>
      </c>
      <c r="H31" s="37">
        <f t="shared" si="9"/>
        <v>3091822.3199999928</v>
      </c>
    </row>
    <row r="32" spans="2:10" ht="12.75" x14ac:dyDescent="0.2">
      <c r="B32" s="28" t="s">
        <v>28</v>
      </c>
      <c r="C32" s="36">
        <v>176578100</v>
      </c>
      <c r="D32" s="37">
        <v>-2080818.25</v>
      </c>
      <c r="E32" s="36">
        <f t="shared" si="8"/>
        <v>174497281.75</v>
      </c>
      <c r="F32" s="37">
        <v>174131211.72</v>
      </c>
      <c r="G32" s="36">
        <v>174131211.72</v>
      </c>
      <c r="H32" s="37">
        <f t="shared" si="9"/>
        <v>366070.03000000119</v>
      </c>
    </row>
    <row r="33" spans="2:8" ht="12.75" x14ac:dyDescent="0.2">
      <c r="B33" s="28" t="s">
        <v>29</v>
      </c>
      <c r="C33" s="36">
        <v>332954326.69</v>
      </c>
      <c r="D33" s="37">
        <v>83108072.890000001</v>
      </c>
      <c r="E33" s="36">
        <f t="shared" si="8"/>
        <v>416062399.57999998</v>
      </c>
      <c r="F33" s="37">
        <v>357027740.16000003</v>
      </c>
      <c r="G33" s="36">
        <v>325727973.07999998</v>
      </c>
      <c r="H33" s="37">
        <f t="shared" si="9"/>
        <v>59034659.419999957</v>
      </c>
    </row>
    <row r="34" spans="2:8" ht="12.75" x14ac:dyDescent="0.2">
      <c r="B34" s="28" t="s">
        <v>30</v>
      </c>
      <c r="C34" s="36">
        <v>58553900</v>
      </c>
      <c r="D34" s="37">
        <v>5647514.7199999997</v>
      </c>
      <c r="E34" s="36">
        <f t="shared" si="8"/>
        <v>64201414.719999999</v>
      </c>
      <c r="F34" s="37">
        <v>62647732.32</v>
      </c>
      <c r="G34" s="36">
        <v>62572586.950000003</v>
      </c>
      <c r="H34" s="37">
        <f t="shared" si="9"/>
        <v>1553682.3999999985</v>
      </c>
    </row>
    <row r="35" spans="2:8" ht="12.75" x14ac:dyDescent="0.2">
      <c r="B35" s="28" t="s">
        <v>31</v>
      </c>
      <c r="C35" s="36">
        <v>1934500</v>
      </c>
      <c r="D35" s="37">
        <v>464347.83</v>
      </c>
      <c r="E35" s="36">
        <f t="shared" si="8"/>
        <v>2398847.83</v>
      </c>
      <c r="F35" s="37">
        <v>1221964.3400000001</v>
      </c>
      <c r="G35" s="36">
        <v>1221964.3400000001</v>
      </c>
      <c r="H35" s="37">
        <f t="shared" si="9"/>
        <v>1176883.49</v>
      </c>
    </row>
    <row r="36" spans="2:8" ht="12.75" x14ac:dyDescent="0.2">
      <c r="B36" s="28" t="s">
        <v>32</v>
      </c>
      <c r="C36" s="36">
        <v>80885635.200000003</v>
      </c>
      <c r="D36" s="37">
        <v>35755070.789999999</v>
      </c>
      <c r="E36" s="36">
        <f t="shared" si="8"/>
        <v>116640705.99000001</v>
      </c>
      <c r="F36" s="37">
        <v>113534587.06</v>
      </c>
      <c r="G36" s="36">
        <v>111201745.86</v>
      </c>
      <c r="H36" s="37">
        <f t="shared" si="9"/>
        <v>3106118.9300000072</v>
      </c>
    </row>
    <row r="37" spans="2:8" ht="12.75" x14ac:dyDescent="0.2">
      <c r="B37" s="28" t="s">
        <v>33</v>
      </c>
      <c r="C37" s="36">
        <v>398402500</v>
      </c>
      <c r="D37" s="37">
        <v>-202523167.41999999</v>
      </c>
      <c r="E37" s="36">
        <f t="shared" si="8"/>
        <v>195879332.58000001</v>
      </c>
      <c r="F37" s="37">
        <v>192926040.5</v>
      </c>
      <c r="G37" s="36">
        <v>189125743.74000001</v>
      </c>
      <c r="H37" s="37">
        <f t="shared" si="9"/>
        <v>2953292.0800000131</v>
      </c>
    </row>
    <row r="38" spans="2:8" s="15" customFormat="1" ht="25.5" x14ac:dyDescent="0.2">
      <c r="B38" s="27" t="s">
        <v>34</v>
      </c>
      <c r="C38" s="34">
        <f>SUM(C39:C47)</f>
        <v>2026717584</v>
      </c>
      <c r="D38" s="35">
        <f t="shared" ref="D38:H38" si="10">SUM(D39:D47)</f>
        <v>152276434.78</v>
      </c>
      <c r="E38" s="34">
        <f>SUM(E39:E47)</f>
        <v>2178994018.7800002</v>
      </c>
      <c r="F38" s="35">
        <f>SUM(F39:F47)</f>
        <v>2175913571.3699999</v>
      </c>
      <c r="G38" s="34">
        <f>SUM(G39:G47)</f>
        <v>2172732123.3699999</v>
      </c>
      <c r="H38" s="35">
        <f t="shared" si="10"/>
        <v>3080447.4100000262</v>
      </c>
    </row>
    <row r="39" spans="2:8" ht="12.75" x14ac:dyDescent="0.2">
      <c r="B39" s="28" t="s">
        <v>35</v>
      </c>
      <c r="C39" s="36">
        <v>53913500</v>
      </c>
      <c r="D39" s="37">
        <v>42703773.689999998</v>
      </c>
      <c r="E39" s="36">
        <f>C39+D39</f>
        <v>96617273.689999998</v>
      </c>
      <c r="F39" s="37">
        <v>96617273.689999998</v>
      </c>
      <c r="G39" s="36">
        <v>96617273.689999998</v>
      </c>
      <c r="H39" s="37">
        <f>E39-F39</f>
        <v>0</v>
      </c>
    </row>
    <row r="40" spans="2:8" ht="12.75" x14ac:dyDescent="0.2">
      <c r="B40" s="28" t="s">
        <v>36</v>
      </c>
      <c r="C40" s="36">
        <v>1500000000</v>
      </c>
      <c r="D40" s="37">
        <v>78540000</v>
      </c>
      <c r="E40" s="36">
        <f t="shared" ref="E40:E47" si="11">C40+D40</f>
        <v>1578540000</v>
      </c>
      <c r="F40" s="37">
        <v>1578540000</v>
      </c>
      <c r="G40" s="36">
        <v>1578540000</v>
      </c>
      <c r="H40" s="37">
        <f t="shared" ref="H40:H44" si="12">E40-F40</f>
        <v>0</v>
      </c>
    </row>
    <row r="41" spans="2:8" ht="12.75" x14ac:dyDescent="0.2">
      <c r="B41" s="28" t="s">
        <v>37</v>
      </c>
      <c r="C41" s="36">
        <v>23000000</v>
      </c>
      <c r="D41" s="37">
        <v>7249200</v>
      </c>
      <c r="E41" s="36">
        <f t="shared" si="11"/>
        <v>30249200</v>
      </c>
      <c r="F41" s="37">
        <v>30236200</v>
      </c>
      <c r="G41" s="36">
        <v>30236200</v>
      </c>
      <c r="H41" s="37">
        <f t="shared" si="12"/>
        <v>13000</v>
      </c>
    </row>
    <row r="42" spans="2:8" ht="12.75" x14ac:dyDescent="0.2">
      <c r="B42" s="28" t="s">
        <v>38</v>
      </c>
      <c r="C42" s="36">
        <v>277936704</v>
      </c>
      <c r="D42" s="37">
        <v>28464723.170000002</v>
      </c>
      <c r="E42" s="36">
        <f t="shared" si="11"/>
        <v>306401427.17000002</v>
      </c>
      <c r="F42" s="37">
        <v>303448196.81999999</v>
      </c>
      <c r="G42" s="36">
        <v>301916748.81999999</v>
      </c>
      <c r="H42" s="37">
        <f t="shared" si="12"/>
        <v>2953230.3500000238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10853320</v>
      </c>
      <c r="D44" s="37">
        <v>15846183.41</v>
      </c>
      <c r="E44" s="36">
        <f t="shared" si="11"/>
        <v>26699503.41</v>
      </c>
      <c r="F44" s="37">
        <v>26699503.41</v>
      </c>
      <c r="G44" s="36">
        <v>26699503.41</v>
      </c>
      <c r="H44" s="37">
        <f t="shared" si="12"/>
        <v>0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161014060</v>
      </c>
      <c r="D46" s="37">
        <v>-20527445.489999998</v>
      </c>
      <c r="E46" s="36">
        <f t="shared" si="11"/>
        <v>140486614.50999999</v>
      </c>
      <c r="F46" s="53">
        <v>140372397.44999999</v>
      </c>
      <c r="G46" s="54">
        <v>138722397.44999999</v>
      </c>
      <c r="H46" s="37">
        <f>E46-F46</f>
        <v>114217.06000000238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139218225.59999999</v>
      </c>
      <c r="D48" s="35">
        <f>SUM(D49:D57)</f>
        <v>403054162.54999995</v>
      </c>
      <c r="E48" s="34">
        <f>SUM(E49:E57)</f>
        <v>542272388.14999998</v>
      </c>
      <c r="F48" s="35">
        <f t="shared" ref="F48:H48" si="13">SUM(F49:F57)</f>
        <v>514825261.92999995</v>
      </c>
      <c r="G48" s="34">
        <f t="shared" si="13"/>
        <v>258879094.75999999</v>
      </c>
      <c r="H48" s="35">
        <f t="shared" si="13"/>
        <v>27447126.219999995</v>
      </c>
    </row>
    <row r="49" spans="2:8" ht="12.75" x14ac:dyDescent="0.2">
      <c r="B49" s="28" t="s">
        <v>45</v>
      </c>
      <c r="C49" s="36">
        <v>45785525.600000001</v>
      </c>
      <c r="D49" s="37">
        <v>-7706120.3600000003</v>
      </c>
      <c r="E49" s="36">
        <f>C49+D49</f>
        <v>38079405.240000002</v>
      </c>
      <c r="F49" s="37">
        <v>33869032.759999998</v>
      </c>
      <c r="G49" s="36">
        <v>30441765.77</v>
      </c>
      <c r="H49" s="37">
        <f>E49-F49</f>
        <v>4210372.4800000042</v>
      </c>
    </row>
    <row r="50" spans="2:8" ht="12.75" x14ac:dyDescent="0.2">
      <c r="B50" s="28" t="s">
        <v>46</v>
      </c>
      <c r="C50" s="36">
        <v>5181000</v>
      </c>
      <c r="D50" s="37">
        <v>-1548740.99</v>
      </c>
      <c r="E50" s="36">
        <f t="shared" ref="E50:E57" si="14">C50+D50</f>
        <v>3632259.01</v>
      </c>
      <c r="F50" s="37">
        <v>3290951.21</v>
      </c>
      <c r="G50" s="36">
        <v>3290951.21</v>
      </c>
      <c r="H50" s="37">
        <f t="shared" ref="H50:H57" si="15">E50-F50</f>
        <v>341307.79999999981</v>
      </c>
    </row>
    <row r="51" spans="2:8" ht="12.75" x14ac:dyDescent="0.2">
      <c r="B51" s="28" t="s">
        <v>47</v>
      </c>
      <c r="C51" s="36">
        <v>816000</v>
      </c>
      <c r="D51" s="37">
        <v>-615276</v>
      </c>
      <c r="E51" s="36">
        <f t="shared" si="14"/>
        <v>200724</v>
      </c>
      <c r="F51" s="37">
        <v>191513.68</v>
      </c>
      <c r="G51" s="36">
        <v>191513.68</v>
      </c>
      <c r="H51" s="37">
        <f t="shared" si="15"/>
        <v>9210.320000000007</v>
      </c>
    </row>
    <row r="52" spans="2:8" ht="12.75" x14ac:dyDescent="0.2">
      <c r="B52" s="28" t="s">
        <v>48</v>
      </c>
      <c r="C52" s="36">
        <v>47715000</v>
      </c>
      <c r="D52" s="37">
        <v>326929560.75</v>
      </c>
      <c r="E52" s="36">
        <f t="shared" si="14"/>
        <v>374644560.75</v>
      </c>
      <c r="F52" s="37">
        <v>355673546.69</v>
      </c>
      <c r="G52" s="36">
        <v>131468539.52</v>
      </c>
      <c r="H52" s="37">
        <f t="shared" si="15"/>
        <v>18971014.060000002</v>
      </c>
    </row>
    <row r="53" spans="2:8" ht="12.75" x14ac:dyDescent="0.2">
      <c r="B53" s="28" t="s">
        <v>49</v>
      </c>
      <c r="C53" s="36">
        <v>0</v>
      </c>
      <c r="D53" s="37">
        <v>2092094.51</v>
      </c>
      <c r="E53" s="36">
        <f t="shared" si="14"/>
        <v>2092094.51</v>
      </c>
      <c r="F53" s="37">
        <v>2092094.51</v>
      </c>
      <c r="G53" s="36">
        <v>2092094.51</v>
      </c>
      <c r="H53" s="37">
        <f t="shared" si="15"/>
        <v>0</v>
      </c>
    </row>
    <row r="54" spans="2:8" ht="12.75" x14ac:dyDescent="0.2">
      <c r="B54" s="28" t="s">
        <v>50</v>
      </c>
      <c r="C54" s="36">
        <v>29140700</v>
      </c>
      <c r="D54" s="37">
        <v>59273806.759999998</v>
      </c>
      <c r="E54" s="36">
        <f t="shared" si="14"/>
        <v>88414506.75999999</v>
      </c>
      <c r="F54" s="37">
        <v>84499285.200000003</v>
      </c>
      <c r="G54" s="36">
        <v>56185392.189999998</v>
      </c>
      <c r="H54" s="37">
        <f t="shared" si="15"/>
        <v>3915221.5599999875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10380000</v>
      </c>
      <c r="D56" s="37">
        <v>24828837.879999999</v>
      </c>
      <c r="E56" s="36">
        <f t="shared" si="14"/>
        <v>35208837.879999995</v>
      </c>
      <c r="F56" s="37">
        <v>35208837.880000003</v>
      </c>
      <c r="G56" s="36">
        <v>35208837.880000003</v>
      </c>
      <c r="H56" s="37">
        <f t="shared" si="15"/>
        <v>0</v>
      </c>
    </row>
    <row r="57" spans="2:8" ht="12.75" x14ac:dyDescent="0.2">
      <c r="B57" s="28" t="s">
        <v>53</v>
      </c>
      <c r="C57" s="36">
        <v>200000</v>
      </c>
      <c r="D57" s="37">
        <v>-200000</v>
      </c>
      <c r="E57" s="36">
        <f t="shared" si="14"/>
        <v>0</v>
      </c>
      <c r="F57" s="37">
        <v>0</v>
      </c>
      <c r="G57" s="36">
        <v>0</v>
      </c>
      <c r="H57" s="37">
        <f t="shared" si="15"/>
        <v>0</v>
      </c>
    </row>
    <row r="58" spans="2:8" s="15" customFormat="1" ht="12.75" x14ac:dyDescent="0.2">
      <c r="B58" s="27" t="s">
        <v>54</v>
      </c>
      <c r="C58" s="34">
        <f>SUM(C59:C61)</f>
        <v>884602588.13</v>
      </c>
      <c r="D58" s="35">
        <f t="shared" ref="D58:H58" si="16">SUM(D59:D61)</f>
        <v>316711234.51999998</v>
      </c>
      <c r="E58" s="34">
        <f>SUM(E59:E61)</f>
        <v>1201313822.6500001</v>
      </c>
      <c r="F58" s="35">
        <f t="shared" si="16"/>
        <v>1105571499.53</v>
      </c>
      <c r="G58" s="34">
        <f t="shared" si="16"/>
        <v>1058134362.02</v>
      </c>
      <c r="H58" s="35">
        <f t="shared" si="16"/>
        <v>95742323.119999945</v>
      </c>
    </row>
    <row r="59" spans="2:8" ht="12.75" x14ac:dyDescent="0.2">
      <c r="B59" s="28" t="s">
        <v>55</v>
      </c>
      <c r="C59" s="36">
        <v>758602588.13</v>
      </c>
      <c r="D59" s="37">
        <v>131181513.53</v>
      </c>
      <c r="E59" s="36">
        <f>C59+D59</f>
        <v>889784101.65999997</v>
      </c>
      <c r="F59" s="37">
        <v>807985736.20000005</v>
      </c>
      <c r="G59" s="36">
        <v>760548598.69000006</v>
      </c>
      <c r="H59" s="37">
        <f>E59-F59</f>
        <v>81798365.459999919</v>
      </c>
    </row>
    <row r="60" spans="2:8" ht="12.75" x14ac:dyDescent="0.2">
      <c r="B60" s="28" t="s">
        <v>56</v>
      </c>
      <c r="C60" s="36">
        <v>126000000</v>
      </c>
      <c r="D60" s="37">
        <v>185529720.99000001</v>
      </c>
      <c r="E60" s="36">
        <f>C60+D60</f>
        <v>311529720.99000001</v>
      </c>
      <c r="F60" s="37">
        <v>297585763.32999998</v>
      </c>
      <c r="G60" s="36">
        <v>297585763.32999998</v>
      </c>
      <c r="H60" s="37">
        <f t="shared" ref="H60:H61" si="17">E60-F60</f>
        <v>13943957.660000026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-1000000</v>
      </c>
      <c r="E62" s="34">
        <f t="shared" si="19"/>
        <v>0</v>
      </c>
      <c r="F62" s="35">
        <f t="shared" si="19"/>
        <v>0</v>
      </c>
      <c r="G62" s="34">
        <f t="shared" si="19"/>
        <v>0</v>
      </c>
      <c r="H62" s="35">
        <f t="shared" si="19"/>
        <v>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-1000000</v>
      </c>
      <c r="E70" s="36">
        <f t="shared" si="20"/>
        <v>0</v>
      </c>
      <c r="F70" s="37">
        <v>0</v>
      </c>
      <c r="G70" s="36">
        <v>0</v>
      </c>
      <c r="H70" s="37">
        <f t="shared" si="21"/>
        <v>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47406949.969999999</v>
      </c>
      <c r="D75" s="35">
        <f t="shared" ref="D75:H75" si="24">SUM(D76:D82)</f>
        <v>804410.79</v>
      </c>
      <c r="E75" s="34">
        <f>SUM(E76:E82)</f>
        <v>48211360.759999998</v>
      </c>
      <c r="F75" s="35">
        <f t="shared" si="24"/>
        <v>48208011.060000002</v>
      </c>
      <c r="G75" s="34">
        <f t="shared" si="24"/>
        <v>48208011.060000002</v>
      </c>
      <c r="H75" s="35">
        <f t="shared" si="24"/>
        <v>3349.6999999998952</v>
      </c>
    </row>
    <row r="76" spans="2:10" ht="12.75" x14ac:dyDescent="0.2">
      <c r="B76" s="28" t="s">
        <v>72</v>
      </c>
      <c r="C76" s="36">
        <v>11220458.17</v>
      </c>
      <c r="D76" s="37">
        <v>0</v>
      </c>
      <c r="E76" s="36">
        <f>+C76+D76</f>
        <v>11220458.17</v>
      </c>
      <c r="F76" s="37">
        <v>11220458.17</v>
      </c>
      <c r="G76" s="36">
        <v>11220458.17</v>
      </c>
      <c r="H76" s="37">
        <f>E76-F76</f>
        <v>0</v>
      </c>
    </row>
    <row r="77" spans="2:10" ht="12.75" x14ac:dyDescent="0.2">
      <c r="B77" s="28" t="s">
        <v>73</v>
      </c>
      <c r="C77" s="36">
        <v>34949491.799999997</v>
      </c>
      <c r="D77" s="37">
        <v>651844.24</v>
      </c>
      <c r="E77" s="36">
        <f t="shared" ref="E77:E82" si="25">+C77+D77</f>
        <v>35601336.039999999</v>
      </c>
      <c r="F77" s="37">
        <v>35601336.039999999</v>
      </c>
      <c r="G77" s="36">
        <v>35601336.039999999</v>
      </c>
      <c r="H77" s="37">
        <f t="shared" ref="H77:H82" si="26">E77-F77</f>
        <v>0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1237000</v>
      </c>
      <c r="D79" s="37">
        <v>79486.399999999994</v>
      </c>
      <c r="E79" s="36">
        <f t="shared" si="25"/>
        <v>1316486.3999999999</v>
      </c>
      <c r="F79" s="37">
        <v>1313738.76</v>
      </c>
      <c r="G79" s="36">
        <v>1313738.76</v>
      </c>
      <c r="H79" s="37">
        <f t="shared" si="26"/>
        <v>2747.6399999998976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73080.149999999994</v>
      </c>
      <c r="E82" s="48">
        <f t="shared" si="25"/>
        <v>73080.149999999994</v>
      </c>
      <c r="F82" s="49">
        <v>72478.09</v>
      </c>
      <c r="G82" s="48">
        <v>72478.09</v>
      </c>
      <c r="H82" s="49">
        <f t="shared" si="26"/>
        <v>602.05999999999767</v>
      </c>
    </row>
    <row r="83" spans="2:8" ht="15" customHeight="1" x14ac:dyDescent="0.2">
      <c r="B83" s="31" t="s">
        <v>79</v>
      </c>
      <c r="C83" s="38">
        <f>SUM(C93+C103+C113+C123+C133+C137+C146+C150)</f>
        <v>1600330931</v>
      </c>
      <c r="D83" s="39">
        <f>SUM(D85,D93+D103+D113+D123+D133+D137+D146+D150)</f>
        <v>-38469525.620000005</v>
      </c>
      <c r="E83" s="38">
        <f>SUM(E85,E93+E103+E113+E123+E133+E137+E146+E150)</f>
        <v>1561861405.3799999</v>
      </c>
      <c r="F83" s="39">
        <f t="shared" ref="F83:G83" si="27">SUM(F85,F93+F103+F113+F123+F133+F137+F146+F150)</f>
        <v>1555626292.3299999</v>
      </c>
      <c r="G83" s="38">
        <f t="shared" si="27"/>
        <v>1466721404.8799999</v>
      </c>
      <c r="H83" s="39">
        <f>SUM(H85,H93+H103+H113+H123+H133+H137+H146+H150)</f>
        <v>6235113.0500000324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v>12417419.869999999</v>
      </c>
      <c r="E85" s="34">
        <f>SUM(E86:E92)</f>
        <v>12417419.870000001</v>
      </c>
      <c r="F85" s="35">
        <f t="shared" ref="D85:H85" si="28">SUM(F86:F92)</f>
        <v>11728819.33</v>
      </c>
      <c r="G85" s="34">
        <f t="shared" si="28"/>
        <v>11728819.33</v>
      </c>
      <c r="H85" s="35">
        <f t="shared" si="28"/>
        <v>688600.53999999969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840438.13</v>
      </c>
      <c r="E89" s="36">
        <f t="shared" si="29"/>
        <v>840438.13</v>
      </c>
      <c r="F89" s="37">
        <v>159172.51999999999</v>
      </c>
      <c r="G89" s="36">
        <v>159172.51999999999</v>
      </c>
      <c r="H89" s="37">
        <f t="shared" si="30"/>
        <v>681265.61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11576981.74</v>
      </c>
      <c r="E92" s="36">
        <f t="shared" si="29"/>
        <v>11576981.74</v>
      </c>
      <c r="F92" s="37">
        <v>11569646.810000001</v>
      </c>
      <c r="G92" s="36">
        <v>11569646.810000001</v>
      </c>
      <c r="H92" s="37">
        <f>E92-F92</f>
        <v>7334.929999999702</v>
      </c>
    </row>
    <row r="93" spans="2:8" s="15" customFormat="1" ht="12.75" x14ac:dyDescent="0.2">
      <c r="B93" s="27" t="s">
        <v>14</v>
      </c>
      <c r="C93" s="34">
        <f>SUM(C94:C102)</f>
        <v>244000000</v>
      </c>
      <c r="D93" s="35">
        <f t="shared" ref="D93:H93" si="31">SUM(D94:D102)</f>
        <v>-150179445.56999999</v>
      </c>
      <c r="E93" s="34">
        <f t="shared" si="31"/>
        <v>93820554.430000007</v>
      </c>
      <c r="F93" s="35">
        <f t="shared" si="31"/>
        <v>93820554.420000002</v>
      </c>
      <c r="G93" s="34">
        <f t="shared" si="31"/>
        <v>93820554.420000002</v>
      </c>
      <c r="H93" s="35">
        <f t="shared" si="31"/>
        <v>1.0000012814998627E-2</v>
      </c>
    </row>
    <row r="94" spans="2:8" ht="12" customHeight="1" x14ac:dyDescent="0.2">
      <c r="B94" s="28" t="s">
        <v>15</v>
      </c>
      <c r="C94" s="36">
        <v>0</v>
      </c>
      <c r="D94" s="37">
        <v>106444.38</v>
      </c>
      <c r="E94" s="36">
        <f>C94+D94</f>
        <v>106444.38</v>
      </c>
      <c r="F94" s="37">
        <v>106444.38</v>
      </c>
      <c r="G94" s="36">
        <v>106444.38</v>
      </c>
      <c r="H94" s="37">
        <f>E94-F94</f>
        <v>0</v>
      </c>
    </row>
    <row r="95" spans="2:8" ht="12.75" x14ac:dyDescent="0.2">
      <c r="B95" s="28" t="s">
        <v>16</v>
      </c>
      <c r="C95" s="36">
        <v>0</v>
      </c>
      <c r="D95" s="37">
        <v>0</v>
      </c>
      <c r="E95" s="36">
        <f t="shared" ref="E95:E102" si="32">C95+D95</f>
        <v>0</v>
      </c>
      <c r="F95" s="37">
        <v>0</v>
      </c>
      <c r="G95" s="36">
        <v>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209000000</v>
      </c>
      <c r="D97" s="37">
        <v>-153692029.50999999</v>
      </c>
      <c r="E97" s="36">
        <f t="shared" si="32"/>
        <v>55307970.49000001</v>
      </c>
      <c r="F97" s="37">
        <v>55307970.479999997</v>
      </c>
      <c r="G97" s="36">
        <v>55307970.479999997</v>
      </c>
      <c r="H97" s="37">
        <f t="shared" si="33"/>
        <v>1.0000012814998627E-2</v>
      </c>
    </row>
    <row r="98" spans="2:8" ht="12.75" x14ac:dyDescent="0.2">
      <c r="B98" s="28" t="s">
        <v>19</v>
      </c>
      <c r="C98" s="36">
        <v>0</v>
      </c>
      <c r="D98" s="37">
        <v>0</v>
      </c>
      <c r="E98" s="36">
        <f t="shared" si="32"/>
        <v>0</v>
      </c>
      <c r="F98" s="37">
        <v>0</v>
      </c>
      <c r="G98" s="36">
        <v>0</v>
      </c>
      <c r="H98" s="37">
        <f t="shared" si="33"/>
        <v>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35000000</v>
      </c>
      <c r="D100" s="37">
        <v>1751863.56</v>
      </c>
      <c r="E100" s="36">
        <f t="shared" si="32"/>
        <v>36751863.560000002</v>
      </c>
      <c r="F100" s="37">
        <v>36751863.560000002</v>
      </c>
      <c r="G100" s="36">
        <v>36751863.560000002</v>
      </c>
      <c r="H100" s="37">
        <f t="shared" si="33"/>
        <v>0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1654276</v>
      </c>
      <c r="E102" s="36">
        <f t="shared" si="32"/>
        <v>1654276</v>
      </c>
      <c r="F102" s="37">
        <v>1654276</v>
      </c>
      <c r="G102" s="36">
        <v>1654276</v>
      </c>
      <c r="H102" s="37">
        <f>E102-F102</f>
        <v>0</v>
      </c>
    </row>
    <row r="103" spans="2:8" s="15" customFormat="1" ht="12.75" x14ac:dyDescent="0.2">
      <c r="B103" s="27" t="s">
        <v>24</v>
      </c>
      <c r="C103" s="34">
        <f>SUM(C104:C112)</f>
        <v>558781944.06999993</v>
      </c>
      <c r="D103" s="35">
        <f t="shared" ref="D103:H103" si="34">SUM(D104:D112)</f>
        <v>15556461.510000002</v>
      </c>
      <c r="E103" s="34">
        <f t="shared" si="34"/>
        <v>574338405.57999992</v>
      </c>
      <c r="F103" s="35">
        <f t="shared" si="34"/>
        <v>569250599.88999999</v>
      </c>
      <c r="G103" s="34">
        <f t="shared" si="34"/>
        <v>536693701.19999999</v>
      </c>
      <c r="H103" s="35">
        <f t="shared" si="34"/>
        <v>5087805.6899999976</v>
      </c>
    </row>
    <row r="104" spans="2:8" ht="12.75" x14ac:dyDescent="0.2">
      <c r="B104" s="28" t="s">
        <v>25</v>
      </c>
      <c r="C104" s="36">
        <v>223090597.28</v>
      </c>
      <c r="D104" s="37">
        <v>25034309.41</v>
      </c>
      <c r="E104" s="36">
        <f>C104+D104</f>
        <v>248124906.69</v>
      </c>
      <c r="F104" s="37">
        <v>248124843.53999999</v>
      </c>
      <c r="G104" s="36">
        <v>247668313.34</v>
      </c>
      <c r="H104" s="37">
        <f>E104-F104</f>
        <v>63.150000005960464</v>
      </c>
    </row>
    <row r="105" spans="2:8" ht="12.75" x14ac:dyDescent="0.2">
      <c r="B105" s="28" t="s">
        <v>26</v>
      </c>
      <c r="C105" s="36">
        <v>161030442.78999999</v>
      </c>
      <c r="D105" s="37">
        <v>-1726769.06</v>
      </c>
      <c r="E105" s="36">
        <f t="shared" ref="E105:E112" si="35">C105+D105</f>
        <v>159303673.72999999</v>
      </c>
      <c r="F105" s="37">
        <v>159303664.41999999</v>
      </c>
      <c r="G105" s="36">
        <v>143976255.93000001</v>
      </c>
      <c r="H105" s="37">
        <f t="shared" ref="H105:H112" si="36">E105-F105</f>
        <v>9.3100000023841858</v>
      </c>
    </row>
    <row r="106" spans="2:8" ht="12.75" x14ac:dyDescent="0.2">
      <c r="B106" s="28" t="s">
        <v>27</v>
      </c>
      <c r="C106" s="36">
        <v>7935000</v>
      </c>
      <c r="D106" s="37">
        <v>-7910000</v>
      </c>
      <c r="E106" s="36">
        <f t="shared" si="35"/>
        <v>25000</v>
      </c>
      <c r="F106" s="37">
        <v>0</v>
      </c>
      <c r="G106" s="36">
        <v>0</v>
      </c>
      <c r="H106" s="37">
        <f t="shared" si="36"/>
        <v>25000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166725904</v>
      </c>
      <c r="D108" s="37">
        <v>158921.16</v>
      </c>
      <c r="E108" s="36">
        <f t="shared" si="35"/>
        <v>166884825.16</v>
      </c>
      <c r="F108" s="37">
        <v>161822091.93000001</v>
      </c>
      <c r="G108" s="36">
        <v>145049131.93000001</v>
      </c>
      <c r="H108" s="37">
        <f t="shared" si="36"/>
        <v>5062733.2299999893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22000000</v>
      </c>
      <c r="D113" s="35">
        <f t="shared" ref="D113:H113" si="37">SUM(D114:D122)</f>
        <v>-3362518.3</v>
      </c>
      <c r="E113" s="34">
        <f t="shared" si="37"/>
        <v>18637481.699999999</v>
      </c>
      <c r="F113" s="35">
        <f t="shared" si="37"/>
        <v>18637481.699999999</v>
      </c>
      <c r="G113" s="34">
        <f t="shared" si="37"/>
        <v>18637481.699999999</v>
      </c>
      <c r="H113" s="35">
        <f t="shared" si="37"/>
        <v>0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4000000</v>
      </c>
      <c r="D115" s="37">
        <v>-650610.78</v>
      </c>
      <c r="E115" s="36">
        <f t="shared" ref="E115:E122" si="38">C115+D115</f>
        <v>3349389.2199999997</v>
      </c>
      <c r="F115" s="37">
        <v>3349389.22</v>
      </c>
      <c r="G115" s="36">
        <v>3349389.22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>
        <v>18000000</v>
      </c>
      <c r="D117" s="37">
        <v>-2711907.52</v>
      </c>
      <c r="E117" s="36">
        <f t="shared" si="38"/>
        <v>15288092.48</v>
      </c>
      <c r="F117" s="37">
        <v>15288092.48</v>
      </c>
      <c r="G117" s="36">
        <v>15288092.48</v>
      </c>
      <c r="H117" s="37">
        <f t="shared" si="39"/>
        <v>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149616850</v>
      </c>
      <c r="D123" s="35">
        <f t="shared" si="40"/>
        <v>136640369.21000001</v>
      </c>
      <c r="E123" s="34">
        <f t="shared" si="40"/>
        <v>286257219.20999998</v>
      </c>
      <c r="F123" s="35">
        <f t="shared" si="40"/>
        <v>286167508.34000003</v>
      </c>
      <c r="G123" s="34">
        <f t="shared" si="40"/>
        <v>285537708.36000001</v>
      </c>
      <c r="H123" s="35">
        <f t="shared" si="40"/>
        <v>89710.869999994524</v>
      </c>
    </row>
    <row r="124" spans="2:8" ht="12.75" x14ac:dyDescent="0.2">
      <c r="B124" s="28" t="s">
        <v>45</v>
      </c>
      <c r="C124" s="36">
        <v>50000000</v>
      </c>
      <c r="D124" s="37">
        <v>5952138.1200000001</v>
      </c>
      <c r="E124" s="36">
        <f>C124+D124</f>
        <v>55952138.119999997</v>
      </c>
      <c r="F124" s="53">
        <v>55952030.439999998</v>
      </c>
      <c r="G124" s="54">
        <v>55952030.439999998</v>
      </c>
      <c r="H124" s="37">
        <f>E124-F124</f>
        <v>107.67999999970198</v>
      </c>
    </row>
    <row r="125" spans="2:8" ht="12.75" x14ac:dyDescent="0.2">
      <c r="B125" s="28" t="s">
        <v>46</v>
      </c>
      <c r="C125" s="36">
        <v>0</v>
      </c>
      <c r="D125" s="37">
        <v>5266467.5599999996</v>
      </c>
      <c r="E125" s="36">
        <f t="shared" ref="E125:E132" si="41">C125+D125</f>
        <v>5266467.5599999996</v>
      </c>
      <c r="F125" s="53">
        <v>5266052</v>
      </c>
      <c r="G125" s="54">
        <v>5266052</v>
      </c>
      <c r="H125" s="37">
        <f t="shared" ref="H125:H132" si="42">E125-F125</f>
        <v>415.55999999959022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134587761.53</v>
      </c>
      <c r="E127" s="36">
        <f t="shared" si="41"/>
        <v>209587761.53</v>
      </c>
      <c r="F127" s="53">
        <v>209498573.90000001</v>
      </c>
      <c r="G127" s="54">
        <v>208868773.91999999</v>
      </c>
      <c r="H127" s="37">
        <f t="shared" si="42"/>
        <v>89187.629999995232</v>
      </c>
    </row>
    <row r="128" spans="2:8" ht="12.75" x14ac:dyDescent="0.2">
      <c r="B128" s="28" t="s">
        <v>49</v>
      </c>
      <c r="C128" s="36">
        <v>14616850</v>
      </c>
      <c r="D128" s="37">
        <v>-5464798</v>
      </c>
      <c r="E128" s="36">
        <f t="shared" si="41"/>
        <v>9152052</v>
      </c>
      <c r="F128" s="53">
        <v>9152052</v>
      </c>
      <c r="G128" s="54">
        <v>9152052</v>
      </c>
      <c r="H128" s="37">
        <f t="shared" si="42"/>
        <v>0</v>
      </c>
    </row>
    <row r="129" spans="2:12" ht="12.75" x14ac:dyDescent="0.2">
      <c r="B129" s="28" t="s">
        <v>50</v>
      </c>
      <c r="C129" s="36">
        <v>10000000</v>
      </c>
      <c r="D129" s="37">
        <v>-3701200</v>
      </c>
      <c r="E129" s="36">
        <f t="shared" si="41"/>
        <v>6298800</v>
      </c>
      <c r="F129" s="53">
        <v>6298800</v>
      </c>
      <c r="G129" s="54">
        <v>6298800</v>
      </c>
      <c r="H129" s="37">
        <f t="shared" si="42"/>
        <v>0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457581486</v>
      </c>
      <c r="D133" s="35">
        <f t="shared" ref="D133:H133" si="43">SUM(D134:D136)</f>
        <v>-48766430.43</v>
      </c>
      <c r="E133" s="34">
        <f t="shared" si="43"/>
        <v>408815055.56999999</v>
      </c>
      <c r="F133" s="35">
        <f t="shared" si="43"/>
        <v>408530915.58999997</v>
      </c>
      <c r="G133" s="34">
        <f t="shared" si="43"/>
        <v>352812726.81</v>
      </c>
      <c r="H133" s="35">
        <f t="shared" si="43"/>
        <v>284139.98000001907</v>
      </c>
    </row>
    <row r="134" spans="2:12" ht="12.75" x14ac:dyDescent="0.2">
      <c r="B134" s="28" t="s">
        <v>55</v>
      </c>
      <c r="C134" s="36">
        <v>457581486</v>
      </c>
      <c r="D134" s="37">
        <v>-48766430.43</v>
      </c>
      <c r="E134" s="36">
        <f>C134+D134</f>
        <v>408815055.56999999</v>
      </c>
      <c r="F134" s="53">
        <v>408530915.58999997</v>
      </c>
      <c r="G134" s="54">
        <v>352812726.81</v>
      </c>
      <c r="H134" s="37">
        <f>E134-F134</f>
        <v>284139.98000001907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168350650.93000001</v>
      </c>
      <c r="D150" s="35">
        <f t="shared" ref="D150:H150" si="51">SUM(D151:D157)</f>
        <v>-775381.91</v>
      </c>
      <c r="E150" s="34">
        <f>SUM(E151:E157)</f>
        <v>167575269.02000001</v>
      </c>
      <c r="F150" s="35">
        <f t="shared" si="51"/>
        <v>167490413.06</v>
      </c>
      <c r="G150" s="34">
        <f t="shared" si="51"/>
        <v>167490413.06</v>
      </c>
      <c r="H150" s="35">
        <f t="shared" si="51"/>
        <v>84855.960000008345</v>
      </c>
    </row>
    <row r="151" spans="2:10" ht="12.75" x14ac:dyDescent="0.2">
      <c r="B151" s="28" t="s">
        <v>72</v>
      </c>
      <c r="C151" s="36">
        <v>89852470.5</v>
      </c>
      <c r="D151" s="53">
        <v>0</v>
      </c>
      <c r="E151" s="36">
        <f>C151+D151</f>
        <v>89852470.5</v>
      </c>
      <c r="F151" s="53">
        <v>89852470.5</v>
      </c>
      <c r="G151" s="54">
        <v>89852470.5</v>
      </c>
      <c r="H151" s="37">
        <f>E151-F151</f>
        <v>0</v>
      </c>
    </row>
    <row r="152" spans="2:10" ht="12.75" x14ac:dyDescent="0.2">
      <c r="B152" s="28" t="s">
        <v>73</v>
      </c>
      <c r="C152" s="36">
        <v>78498180.430000007</v>
      </c>
      <c r="D152" s="53">
        <v>-775381.91</v>
      </c>
      <c r="E152" s="36">
        <f t="shared" ref="E152:E157" si="52">C152+D152</f>
        <v>77722798.520000011</v>
      </c>
      <c r="F152" s="53">
        <v>77637942.560000002</v>
      </c>
      <c r="G152" s="54">
        <v>77637942.560000002</v>
      </c>
      <c r="H152" s="37">
        <f t="shared" ref="H152:H157" si="53">E152-F152</f>
        <v>84855.960000008345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11545212573.999998</v>
      </c>
      <c r="D158" s="46">
        <f>D83+D8</f>
        <v>135604591.73999992</v>
      </c>
      <c r="E158" s="45">
        <f>E83+E8</f>
        <v>11680817165.74</v>
      </c>
      <c r="F158" s="46">
        <f t="shared" si="54"/>
        <v>11424131447.57</v>
      </c>
      <c r="G158" s="45">
        <f t="shared" si="54"/>
        <v>10953645165.139997</v>
      </c>
      <c r="H158" s="46">
        <f>H83+H8</f>
        <v>256685718.16999966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 H18 E28:H28 H38 H48 H113:H123 H137:H152 E133:E1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2025-02-10T05:31:24Z</dcterms:modified>
</cp:coreProperties>
</file>