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gonzalezr\Downloads\"/>
    </mc:Choice>
  </mc:AlternateContent>
  <xr:revisionPtr revIDLastSave="0" documentId="8_{3748ECA6-BE54-471C-8009-E82455D27025}" xr6:coauthVersionLast="36" xr6:coauthVersionMax="36" xr10:uidLastSave="{00000000-0000-0000-0000-000000000000}"/>
  <bookViews>
    <workbookView xWindow="-105" yWindow="-105" windowWidth="23250" windowHeight="12450" xr2:uid="{F19AC136-E64F-4F1E-AB65-1A64F563B54F}"/>
  </bookViews>
  <sheets>
    <sheet name="PP36" sheetId="39" r:id="rId1"/>
    <sheet name="Alineación" sheetId="40" state="hidden" r:id="rId2"/>
    <sheet name="Hoja1" sheetId="41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xlnm._FilterDatabase" localSheetId="1" hidden="1">Alineación!$A$1:$N$38</definedName>
    <definedName name="_xlnm.Print_Area" localSheetId="1">Alineación!$A$1:$L$38</definedName>
    <definedName name="_xlnm.Print_Area" localSheetId="0">'PP36'!$A$2:$Q$48</definedName>
    <definedName name="Categoria">[1]Listas!$D$3:$D$18</definedName>
    <definedName name="Dimension">[1]Listas!$U$3:$U$6</definedName>
    <definedName name="Fin">[1]Listas!$F$3:$F$6</definedName>
    <definedName name="Municipio">[1]Listas!$B$3:$B$127</definedName>
    <definedName name="PED">[1]Listas!$K$3:$K$29</definedName>
    <definedName name="Periodo">[1]Listas!$AG$3:$AG$4</definedName>
    <definedName name="PND">[1]Listas!$I$3:$I$7</definedName>
    <definedName name="Programa">OFFSET([1]Base!$C$1,0,0,COUNTA([1]Base!$C:$C))</definedName>
    <definedName name="Tipo">[1]Listas!$V$3:$V$4</definedName>
    <definedName name="_xlnm.Print_Titles" localSheetId="1">Alineación!$1:$1</definedName>
    <definedName name="Unidad">OFFSET([1]Base!$E$1,0,0,COUNTA([1]Base!$E:$E))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R38" i="41" l="1"/>
  <c r="AB14" i="41" l="1" a="1"/>
  <c r="AB14" i="41" s="1"/>
  <c r="B14" i="41" a="1"/>
  <c r="B14" i="41" s="1"/>
  <c r="R14" i="41" l="1" a="1"/>
  <c r="R14" i="41" s="1"/>
  <c r="L14" i="41" a="1"/>
  <c r="L14" i="41" s="1"/>
  <c r="G14" i="41" a="1"/>
  <c r="G14" i="41" s="1"/>
  <c r="AM3" i="41" l="1"/>
  <c r="AO3" i="41"/>
  <c r="AM4" i="41"/>
  <c r="AO4" i="41"/>
  <c r="AM5" i="41"/>
  <c r="AO5" i="41"/>
  <c r="AM6" i="41"/>
  <c r="AO6" i="41"/>
  <c r="AM7" i="41"/>
  <c r="AO7" i="41"/>
  <c r="AM8" i="41"/>
  <c r="AO8" i="41"/>
  <c r="AM9" i="41"/>
  <c r="AO9" i="41"/>
  <c r="AM10" i="41"/>
  <c r="AO10" i="41"/>
  <c r="AM11" i="41"/>
  <c r="AO11" i="41"/>
  <c r="AM12" i="41"/>
  <c r="AO12" i="41"/>
  <c r="AM13" i="41"/>
  <c r="AO13" i="41"/>
  <c r="AG14" i="41"/>
  <c r="AH14" i="41"/>
  <c r="AI14" i="41"/>
  <c r="AK14" i="41"/>
  <c r="AL14" i="41"/>
  <c r="AM14" i="41"/>
  <c r="AN14" i="41"/>
  <c r="AO14" i="41"/>
  <c r="AP14" i="41"/>
  <c r="AM15" i="41"/>
  <c r="AO15" i="41"/>
  <c r="AM16" i="41"/>
  <c r="AO16" i="41"/>
  <c r="AM17" i="41"/>
  <c r="AO17" i="41"/>
  <c r="AM18" i="41"/>
  <c r="AO18" i="41"/>
  <c r="AM19" i="41"/>
  <c r="AO19" i="41"/>
  <c r="AM20" i="41"/>
  <c r="AO20" i="41"/>
  <c r="AM21" i="41"/>
  <c r="AO21" i="41"/>
  <c r="AM22" i="41"/>
  <c r="AO22" i="41"/>
  <c r="AM23" i="41"/>
  <c r="AO23" i="41"/>
  <c r="AM24" i="41"/>
  <c r="AO24" i="41"/>
  <c r="AM25" i="41"/>
  <c r="AO25" i="41"/>
  <c r="AM26" i="41"/>
  <c r="AO26" i="41"/>
  <c r="AM27" i="41"/>
  <c r="AO27" i="41"/>
  <c r="AM28" i="41"/>
  <c r="AO28" i="41"/>
  <c r="AM29" i="41"/>
  <c r="AO29" i="41"/>
  <c r="AM30" i="41"/>
  <c r="AO30" i="41"/>
  <c r="AM31" i="41"/>
  <c r="AO31" i="41"/>
  <c r="AM32" i="41"/>
  <c r="AO32" i="41"/>
  <c r="AM33" i="41"/>
  <c r="AO33" i="41"/>
  <c r="AM34" i="41"/>
  <c r="AO34" i="41"/>
  <c r="AM35" i="41"/>
  <c r="AO35" i="41"/>
  <c r="AM36" i="41"/>
  <c r="AO36" i="41"/>
  <c r="AG37" i="41"/>
  <c r="AH37" i="41"/>
  <c r="AI37" i="41"/>
  <c r="AJ37" i="41"/>
  <c r="AM37" i="41"/>
  <c r="AO37" i="41"/>
  <c r="AP37" i="41"/>
  <c r="AB31" i="41" a="1"/>
  <c r="AB31" i="41" s="1"/>
  <c r="AP31" i="41" s="1"/>
  <c r="R31" i="41" a="1"/>
  <c r="R31" i="41" s="1"/>
  <c r="AN31" i="41" s="1"/>
  <c r="L31" i="41" a="1"/>
  <c r="L31" i="41" s="1"/>
  <c r="AL31" i="41" s="1"/>
  <c r="G31" i="41" a="1"/>
  <c r="G31" i="41" s="1"/>
  <c r="AK31" i="41" s="1"/>
  <c r="B31" i="41" a="1"/>
  <c r="B31" i="41" s="1"/>
  <c r="AH31" i="41" s="1"/>
  <c r="AB37" i="41" a="1"/>
  <c r="AB37" i="41" s="1"/>
  <c r="R37" i="41" a="1"/>
  <c r="R37" i="41" s="1"/>
  <c r="AN37" i="41" s="1"/>
  <c r="L37" i="41" a="1"/>
  <c r="L37" i="41" s="1"/>
  <c r="AL37" i="41" s="1"/>
  <c r="G37" i="41" a="1"/>
  <c r="G37" i="41" s="1"/>
  <c r="AK37" i="41" s="1"/>
  <c r="B37" i="41" a="1"/>
  <c r="B37" i="41" s="1"/>
  <c r="AB36" i="41" a="1"/>
  <c r="AB36" i="41" s="1"/>
  <c r="AP36" i="41" s="1"/>
  <c r="R36" i="41" a="1"/>
  <c r="R36" i="41" s="1"/>
  <c r="AN36" i="41" s="1"/>
  <c r="L36" i="41" a="1"/>
  <c r="L36" i="41" s="1"/>
  <c r="AL36" i="41" s="1"/>
  <c r="G36" i="41" a="1"/>
  <c r="G36" i="41" s="1"/>
  <c r="AK36" i="41" s="1"/>
  <c r="B36" i="41" a="1"/>
  <c r="B36" i="41" s="1"/>
  <c r="AG36" i="41" s="1"/>
  <c r="AB35" i="41" a="1"/>
  <c r="AB35" i="41" s="1"/>
  <c r="AP35" i="41" s="1"/>
  <c r="R35" i="41" a="1"/>
  <c r="R35" i="41" s="1"/>
  <c r="AN35" i="41" s="1"/>
  <c r="L35" i="41" a="1"/>
  <c r="L35" i="41" s="1"/>
  <c r="AL35" i="41" s="1"/>
  <c r="G35" i="41" a="1"/>
  <c r="G35" i="41" s="1"/>
  <c r="AK35" i="41" s="1"/>
  <c r="B35" i="41" a="1"/>
  <c r="B35" i="41" s="1"/>
  <c r="AH35" i="41" s="1"/>
  <c r="AB34" i="41" a="1"/>
  <c r="AB34" i="41" s="1"/>
  <c r="AP34" i="41" s="1"/>
  <c r="R34" i="41" a="1"/>
  <c r="R34" i="41" s="1"/>
  <c r="AN34" i="41" s="1"/>
  <c r="L34" i="41" a="1"/>
  <c r="L34" i="41" s="1"/>
  <c r="AL34" i="41" s="1"/>
  <c r="G34" i="41" a="1"/>
  <c r="G34" i="41" s="1"/>
  <c r="AK34" i="41" s="1"/>
  <c r="B34" i="41" a="1"/>
  <c r="B34" i="41" s="1"/>
  <c r="AG34" i="41" s="1"/>
  <c r="AB33" i="41" a="1"/>
  <c r="AB33" i="41" s="1"/>
  <c r="AP33" i="41" s="1"/>
  <c r="R33" i="41" a="1"/>
  <c r="R33" i="41" s="1"/>
  <c r="AN33" i="41" s="1"/>
  <c r="L33" i="41" a="1"/>
  <c r="L33" i="41" s="1"/>
  <c r="AL33" i="41" s="1"/>
  <c r="G33" i="41" a="1"/>
  <c r="G33" i="41" s="1"/>
  <c r="AK33" i="41" s="1"/>
  <c r="B33" i="41" a="1"/>
  <c r="B33" i="41" s="1"/>
  <c r="AG33" i="41" s="1"/>
  <c r="AB32" i="41" a="1"/>
  <c r="AB32" i="41" s="1"/>
  <c r="AP32" i="41" s="1"/>
  <c r="R32" i="41" a="1"/>
  <c r="R32" i="41" s="1"/>
  <c r="AN32" i="41" s="1"/>
  <c r="L32" i="41" a="1"/>
  <c r="L32" i="41" s="1"/>
  <c r="AL32" i="41" s="1"/>
  <c r="G32" i="41" a="1"/>
  <c r="G32" i="41" s="1"/>
  <c r="AK32" i="41" s="1"/>
  <c r="B32" i="41" a="1"/>
  <c r="B32" i="41" s="1"/>
  <c r="AG32" i="41" s="1"/>
  <c r="AB30" i="41" a="1"/>
  <c r="AB30" i="41" s="1"/>
  <c r="AP30" i="41" s="1"/>
  <c r="R30" i="41" a="1"/>
  <c r="R30" i="41" s="1"/>
  <c r="AN30" i="41" s="1"/>
  <c r="L30" i="41" a="1"/>
  <c r="L30" i="41" s="1"/>
  <c r="AL30" i="41" s="1"/>
  <c r="G30" i="41" a="1"/>
  <c r="G30" i="41" s="1"/>
  <c r="AK30" i="41" s="1"/>
  <c r="B30" i="41" a="1"/>
  <c r="B30" i="41" s="1"/>
  <c r="AG30" i="41" s="1"/>
  <c r="AB29" i="41" a="1"/>
  <c r="AB29" i="41" s="1"/>
  <c r="AP29" i="41" s="1"/>
  <c r="R29" i="41" a="1"/>
  <c r="R29" i="41" s="1"/>
  <c r="AN29" i="41" s="1"/>
  <c r="L29" i="41" a="1"/>
  <c r="L29" i="41" s="1"/>
  <c r="AL29" i="41" s="1"/>
  <c r="G29" i="41" a="1"/>
  <c r="G29" i="41" s="1"/>
  <c r="AK29" i="41" s="1"/>
  <c r="B29" i="41" a="1"/>
  <c r="B29" i="41" s="1"/>
  <c r="AG29" i="41" s="1"/>
  <c r="AB28" i="41" a="1"/>
  <c r="AB28" i="41" s="1"/>
  <c r="AP28" i="41" s="1"/>
  <c r="R28" i="41" a="1"/>
  <c r="R28" i="41" s="1"/>
  <c r="AN28" i="41" s="1"/>
  <c r="L28" i="41" a="1"/>
  <c r="L28" i="41" s="1"/>
  <c r="AL28" i="41" s="1"/>
  <c r="G28" i="41" a="1"/>
  <c r="G28" i="41" s="1"/>
  <c r="AK28" i="41" s="1"/>
  <c r="B28" i="41" a="1"/>
  <c r="B28" i="41" s="1"/>
  <c r="AG28" i="41" s="1"/>
  <c r="AB27" i="41" a="1"/>
  <c r="AB27" i="41" s="1"/>
  <c r="AP27" i="41" s="1"/>
  <c r="R27" i="41" a="1"/>
  <c r="R27" i="41" s="1"/>
  <c r="AN27" i="41" s="1"/>
  <c r="L27" i="41" a="1"/>
  <c r="L27" i="41" s="1"/>
  <c r="AL27" i="41" s="1"/>
  <c r="G27" i="41" a="1"/>
  <c r="G27" i="41" s="1"/>
  <c r="AK27" i="41" s="1"/>
  <c r="B27" i="41" a="1"/>
  <c r="B27" i="41" s="1"/>
  <c r="AH27" i="41" s="1"/>
  <c r="AB26" i="41" a="1"/>
  <c r="AB26" i="41" s="1"/>
  <c r="AP26" i="41" s="1"/>
  <c r="R26" i="41" a="1"/>
  <c r="R26" i="41" s="1"/>
  <c r="AN26" i="41" s="1"/>
  <c r="L26" i="41" a="1"/>
  <c r="L26" i="41" s="1"/>
  <c r="AL26" i="41" s="1"/>
  <c r="G26" i="41" a="1"/>
  <c r="G26" i="41" s="1"/>
  <c r="AK26" i="41" s="1"/>
  <c r="B26" i="41" a="1"/>
  <c r="B26" i="41" s="1"/>
  <c r="AG26" i="41" s="1"/>
  <c r="AB25" i="41" a="1"/>
  <c r="AB25" i="41" s="1"/>
  <c r="AP25" i="41" s="1"/>
  <c r="R25" i="41" a="1"/>
  <c r="R25" i="41" s="1"/>
  <c r="AN25" i="41" s="1"/>
  <c r="L25" i="41" a="1"/>
  <c r="L25" i="41" s="1"/>
  <c r="AL25" i="41" s="1"/>
  <c r="G25" i="41" a="1"/>
  <c r="G25" i="41" s="1"/>
  <c r="AK25" i="41" s="1"/>
  <c r="B25" i="41" a="1"/>
  <c r="B25" i="41" s="1"/>
  <c r="AG25" i="41" s="1"/>
  <c r="AB24" i="41" a="1"/>
  <c r="AB24" i="41" s="1"/>
  <c r="AP24" i="41" s="1"/>
  <c r="R24" i="41" a="1"/>
  <c r="R24" i="41" s="1"/>
  <c r="AN24" i="41" s="1"/>
  <c r="L24" i="41" a="1"/>
  <c r="L24" i="41" s="1"/>
  <c r="AL24" i="41" s="1"/>
  <c r="G24" i="41" a="1"/>
  <c r="G24" i="41" s="1"/>
  <c r="AK24" i="41" s="1"/>
  <c r="B24" i="41" a="1"/>
  <c r="B24" i="41" s="1"/>
  <c r="AG24" i="41" s="1"/>
  <c r="AB23" i="41" a="1"/>
  <c r="AB23" i="41" s="1"/>
  <c r="AP23" i="41" s="1"/>
  <c r="R23" i="41" a="1"/>
  <c r="R23" i="41" s="1"/>
  <c r="AN23" i="41" s="1"/>
  <c r="L23" i="41" a="1"/>
  <c r="L23" i="41" s="1"/>
  <c r="AL23" i="41" s="1"/>
  <c r="G23" i="41" a="1"/>
  <c r="G23" i="41" s="1"/>
  <c r="AK23" i="41" s="1"/>
  <c r="B23" i="41" a="1"/>
  <c r="B23" i="41" s="1"/>
  <c r="AH23" i="41" s="1"/>
  <c r="AB22" i="41" a="1"/>
  <c r="AB22" i="41" s="1"/>
  <c r="AP22" i="41" s="1"/>
  <c r="R22" i="41" a="1"/>
  <c r="R22" i="41" s="1"/>
  <c r="AN22" i="41" s="1"/>
  <c r="L22" i="41" a="1"/>
  <c r="L22" i="41" s="1"/>
  <c r="AL22" i="41" s="1"/>
  <c r="G22" i="41" a="1"/>
  <c r="G22" i="41" s="1"/>
  <c r="AK22" i="41" s="1"/>
  <c r="B22" i="41" a="1"/>
  <c r="B22" i="41" s="1"/>
  <c r="AG22" i="41" s="1"/>
  <c r="AB21" i="41" a="1"/>
  <c r="AB21" i="41" s="1"/>
  <c r="AP21" i="41" s="1"/>
  <c r="R21" i="41" a="1"/>
  <c r="R21" i="41" s="1"/>
  <c r="AN21" i="41" s="1"/>
  <c r="L21" i="41" a="1"/>
  <c r="L21" i="41" s="1"/>
  <c r="AL21" i="41" s="1"/>
  <c r="G21" i="41" a="1"/>
  <c r="G21" i="41" s="1"/>
  <c r="AK21" i="41" s="1"/>
  <c r="B21" i="41" a="1"/>
  <c r="B21" i="41" s="1"/>
  <c r="AG21" i="41" s="1"/>
  <c r="AB20" i="41" a="1"/>
  <c r="AB20" i="41" s="1"/>
  <c r="AP20" i="41" s="1"/>
  <c r="R20" i="41" a="1"/>
  <c r="R20" i="41" s="1"/>
  <c r="AN20" i="41" s="1"/>
  <c r="L20" i="41" a="1"/>
  <c r="L20" i="41" s="1"/>
  <c r="AL20" i="41" s="1"/>
  <c r="G20" i="41" a="1"/>
  <c r="G20" i="41" s="1"/>
  <c r="AK20" i="41" s="1"/>
  <c r="B20" i="41" a="1"/>
  <c r="B20" i="41" s="1"/>
  <c r="AG20" i="41" s="1"/>
  <c r="AB19" i="41" a="1"/>
  <c r="AB19" i="41" s="1"/>
  <c r="AP19" i="41" s="1"/>
  <c r="R19" i="41" a="1"/>
  <c r="R19" i="41" s="1"/>
  <c r="AN19" i="41" s="1"/>
  <c r="L19" i="41" a="1"/>
  <c r="L19" i="41" s="1"/>
  <c r="AL19" i="41" s="1"/>
  <c r="G19" i="41" a="1"/>
  <c r="G19" i="41" s="1"/>
  <c r="AK19" i="41" s="1"/>
  <c r="B19" i="41" a="1"/>
  <c r="B19" i="41" s="1"/>
  <c r="AH19" i="41" s="1"/>
  <c r="AB18" i="41" a="1"/>
  <c r="AB18" i="41" s="1"/>
  <c r="AP18" i="41" s="1"/>
  <c r="R18" i="41" a="1"/>
  <c r="R18" i="41" s="1"/>
  <c r="AN18" i="41" s="1"/>
  <c r="L18" i="41" a="1"/>
  <c r="L18" i="41" s="1"/>
  <c r="AL18" i="41" s="1"/>
  <c r="G18" i="41" a="1"/>
  <c r="G18" i="41" s="1"/>
  <c r="AK18" i="41" s="1"/>
  <c r="B18" i="41" a="1"/>
  <c r="B18" i="41" s="1"/>
  <c r="AG18" i="41" s="1"/>
  <c r="AB17" i="41" a="1"/>
  <c r="AB17" i="41" s="1"/>
  <c r="AP17" i="41" s="1"/>
  <c r="R17" i="41" a="1"/>
  <c r="R17" i="41" s="1"/>
  <c r="AN17" i="41" s="1"/>
  <c r="L17" i="41" a="1"/>
  <c r="L17" i="41" s="1"/>
  <c r="AL17" i="41" s="1"/>
  <c r="G17" i="41" a="1"/>
  <c r="G17" i="41" s="1"/>
  <c r="AK17" i="41" s="1"/>
  <c r="B17" i="41" a="1"/>
  <c r="B17" i="41" s="1"/>
  <c r="AG17" i="41" s="1"/>
  <c r="B15" i="41" a="1"/>
  <c r="B15" i="41" s="1"/>
  <c r="AH15" i="41" s="1"/>
  <c r="B16" i="41" a="1"/>
  <c r="B16" i="41" s="1"/>
  <c r="AG16" i="41" s="1"/>
  <c r="AB16" i="41" a="1"/>
  <c r="AB16" i="41" s="1"/>
  <c r="AP16" i="41" s="1"/>
  <c r="R16" i="41" a="1"/>
  <c r="R16" i="41" s="1"/>
  <c r="AN16" i="41" s="1"/>
  <c r="L16" i="41" a="1"/>
  <c r="L16" i="41" s="1"/>
  <c r="AL16" i="41" s="1"/>
  <c r="G16" i="41" a="1"/>
  <c r="G16" i="41" s="1"/>
  <c r="AK16" i="41" s="1"/>
  <c r="AB15" i="41" a="1"/>
  <c r="AB15" i="41" s="1"/>
  <c r="AP15" i="41" s="1"/>
  <c r="R15" i="41" a="1"/>
  <c r="R15" i="41" s="1"/>
  <c r="AN15" i="41" s="1"/>
  <c r="L15" i="41" a="1"/>
  <c r="L15" i="41" s="1"/>
  <c r="AL15" i="41" s="1"/>
  <c r="G15" i="41" a="1"/>
  <c r="G15" i="41" s="1"/>
  <c r="AK15" i="41" s="1"/>
  <c r="AB13" i="41" a="1"/>
  <c r="AB13" i="41" s="1"/>
  <c r="AP13" i="41" s="1"/>
  <c r="R13" i="41" a="1"/>
  <c r="R13" i="41" s="1"/>
  <c r="AN13" i="41" s="1"/>
  <c r="L13" i="41" a="1"/>
  <c r="L13" i="41" s="1"/>
  <c r="AL13" i="41" s="1"/>
  <c r="G13" i="41" a="1"/>
  <c r="G13" i="41" s="1"/>
  <c r="AK13" i="41" s="1"/>
  <c r="B13" i="41" a="1"/>
  <c r="B13" i="41" s="1"/>
  <c r="AG13" i="41" s="1"/>
  <c r="AB12" i="41" a="1"/>
  <c r="AB12" i="41" s="1"/>
  <c r="AP12" i="41" s="1"/>
  <c r="R12" i="41" a="1"/>
  <c r="R12" i="41" s="1"/>
  <c r="AN12" i="41" s="1"/>
  <c r="L12" i="41" a="1"/>
  <c r="L12" i="41" s="1"/>
  <c r="AL12" i="41" s="1"/>
  <c r="G12" i="41" a="1"/>
  <c r="G12" i="41" s="1"/>
  <c r="AK12" i="41" s="1"/>
  <c r="B12" i="41" a="1"/>
  <c r="B12" i="41" s="1"/>
  <c r="AG12" i="41" s="1"/>
  <c r="AB11" i="41" a="1"/>
  <c r="AB11" i="41" s="1"/>
  <c r="AP11" i="41" s="1"/>
  <c r="R11" i="41" a="1"/>
  <c r="R11" i="41" s="1"/>
  <c r="AN11" i="41" s="1"/>
  <c r="L11" i="41" a="1"/>
  <c r="L11" i="41" s="1"/>
  <c r="AL11" i="41" s="1"/>
  <c r="G11" i="41" a="1"/>
  <c r="G11" i="41" s="1"/>
  <c r="AK11" i="41" s="1"/>
  <c r="B11" i="41" a="1"/>
  <c r="B11" i="41" s="1"/>
  <c r="AG11" i="41" s="1"/>
  <c r="AB10" i="41" a="1"/>
  <c r="AB10" i="41" s="1"/>
  <c r="AP10" i="41" s="1"/>
  <c r="R10" i="41" a="1"/>
  <c r="R10" i="41" s="1"/>
  <c r="AN10" i="41" s="1"/>
  <c r="L10" i="41" a="1"/>
  <c r="L10" i="41" s="1"/>
  <c r="AL10" i="41" s="1"/>
  <c r="G10" i="41" a="1"/>
  <c r="G10" i="41" s="1"/>
  <c r="AK10" i="41" s="1"/>
  <c r="B10" i="41" a="1"/>
  <c r="B10" i="41" s="1"/>
  <c r="AG10" i="41" s="1"/>
  <c r="AB9" i="41" a="1"/>
  <c r="AB9" i="41" s="1"/>
  <c r="AP9" i="41" s="1"/>
  <c r="R9" i="41" a="1"/>
  <c r="R9" i="41" s="1"/>
  <c r="AN9" i="41" s="1"/>
  <c r="L9" i="41" a="1"/>
  <c r="L9" i="41" s="1"/>
  <c r="AL9" i="41" s="1"/>
  <c r="G9" i="41" a="1"/>
  <c r="G9" i="41" s="1"/>
  <c r="AK9" i="41" s="1"/>
  <c r="B9" i="41" a="1"/>
  <c r="B9" i="41" s="1"/>
  <c r="AG9" i="41" s="1"/>
  <c r="AB8" i="41" a="1"/>
  <c r="AB8" i="41" s="1"/>
  <c r="AP8" i="41" s="1"/>
  <c r="R8" i="41" a="1"/>
  <c r="R8" i="41" s="1"/>
  <c r="AN8" i="41" s="1"/>
  <c r="L8" i="41" a="1"/>
  <c r="L8" i="41" s="1"/>
  <c r="AL8" i="41" s="1"/>
  <c r="G8" i="41" a="1"/>
  <c r="G8" i="41" s="1"/>
  <c r="AK8" i="41" s="1"/>
  <c r="B8" i="41" a="1"/>
  <c r="B8" i="41" s="1"/>
  <c r="AG8" i="41" s="1"/>
  <c r="AB7" i="41" a="1"/>
  <c r="AB7" i="41" s="1"/>
  <c r="AP7" i="41" s="1"/>
  <c r="R7" i="41" a="1"/>
  <c r="R7" i="41" s="1"/>
  <c r="AN7" i="41" s="1"/>
  <c r="L7" i="41" a="1"/>
  <c r="L7" i="41" s="1"/>
  <c r="AL7" i="41" s="1"/>
  <c r="G7" i="41" a="1"/>
  <c r="G7" i="41" s="1"/>
  <c r="AK7" i="41" s="1"/>
  <c r="B7" i="41" a="1"/>
  <c r="B7" i="41" s="1"/>
  <c r="AG7" i="41" s="1"/>
  <c r="AB6" i="41" a="1"/>
  <c r="AB6" i="41" s="1"/>
  <c r="AP6" i="41" s="1"/>
  <c r="R6" i="41" a="1"/>
  <c r="R6" i="41" s="1"/>
  <c r="AN6" i="41" s="1"/>
  <c r="L6" i="41" a="1"/>
  <c r="L6" i="41" s="1"/>
  <c r="AL6" i="41" s="1"/>
  <c r="G6" i="41" a="1"/>
  <c r="G6" i="41" s="1"/>
  <c r="AK6" i="41" s="1"/>
  <c r="B6" i="41" a="1"/>
  <c r="B6" i="41" s="1"/>
  <c r="AG6" i="41" s="1"/>
  <c r="AB5" i="41" a="1"/>
  <c r="AB5" i="41" s="1"/>
  <c r="AP5" i="41" s="1"/>
  <c r="R5" i="41" a="1"/>
  <c r="R5" i="41" s="1"/>
  <c r="AN5" i="41" s="1"/>
  <c r="L5" i="41" a="1"/>
  <c r="L5" i="41" s="1"/>
  <c r="AL5" i="41" s="1"/>
  <c r="G5" i="41" a="1"/>
  <c r="G5" i="41" s="1"/>
  <c r="AK5" i="41" s="1"/>
  <c r="B5" i="41" a="1"/>
  <c r="B5" i="41" s="1"/>
  <c r="AG5" i="41" s="1"/>
  <c r="AB4" i="41" a="1"/>
  <c r="AB4" i="41" s="1"/>
  <c r="AP4" i="41" s="1"/>
  <c r="R4" i="41" a="1"/>
  <c r="R4" i="41" s="1"/>
  <c r="AN4" i="41" s="1"/>
  <c r="L4" i="41" a="1"/>
  <c r="L4" i="41" s="1"/>
  <c r="AL4" i="41" s="1"/>
  <c r="G4" i="41" a="1"/>
  <c r="G4" i="41" s="1"/>
  <c r="AK4" i="41" s="1"/>
  <c r="B4" i="41" a="1"/>
  <c r="B4" i="41" s="1"/>
  <c r="AG4" i="41" s="1"/>
  <c r="AB3" i="41" a="1"/>
  <c r="AB3" i="41" s="1"/>
  <c r="AP3" i="41" s="1"/>
  <c r="R3" i="41" a="1"/>
  <c r="R3" i="41" s="1"/>
  <c r="AN3" i="41" s="1"/>
  <c r="L3" i="41" a="1"/>
  <c r="L3" i="41" s="1"/>
  <c r="AL3" i="41" s="1"/>
  <c r="G3" i="41" a="1"/>
  <c r="G3" i="41" s="1"/>
  <c r="AK3" i="41" s="1"/>
  <c r="B3" i="41" a="1"/>
  <c r="B3" i="41" s="1"/>
  <c r="AG3" i="41" s="1"/>
  <c r="AB2" i="41" a="1"/>
  <c r="AB2" i="41" s="1"/>
  <c r="AP2" i="41" s="1"/>
  <c r="AO2" i="41"/>
  <c r="R2" i="41" a="1"/>
  <c r="R2" i="41" s="1"/>
  <c r="AN2" i="41" s="1"/>
  <c r="L2" i="41" a="1"/>
  <c r="L2" i="41" s="1"/>
  <c r="AL2" i="41" s="1"/>
  <c r="G2" i="41" a="1"/>
  <c r="G2" i="41" s="1"/>
  <c r="AK2" i="41" s="1"/>
  <c r="B2" i="41" a="1"/>
  <c r="B2" i="41" s="1"/>
  <c r="AM2" i="41"/>
  <c r="AI36" i="41" l="1"/>
  <c r="AH36" i="41"/>
  <c r="AG35" i="41"/>
  <c r="AI35" i="41"/>
  <c r="AJ35" i="41" s="1"/>
  <c r="AI34" i="41"/>
  <c r="AH34" i="41"/>
  <c r="AI33" i="41"/>
  <c r="AH33" i="41"/>
  <c r="AI32" i="41"/>
  <c r="AH32" i="41"/>
  <c r="AJ32" i="41" s="1"/>
  <c r="AG31" i="41"/>
  <c r="AJ31" i="41" s="1"/>
  <c r="AI31" i="41"/>
  <c r="AI30" i="41"/>
  <c r="AH30" i="41"/>
  <c r="AI29" i="41"/>
  <c r="AH29" i="41"/>
  <c r="AJ29" i="41" s="1"/>
  <c r="AI28" i="41"/>
  <c r="AH28" i="41"/>
  <c r="AG27" i="41"/>
  <c r="AJ27" i="41" s="1"/>
  <c r="AI27" i="41"/>
  <c r="AI26" i="41"/>
  <c r="AH26" i="41"/>
  <c r="AI25" i="41"/>
  <c r="AH25" i="41"/>
  <c r="AJ25" i="41" s="1"/>
  <c r="AI24" i="41"/>
  <c r="AH24" i="41"/>
  <c r="AG23" i="41"/>
  <c r="AI23" i="41"/>
  <c r="AI22" i="41"/>
  <c r="AJ22" i="41" s="1"/>
  <c r="AH22" i="41"/>
  <c r="AI21" i="41"/>
  <c r="AH21" i="41"/>
  <c r="AI20" i="41"/>
  <c r="AH20" i="41"/>
  <c r="AG19" i="41"/>
  <c r="AI19" i="41"/>
  <c r="AI18" i="41"/>
  <c r="AH18" i="41"/>
  <c r="AI17" i="41"/>
  <c r="AH17" i="41"/>
  <c r="AI16" i="41"/>
  <c r="AH16" i="41"/>
  <c r="AG15" i="41"/>
  <c r="AI15" i="41"/>
  <c r="AJ14" i="41"/>
  <c r="AI13" i="41"/>
  <c r="AH13" i="41"/>
  <c r="AI12" i="41"/>
  <c r="AH12" i="41"/>
  <c r="AJ12" i="41" s="1"/>
  <c r="AI11" i="41"/>
  <c r="AH11" i="41"/>
  <c r="AI4" i="41"/>
  <c r="AH4" i="41"/>
  <c r="AI5" i="41"/>
  <c r="AH5" i="41"/>
  <c r="AI6" i="41"/>
  <c r="AH6" i="41"/>
  <c r="AI7" i="41"/>
  <c r="AH7" i="41"/>
  <c r="AI8" i="41"/>
  <c r="AH8" i="41"/>
  <c r="AI9" i="41"/>
  <c r="AH9" i="41"/>
  <c r="AI3" i="41"/>
  <c r="AH3" i="41"/>
  <c r="AI10" i="41"/>
  <c r="AH10" i="41"/>
  <c r="AI2" i="41"/>
  <c r="AJ36" i="41" l="1"/>
  <c r="AJ34" i="41"/>
  <c r="AJ33" i="41"/>
  <c r="AJ30" i="41"/>
  <c r="AJ28" i="41"/>
  <c r="AJ26" i="41"/>
  <c r="AJ24" i="41"/>
  <c r="AJ23" i="41"/>
  <c r="AJ21" i="41"/>
  <c r="AJ20" i="41"/>
  <c r="AJ19" i="41"/>
  <c r="AJ18" i="41"/>
  <c r="AJ17" i="41"/>
  <c r="AJ16" i="41"/>
  <c r="AJ15" i="41"/>
  <c r="AJ9" i="41"/>
  <c r="AJ6" i="41"/>
  <c r="AJ5" i="41"/>
  <c r="AJ13" i="41"/>
  <c r="AJ4" i="41"/>
  <c r="AJ11" i="41"/>
  <c r="AJ7" i="41"/>
  <c r="AJ8" i="41"/>
  <c r="AJ3" i="41"/>
  <c r="AJ10" i="41"/>
  <c r="AG2" i="41"/>
  <c r="AH2" i="41"/>
  <c r="AJ2" i="41" l="1"/>
  <c r="K38" i="39"/>
  <c r="K37" i="39"/>
  <c r="K36" i="39"/>
  <c r="J36" i="39"/>
  <c r="K35" i="39"/>
  <c r="N35" i="39" s="1"/>
  <c r="K34" i="39"/>
  <c r="N34" i="39" s="1"/>
  <c r="K33" i="39"/>
  <c r="N33" i="39" s="1"/>
  <c r="J32" i="39"/>
  <c r="K32" i="39" s="1"/>
  <c r="K31" i="39"/>
  <c r="N31" i="39" s="1"/>
  <c r="K30" i="39"/>
  <c r="N30" i="39" s="1"/>
  <c r="J29" i="39"/>
  <c r="K28" i="39"/>
  <c r="N28" i="39" s="1"/>
  <c r="K27" i="39"/>
  <c r="N27" i="39" s="1"/>
  <c r="N26" i="39"/>
  <c r="K26" i="39"/>
  <c r="J25" i="39"/>
  <c r="K25" i="39" s="1"/>
  <c r="N25" i="39" s="1"/>
  <c r="K24" i="39"/>
  <c r="N24" i="39" s="1"/>
  <c r="K23" i="39"/>
  <c r="N23" i="39" s="1"/>
  <c r="K1" i="39"/>
  <c r="N32" i="39" l="1"/>
  <c r="K29" i="39"/>
  <c r="N29" i="39" s="1"/>
  <c r="AF37" i="41" l="1"/>
  <c r="AE37" i="41"/>
  <c r="AD37" i="41"/>
  <c r="AC37" i="41"/>
  <c r="V37" i="41"/>
  <c r="U37" i="41"/>
  <c r="T37" i="41"/>
  <c r="S37" i="41"/>
  <c r="P37" i="41"/>
  <c r="O37" i="41"/>
  <c r="N37" i="41"/>
  <c r="M37" i="41"/>
  <c r="K37" i="41"/>
  <c r="J37" i="41"/>
  <c r="I37" i="41"/>
  <c r="H37" i="41"/>
  <c r="F37" i="41"/>
  <c r="E37" i="41"/>
  <c r="D37" i="41"/>
  <c r="C37" i="41"/>
  <c r="AF36" i="41"/>
  <c r="AE36" i="41"/>
  <c r="AD36" i="41"/>
  <c r="AC36" i="41"/>
  <c r="V36" i="41"/>
  <c r="U36" i="41"/>
  <c r="T36" i="41"/>
  <c r="S36" i="41"/>
  <c r="P36" i="41"/>
  <c r="O36" i="41"/>
  <c r="N36" i="41"/>
  <c r="M36" i="41"/>
  <c r="K36" i="41"/>
  <c r="J36" i="41"/>
  <c r="I36" i="41"/>
  <c r="H36" i="41"/>
  <c r="F36" i="41"/>
  <c r="E36" i="41"/>
  <c r="D36" i="41"/>
  <c r="C36" i="41"/>
  <c r="AF35" i="41"/>
  <c r="AE35" i="41"/>
  <c r="AD35" i="41"/>
  <c r="AC35" i="41"/>
  <c r="V35" i="41"/>
  <c r="U35" i="41"/>
  <c r="T35" i="41"/>
  <c r="S35" i="41"/>
  <c r="P35" i="41"/>
  <c r="O35" i="41"/>
  <c r="N35" i="41"/>
  <c r="M35" i="41"/>
  <c r="K35" i="41"/>
  <c r="J35" i="41"/>
  <c r="I35" i="41"/>
  <c r="H35" i="41"/>
  <c r="F35" i="41"/>
  <c r="E35" i="41"/>
  <c r="D35" i="41"/>
  <c r="C35" i="41"/>
  <c r="AF34" i="41"/>
  <c r="AE34" i="41"/>
  <c r="AD34" i="41"/>
  <c r="AC34" i="41"/>
  <c r="V34" i="41"/>
  <c r="U34" i="41"/>
  <c r="T34" i="41"/>
  <c r="S34" i="41"/>
  <c r="P34" i="41"/>
  <c r="O34" i="41"/>
  <c r="N34" i="41"/>
  <c r="M34" i="41"/>
  <c r="K34" i="41"/>
  <c r="J34" i="41"/>
  <c r="I34" i="41"/>
  <c r="H34" i="41"/>
  <c r="F34" i="41"/>
  <c r="E34" i="41"/>
  <c r="D34" i="41"/>
  <c r="C34" i="41"/>
  <c r="AF33" i="41"/>
  <c r="AE33" i="41"/>
  <c r="AD33" i="41"/>
  <c r="AC33" i="41"/>
  <c r="V33" i="41"/>
  <c r="U33" i="41"/>
  <c r="T33" i="41"/>
  <c r="S33" i="41"/>
  <c r="P33" i="41"/>
  <c r="O33" i="41"/>
  <c r="N33" i="41"/>
  <c r="M33" i="41"/>
  <c r="K33" i="41"/>
  <c r="J33" i="41"/>
  <c r="I33" i="41"/>
  <c r="H33" i="41"/>
  <c r="F33" i="41"/>
  <c r="E33" i="41"/>
  <c r="D33" i="41"/>
  <c r="C33" i="41"/>
  <c r="AF32" i="41"/>
  <c r="AE32" i="41"/>
  <c r="AD32" i="41"/>
  <c r="AC32" i="41"/>
  <c r="V32" i="41"/>
  <c r="U32" i="41"/>
  <c r="T32" i="41"/>
  <c r="S32" i="41"/>
  <c r="P32" i="41"/>
  <c r="O32" i="41"/>
  <c r="N32" i="41"/>
  <c r="M32" i="41"/>
  <c r="K32" i="41"/>
  <c r="J32" i="41"/>
  <c r="I32" i="41"/>
  <c r="H32" i="41"/>
  <c r="F32" i="41"/>
  <c r="E32" i="41"/>
  <c r="D32" i="41"/>
  <c r="C32" i="41"/>
  <c r="AF31" i="41"/>
  <c r="AE31" i="41"/>
  <c r="AD31" i="41"/>
  <c r="AC31" i="41"/>
  <c r="V31" i="41"/>
  <c r="U31" i="41"/>
  <c r="T31" i="41"/>
  <c r="S31" i="41"/>
  <c r="P31" i="41"/>
  <c r="O31" i="41"/>
  <c r="N31" i="41"/>
  <c r="M31" i="41"/>
  <c r="K31" i="41"/>
  <c r="J31" i="41"/>
  <c r="I31" i="41"/>
  <c r="H31" i="41"/>
  <c r="F31" i="41"/>
  <c r="E31" i="41"/>
  <c r="D31" i="41"/>
  <c r="C31" i="41"/>
  <c r="AF30" i="41"/>
  <c r="AE30" i="41"/>
  <c r="AD30" i="41"/>
  <c r="AC30" i="41"/>
  <c r="V30" i="41"/>
  <c r="U30" i="41"/>
  <c r="T30" i="41"/>
  <c r="S30" i="41"/>
  <c r="P30" i="41"/>
  <c r="O30" i="41"/>
  <c r="N30" i="41"/>
  <c r="M30" i="41"/>
  <c r="K30" i="41"/>
  <c r="J30" i="41"/>
  <c r="I30" i="41"/>
  <c r="H30" i="41"/>
  <c r="F30" i="41"/>
  <c r="E30" i="41"/>
  <c r="D30" i="41"/>
  <c r="C30" i="41"/>
  <c r="AF29" i="41"/>
  <c r="AE29" i="41"/>
  <c r="AD29" i="41"/>
  <c r="AC29" i="41"/>
  <c r="V29" i="41"/>
  <c r="U29" i="41"/>
  <c r="T29" i="41"/>
  <c r="S29" i="41"/>
  <c r="P29" i="41"/>
  <c r="O29" i="41"/>
  <c r="N29" i="41"/>
  <c r="M29" i="41"/>
  <c r="K29" i="41"/>
  <c r="J29" i="41"/>
  <c r="I29" i="41"/>
  <c r="H29" i="41"/>
  <c r="F29" i="41"/>
  <c r="E29" i="41"/>
  <c r="D29" i="41"/>
  <c r="C29" i="41"/>
  <c r="AF28" i="41"/>
  <c r="AE28" i="41"/>
  <c r="AD28" i="41"/>
  <c r="AC28" i="41"/>
  <c r="V28" i="41"/>
  <c r="U28" i="41"/>
  <c r="T28" i="41"/>
  <c r="S28" i="41"/>
  <c r="P28" i="41"/>
  <c r="O28" i="41"/>
  <c r="N28" i="41"/>
  <c r="M28" i="41"/>
  <c r="K28" i="41"/>
  <c r="J28" i="41"/>
  <c r="I28" i="41"/>
  <c r="H28" i="41"/>
  <c r="F28" i="41"/>
  <c r="E28" i="41"/>
  <c r="D28" i="41"/>
  <c r="C28" i="41"/>
  <c r="AF27" i="41"/>
  <c r="AE27" i="41"/>
  <c r="AD27" i="41"/>
  <c r="AC27" i="41"/>
  <c r="V27" i="41"/>
  <c r="U27" i="41"/>
  <c r="T27" i="41"/>
  <c r="S27" i="41"/>
  <c r="P27" i="41"/>
  <c r="O27" i="41"/>
  <c r="N27" i="41"/>
  <c r="M27" i="41"/>
  <c r="K27" i="41"/>
  <c r="J27" i="41"/>
  <c r="I27" i="41"/>
  <c r="H27" i="41"/>
  <c r="F27" i="41"/>
  <c r="E27" i="41"/>
  <c r="D27" i="41"/>
  <c r="C27" i="41"/>
  <c r="AF26" i="41"/>
  <c r="AE26" i="41"/>
  <c r="AD26" i="41"/>
  <c r="AC26" i="41"/>
  <c r="V26" i="41"/>
  <c r="U26" i="41"/>
  <c r="T26" i="41"/>
  <c r="S26" i="41"/>
  <c r="P26" i="41"/>
  <c r="O26" i="41"/>
  <c r="N26" i="41"/>
  <c r="M26" i="41"/>
  <c r="K26" i="41"/>
  <c r="J26" i="41"/>
  <c r="I26" i="41"/>
  <c r="H26" i="41"/>
  <c r="F26" i="41"/>
  <c r="E26" i="41"/>
  <c r="D26" i="41"/>
  <c r="C26" i="41"/>
  <c r="AF25" i="41"/>
  <c r="AE25" i="41"/>
  <c r="AD25" i="41"/>
  <c r="AC25" i="41"/>
  <c r="V25" i="41"/>
  <c r="U25" i="41"/>
  <c r="T25" i="41"/>
  <c r="S25" i="41"/>
  <c r="P25" i="41"/>
  <c r="O25" i="41"/>
  <c r="N25" i="41"/>
  <c r="M25" i="41"/>
  <c r="K25" i="41"/>
  <c r="J25" i="41"/>
  <c r="I25" i="41"/>
  <c r="H25" i="41"/>
  <c r="F25" i="41"/>
  <c r="E25" i="41"/>
  <c r="D25" i="41"/>
  <c r="C25" i="41"/>
  <c r="AF24" i="41"/>
  <c r="AE24" i="41"/>
  <c r="AD24" i="41"/>
  <c r="AC24" i="41"/>
  <c r="V24" i="41"/>
  <c r="U24" i="41"/>
  <c r="T24" i="41"/>
  <c r="S24" i="41"/>
  <c r="P24" i="41"/>
  <c r="O24" i="41"/>
  <c r="N24" i="41"/>
  <c r="M24" i="41"/>
  <c r="K24" i="41"/>
  <c r="J24" i="41"/>
  <c r="I24" i="41"/>
  <c r="H24" i="41"/>
  <c r="F24" i="41"/>
  <c r="E24" i="41"/>
  <c r="D24" i="41"/>
  <c r="C24" i="41"/>
  <c r="AF23" i="41"/>
  <c r="AE23" i="41"/>
  <c r="AD23" i="41"/>
  <c r="AC23" i="41"/>
  <c r="V23" i="41"/>
  <c r="U23" i="41"/>
  <c r="T23" i="41"/>
  <c r="S23" i="41"/>
  <c r="P23" i="41"/>
  <c r="O23" i="41"/>
  <c r="N23" i="41"/>
  <c r="M23" i="41"/>
  <c r="K23" i="41"/>
  <c r="J23" i="41"/>
  <c r="I23" i="41"/>
  <c r="H23" i="41"/>
  <c r="F23" i="41"/>
  <c r="E23" i="41"/>
  <c r="D23" i="41"/>
  <c r="C23" i="41"/>
  <c r="AF22" i="41"/>
  <c r="AE22" i="41"/>
  <c r="AD22" i="41"/>
  <c r="AC22" i="41"/>
  <c r="V22" i="41"/>
  <c r="U22" i="41"/>
  <c r="T22" i="41"/>
  <c r="S22" i="41"/>
  <c r="P22" i="41"/>
  <c r="O22" i="41"/>
  <c r="N22" i="41"/>
  <c r="M22" i="41"/>
  <c r="K22" i="41"/>
  <c r="J22" i="41"/>
  <c r="I22" i="41"/>
  <c r="H22" i="41"/>
  <c r="F22" i="41"/>
  <c r="E22" i="41"/>
  <c r="D22" i="41"/>
  <c r="C22" i="41"/>
  <c r="AF21" i="41"/>
  <c r="AE21" i="41"/>
  <c r="AD21" i="41"/>
  <c r="AC21" i="41"/>
  <c r="V21" i="41"/>
  <c r="U21" i="41"/>
  <c r="T21" i="41"/>
  <c r="S21" i="41"/>
  <c r="P21" i="41"/>
  <c r="O21" i="41"/>
  <c r="N21" i="41"/>
  <c r="M21" i="41"/>
  <c r="K21" i="41"/>
  <c r="J21" i="41"/>
  <c r="I21" i="41"/>
  <c r="H21" i="41"/>
  <c r="F21" i="41"/>
  <c r="E21" i="41"/>
  <c r="D21" i="41"/>
  <c r="C21" i="41"/>
  <c r="AF20" i="41"/>
  <c r="AE20" i="41"/>
  <c r="AD20" i="41"/>
  <c r="AC20" i="41"/>
  <c r="V20" i="41"/>
  <c r="U20" i="41"/>
  <c r="T20" i="41"/>
  <c r="S20" i="41"/>
  <c r="P20" i="41"/>
  <c r="O20" i="41"/>
  <c r="N20" i="41"/>
  <c r="M20" i="41"/>
  <c r="K20" i="41"/>
  <c r="J20" i="41"/>
  <c r="I20" i="41"/>
  <c r="H20" i="41"/>
  <c r="F20" i="41"/>
  <c r="E20" i="41"/>
  <c r="D20" i="41"/>
  <c r="C20" i="41"/>
  <c r="AF19" i="41"/>
  <c r="AE19" i="41"/>
  <c r="AD19" i="41"/>
  <c r="AC19" i="41"/>
  <c r="V19" i="41"/>
  <c r="U19" i="41"/>
  <c r="T19" i="41"/>
  <c r="S19" i="41"/>
  <c r="P19" i="41"/>
  <c r="O19" i="41"/>
  <c r="N19" i="41"/>
  <c r="M19" i="41"/>
  <c r="K19" i="41"/>
  <c r="J19" i="41"/>
  <c r="I19" i="41"/>
  <c r="H19" i="41"/>
  <c r="F19" i="41"/>
  <c r="E19" i="41"/>
  <c r="D19" i="41"/>
  <c r="C19" i="41"/>
  <c r="AF18" i="41"/>
  <c r="AE18" i="41"/>
  <c r="AD18" i="41"/>
  <c r="AC18" i="41"/>
  <c r="V18" i="41"/>
  <c r="U18" i="41"/>
  <c r="T18" i="41"/>
  <c r="S18" i="41"/>
  <c r="P18" i="41"/>
  <c r="O18" i="41"/>
  <c r="N18" i="41"/>
  <c r="M18" i="41"/>
  <c r="K18" i="41"/>
  <c r="J18" i="41"/>
  <c r="I18" i="41"/>
  <c r="H18" i="41"/>
  <c r="F18" i="41"/>
  <c r="E18" i="41"/>
  <c r="D18" i="41"/>
  <c r="C18" i="41"/>
  <c r="AF17" i="41"/>
  <c r="AE17" i="41"/>
  <c r="AD17" i="41"/>
  <c r="AC17" i="41"/>
  <c r="V17" i="41"/>
  <c r="U17" i="41"/>
  <c r="T17" i="41"/>
  <c r="S17" i="41"/>
  <c r="P17" i="41"/>
  <c r="O17" i="41"/>
  <c r="N17" i="41"/>
  <c r="M17" i="41"/>
  <c r="K17" i="41"/>
  <c r="J17" i="41"/>
  <c r="I17" i="41"/>
  <c r="H17" i="41"/>
  <c r="F17" i="41"/>
  <c r="E17" i="41"/>
  <c r="D17" i="41"/>
  <c r="C17" i="41"/>
  <c r="AF16" i="41"/>
  <c r="AE16" i="41"/>
  <c r="AD16" i="41"/>
  <c r="AC16" i="41"/>
  <c r="V16" i="41"/>
  <c r="U16" i="41"/>
  <c r="T16" i="41"/>
  <c r="S16" i="41"/>
  <c r="P16" i="41"/>
  <c r="O16" i="41"/>
  <c r="N16" i="41"/>
  <c r="M16" i="41"/>
  <c r="K16" i="41"/>
  <c r="J16" i="41"/>
  <c r="I16" i="41"/>
  <c r="H16" i="41"/>
  <c r="F16" i="41"/>
  <c r="E16" i="41"/>
  <c r="D16" i="41"/>
  <c r="C16" i="41"/>
  <c r="AF15" i="41"/>
  <c r="AE15" i="41"/>
  <c r="AD15" i="41"/>
  <c r="AC15" i="41"/>
  <c r="V15" i="41"/>
  <c r="U15" i="41"/>
  <c r="T15" i="41"/>
  <c r="S15" i="41"/>
  <c r="P15" i="41"/>
  <c r="O15" i="41"/>
  <c r="N15" i="41"/>
  <c r="M15" i="41"/>
  <c r="K15" i="41"/>
  <c r="J15" i="41"/>
  <c r="I15" i="41"/>
  <c r="H15" i="41"/>
  <c r="F15" i="41"/>
  <c r="E15" i="41"/>
  <c r="D15" i="41"/>
  <c r="C15" i="41"/>
  <c r="AF14" i="41"/>
  <c r="AE14" i="41"/>
  <c r="AD14" i="41"/>
  <c r="AC14" i="41"/>
  <c r="V14" i="41"/>
  <c r="U14" i="41"/>
  <c r="T14" i="41"/>
  <c r="S14" i="41"/>
  <c r="P14" i="41"/>
  <c r="O14" i="41"/>
  <c r="N14" i="41"/>
  <c r="M14" i="41"/>
  <c r="K14" i="41"/>
  <c r="J14" i="41"/>
  <c r="I14" i="41"/>
  <c r="H14" i="41"/>
  <c r="F14" i="41"/>
  <c r="E14" i="41"/>
  <c r="D14" i="41"/>
  <c r="C14" i="41"/>
  <c r="AF13" i="41"/>
  <c r="AE13" i="41"/>
  <c r="AD13" i="41"/>
  <c r="AC13" i="41"/>
  <c r="V13" i="41"/>
  <c r="U13" i="41"/>
  <c r="T13" i="41"/>
  <c r="S13" i="41"/>
  <c r="P13" i="41"/>
  <c r="O13" i="41"/>
  <c r="N13" i="41"/>
  <c r="M13" i="41"/>
  <c r="K13" i="41"/>
  <c r="J13" i="41"/>
  <c r="I13" i="41"/>
  <c r="H13" i="41"/>
  <c r="F13" i="41"/>
  <c r="E13" i="41"/>
  <c r="D13" i="41"/>
  <c r="C13" i="41"/>
  <c r="AF12" i="41"/>
  <c r="AE12" i="41"/>
  <c r="AD12" i="41"/>
  <c r="AC12" i="41"/>
  <c r="V12" i="41"/>
  <c r="U12" i="41"/>
  <c r="T12" i="41"/>
  <c r="S12" i="41"/>
  <c r="P12" i="41"/>
  <c r="O12" i="41"/>
  <c r="N12" i="41"/>
  <c r="M12" i="41"/>
  <c r="K12" i="41"/>
  <c r="J12" i="41"/>
  <c r="I12" i="41"/>
  <c r="H12" i="41"/>
  <c r="F12" i="41"/>
  <c r="E12" i="41"/>
  <c r="D12" i="41"/>
  <c r="C12" i="41"/>
  <c r="AF11" i="41"/>
  <c r="AE11" i="41"/>
  <c r="AD11" i="41"/>
  <c r="AC11" i="41"/>
  <c r="V11" i="41"/>
  <c r="U11" i="41"/>
  <c r="T11" i="41"/>
  <c r="S11" i="41"/>
  <c r="P11" i="41"/>
  <c r="O11" i="41"/>
  <c r="N11" i="41"/>
  <c r="M11" i="41"/>
  <c r="K11" i="41"/>
  <c r="J11" i="41"/>
  <c r="I11" i="41"/>
  <c r="H11" i="41"/>
  <c r="F11" i="41"/>
  <c r="E11" i="41"/>
  <c r="D11" i="41"/>
  <c r="C11" i="41"/>
  <c r="AF10" i="41"/>
  <c r="AE10" i="41"/>
  <c r="AD10" i="41"/>
  <c r="AC10" i="41"/>
  <c r="V10" i="41"/>
  <c r="U10" i="41"/>
  <c r="T10" i="41"/>
  <c r="S10" i="41"/>
  <c r="P10" i="41"/>
  <c r="O10" i="41"/>
  <c r="N10" i="41"/>
  <c r="M10" i="41"/>
  <c r="K10" i="41"/>
  <c r="J10" i="41"/>
  <c r="I10" i="41"/>
  <c r="H10" i="41"/>
  <c r="F10" i="41"/>
  <c r="E10" i="41"/>
  <c r="D10" i="41"/>
  <c r="C10" i="41"/>
  <c r="AF9" i="41"/>
  <c r="AE9" i="41"/>
  <c r="AD9" i="41"/>
  <c r="AC9" i="41"/>
  <c r="V9" i="41"/>
  <c r="U9" i="41"/>
  <c r="T9" i="41"/>
  <c r="S9" i="41"/>
  <c r="P9" i="41"/>
  <c r="O9" i="41"/>
  <c r="N9" i="41"/>
  <c r="M9" i="41"/>
  <c r="K9" i="41"/>
  <c r="J9" i="41"/>
  <c r="I9" i="41"/>
  <c r="H9" i="41"/>
  <c r="F9" i="41"/>
  <c r="E9" i="41"/>
  <c r="D9" i="41"/>
  <c r="C9" i="41"/>
  <c r="AF8" i="41"/>
  <c r="AE8" i="41"/>
  <c r="AD8" i="41"/>
  <c r="AC8" i="41"/>
  <c r="V8" i="41"/>
  <c r="U8" i="41"/>
  <c r="T8" i="41"/>
  <c r="S8" i="41"/>
  <c r="P8" i="41"/>
  <c r="O8" i="41"/>
  <c r="N8" i="41"/>
  <c r="M8" i="41"/>
  <c r="K8" i="41"/>
  <c r="J8" i="41"/>
  <c r="I8" i="41"/>
  <c r="H8" i="41"/>
  <c r="F8" i="41"/>
  <c r="E8" i="41"/>
  <c r="D8" i="41"/>
  <c r="C8" i="41"/>
  <c r="AF7" i="41"/>
  <c r="AE7" i="41"/>
  <c r="AD7" i="41"/>
  <c r="AC7" i="41"/>
  <c r="V7" i="41"/>
  <c r="U7" i="41"/>
  <c r="T7" i="41"/>
  <c r="S7" i="41"/>
  <c r="P7" i="41"/>
  <c r="O7" i="41"/>
  <c r="N7" i="41"/>
  <c r="M7" i="41"/>
  <c r="K7" i="41"/>
  <c r="J7" i="41"/>
  <c r="I7" i="41"/>
  <c r="H7" i="41"/>
  <c r="F7" i="41"/>
  <c r="E7" i="41"/>
  <c r="D7" i="41"/>
  <c r="C7" i="41"/>
  <c r="AF6" i="41"/>
  <c r="AE6" i="41"/>
  <c r="AD6" i="41"/>
  <c r="AC6" i="41"/>
  <c r="V6" i="41"/>
  <c r="U6" i="41"/>
  <c r="T6" i="41"/>
  <c r="S6" i="41"/>
  <c r="P6" i="41"/>
  <c r="O6" i="41"/>
  <c r="N6" i="41"/>
  <c r="M6" i="41"/>
  <c r="K6" i="41"/>
  <c r="J6" i="41"/>
  <c r="I6" i="41"/>
  <c r="H6" i="41"/>
  <c r="F6" i="41"/>
  <c r="E6" i="41"/>
  <c r="D6" i="41"/>
  <c r="C6" i="41"/>
  <c r="AF5" i="41"/>
  <c r="AE5" i="41"/>
  <c r="AD5" i="41"/>
  <c r="AC5" i="41"/>
  <c r="V5" i="41"/>
  <c r="U5" i="41"/>
  <c r="T5" i="41"/>
  <c r="S5" i="41"/>
  <c r="P5" i="41"/>
  <c r="O5" i="41"/>
  <c r="N5" i="41"/>
  <c r="M5" i="41"/>
  <c r="K5" i="41"/>
  <c r="J5" i="41"/>
  <c r="I5" i="41"/>
  <c r="H5" i="41"/>
  <c r="F5" i="41"/>
  <c r="E5" i="41"/>
  <c r="D5" i="41"/>
  <c r="C5" i="41"/>
  <c r="AF4" i="41"/>
  <c r="AE4" i="41"/>
  <c r="AD4" i="41"/>
  <c r="AC4" i="41"/>
  <c r="V4" i="41"/>
  <c r="U4" i="41"/>
  <c r="T4" i="41"/>
  <c r="S4" i="41"/>
  <c r="P4" i="41"/>
  <c r="O4" i="41"/>
  <c r="N4" i="41"/>
  <c r="M4" i="41"/>
  <c r="K4" i="41"/>
  <c r="J4" i="41"/>
  <c r="I4" i="41"/>
  <c r="H4" i="41"/>
  <c r="F4" i="41"/>
  <c r="E4" i="41"/>
  <c r="D4" i="41"/>
  <c r="C4" i="41"/>
  <c r="AF3" i="41"/>
  <c r="AE3" i="41"/>
  <c r="AD3" i="41"/>
  <c r="AC3" i="41"/>
  <c r="V3" i="41"/>
  <c r="U3" i="41"/>
  <c r="T3" i="41"/>
  <c r="S3" i="41"/>
  <c r="P3" i="41"/>
  <c r="O3" i="41"/>
  <c r="N3" i="41"/>
  <c r="M3" i="41"/>
  <c r="K3" i="41"/>
  <c r="J3" i="41"/>
  <c r="I3" i="41"/>
  <c r="H3" i="41"/>
  <c r="F3" i="41"/>
  <c r="E3" i="41"/>
  <c r="D3" i="41"/>
  <c r="C3" i="41"/>
  <c r="AF2" i="41"/>
  <c r="AE2" i="41"/>
  <c r="AD2" i="41"/>
  <c r="AC2" i="41"/>
  <c r="V2" i="41"/>
  <c r="U2" i="41"/>
  <c r="T2" i="41"/>
  <c r="S2" i="41"/>
  <c r="P2" i="41"/>
  <c r="O2" i="41"/>
  <c r="N2" i="41"/>
  <c r="M2" i="41"/>
  <c r="K2" i="41"/>
  <c r="J2" i="41"/>
  <c r="I2" i="41"/>
  <c r="H2" i="41"/>
  <c r="F2" i="41"/>
  <c r="E2" i="41"/>
  <c r="D2" i="41"/>
  <c r="C2" i="4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<sst xmlns="http://schemas.openxmlformats.org/spreadsheetml/2006/main" count="751" uniqueCount="427">
  <si>
    <t>OBJETIVO ESTRATÉGICO</t>
  </si>
  <si>
    <t>14. INCREMENTAR LA PARTICIPACIÓN CIUDADANA EN LAS DECISIONES PÚBLICAS PARA QUE ZAPOPANAS Y ZAPOPANOS ACCEDAN A LOS SERVICIOS Y PROGRAMAS MUNICIPALES.</t>
  </si>
  <si>
    <t>15. MEJORAR EL DESEMPEÑO DEL GOBIERNO MUNICIPAL PARA QUE LA PREVENCIÓN, DETECCIÓN Y CORRECCIÓN DE PRÁCTICAS DE GOBIERNO INDEBIDAS SEA UNA CONSTANTE QUE POSICIONE A ZAPOPAN COMO REFERENTE DE TRANSPARENCIA, RENDICIÓN DE CUENTAS Y UNA HACIENDA PÚBLICA CONSOLIDADA.</t>
  </si>
  <si>
    <t>11. DISMINUIR LOS FACTORES DE RIESGO, PARA MODIFICAR LOS PATRONES SOCIOCULTURALES QUE INFLUYEN EN LA GENERACIÓN DE LAS VIOLENCIAS EN TODOS SUS TIPOS Y MODALIDADES, CON PRIORIDAD EN LAS ZONAS DE MAYOR INCIDENCIA DELICTIVA.</t>
  </si>
  <si>
    <t>12. GENERAR CERTEZA JURÍDICA CON ENFOQUE DE CULTURA DE PAZ EN LOS PROCESOS DE IMPARTICIÓN DE JUSTICIA.</t>
  </si>
  <si>
    <t>6. GENERAR UN DESARROLLO TERRITORIAL Y URBANO, ORDENADO, SUSTENTABLE Y AMIGABLE CON EL MEDIO AMBIENTE.</t>
  </si>
  <si>
    <t>7. DISMINUIR LOS FACTORES QUE PROVOCAN SITUACIONES DE RIESGO DE DESASTRE PARA SALVAGUARDAR LA VIDA DE ZAPOPANAS Y ZAPOPANOS, SUS BIENES Y SU ENTORNO, CON LA PARTICIPACIÓN DE LA SOCIEDAD SIENDO UN MUNICIPIO SOLIDARIO Y RESILIENTE.</t>
  </si>
  <si>
    <t>5. MEJORAR LA IMAGEN URBANA DEL MUNICIPIO CON LA RECUPERACIÓN, REHABILITACIÓN, INTEGRACIÓN Y CONSERVACIÓN DE ÁREAS NATURALES, INFRAESTRUCTURA Y ESPACIOS PÚBLICOS.</t>
  </si>
  <si>
    <t>3. MEJORAR LOS SERVICIOS PÚBLICOS MUNICIPALES EN FAVOR DE ZAPOPANAS Y ZAPOPANOS.</t>
  </si>
  <si>
    <t>16. INTEGRAR BUENAS PRÁCTICAS DE INNOVACIÓN ADMINISTRATIVA Y DIGITAL EN SERVICIOS PÚBLICOS, TRÁMITES Y PROCESOS PARA UNA EFECTIVA INTEROPERATIVIDAD ENTRE LAS UNIDADES ADMINISTRATIVAS DEL GOBIERNO MUNICIPAL.</t>
  </si>
  <si>
    <t>10. INCREMENTAR LA OFERTA Y ACCESO DE OPORTUNIDADES DE CAPACITACIÓN, FORMACIÓN LABORAL Y EMPRESARIAL PARA ZAPOPANAS Y ZAPOPANOS.</t>
  </si>
  <si>
    <t>1. MEJORAR EL DESARROLLO INTEGRAL DE ZAPOPANAS Y ZAPOPANOS CON PROGRAMAS, SERVICIOS, PROYECTOS Y ACCIONES QUE ATIENDAN EL BIENESTAR SOCIAL.</t>
  </si>
  <si>
    <t>8. INCREMENTAR LA DERRAMA ECONÓMICA CON LA PROMOCIÓN TURÍSTICA Y ATRACCIÓN A LA INVERSIÓN.</t>
  </si>
  <si>
    <t>9. INCREMENTAR LOS EMPLEOS Y LOS INGRESOS CON MECANISMOS DE VINCULACIÓN FINANCIERA Y ASISTENCIA TÉCNICA.</t>
  </si>
  <si>
    <t>4. MEJORAR LA INFRAESTRUCTURA VIAL CON UNA CORRECTA INCLUSIÓN DE ACCESIBILIDAD
UNIVERSAL Y CON SISTEMAS DE MOVILIDAD AMIGABLES, SOSTENIBLES Y LIBRES DE FACTORES DE RIESGO.</t>
  </si>
  <si>
    <t>2. DISMINUIR LAS BRECHAS DE DESIGUALDAD SOCIAL, DE GÉNERO, EDUCATIVAS Y ECONÓMICAS CON SERVICIOS Y PROGRAMAS INTEGRALES CON ENFOQUE DE DERECHOS HUMANOS Y PERSPECTIVA DE GÉNERO PARA ZAPOPANAS Y ZAPOPANOS.</t>
  </si>
  <si>
    <t>MUNICIPIO</t>
  </si>
  <si>
    <t>ZAPOPAN.</t>
  </si>
  <si>
    <t>DENOMINACIÓN DEL PROGRAMA</t>
  </si>
  <si>
    <t>CATEGORÍA PROGRAMÁTICA</t>
  </si>
  <si>
    <t>UNIDAD RESPONSABLE/OPD</t>
  </si>
  <si>
    <t>FINALIDAD</t>
  </si>
  <si>
    <t>FUNCIÓN</t>
  </si>
  <si>
    <t>SUB-FUNCIÓN</t>
  </si>
  <si>
    <t>PLAN NACIONAL DE DESARROLLO</t>
  </si>
  <si>
    <t>ALINEACIÓN CON OBJETIVOS SUPERIORES DEL PND</t>
  </si>
  <si>
    <t>ALINEACIÓN CON OBJETIVOS SECUNDARIOS DEL PND</t>
  </si>
  <si>
    <t>PLAN ESTATAL DE DESARROLLO</t>
  </si>
  <si>
    <t>ALINEACIÓN CON OBJETIVOS SUPERIORES DEL PED</t>
  </si>
  <si>
    <t>ALINEACIÓN CON OBJETIVOS SECUNDARIOS DEL PED</t>
  </si>
  <si>
    <t>IMPORTE</t>
  </si>
  <si>
    <t>I N D I C A D O R E S</t>
  </si>
  <si>
    <t>RESUMEN NARRATIVO</t>
  </si>
  <si>
    <t>NOMBRE DEL INDICADOR</t>
  </si>
  <si>
    <t>DEFINICIÓN</t>
  </si>
  <si>
    <t>DIMENSIÓN</t>
  </si>
  <si>
    <t>TIPO</t>
  </si>
  <si>
    <t>MÉTODO DE CÁLCULO</t>
  </si>
  <si>
    <t>VALOR PROGRAMADO 1 (NUMERADOR)</t>
  </si>
  <si>
    <t>VALOR PROGRAMADO 2 (DENOMINADOR)</t>
  </si>
  <si>
    <t>FRECUENCIA DE MEDICIÓN</t>
  </si>
  <si>
    <t>UNIDAD DE MEDIDA</t>
  </si>
  <si>
    <t>METAS</t>
  </si>
  <si>
    <t>LÍNEA BASE</t>
  </si>
  <si>
    <t>MEDIOS DE VERIFICACIÓN</t>
  </si>
  <si>
    <t>SUPUESTOS</t>
  </si>
  <si>
    <t>FIN</t>
  </si>
  <si>
    <t>EFICACIA</t>
  </si>
  <si>
    <t>ESTRATÉGICO</t>
  </si>
  <si>
    <t>ANUAL</t>
  </si>
  <si>
    <t>PORCENTAJE</t>
  </si>
  <si>
    <t>PROPÓSITO</t>
  </si>
  <si>
    <t>TRIMESTRAL</t>
  </si>
  <si>
    <t>COMPONENTE 1</t>
  </si>
  <si>
    <t>GESTIÓN</t>
  </si>
  <si>
    <t>ACTIVIDAD 1.1</t>
  </si>
  <si>
    <t>ACTIVIDAD 1.2</t>
  </si>
  <si>
    <t>ACTIVIDAD 1.3</t>
  </si>
  <si>
    <t>COMPONENTE 2</t>
  </si>
  <si>
    <t>ACTIVIDAD 2.1</t>
  </si>
  <si>
    <t>ACTIVIDAD 2.2</t>
  </si>
  <si>
    <t>COMPONENTE 3</t>
  </si>
  <si>
    <t>ACTIVIDAD 3.1</t>
  </si>
  <si>
    <t>ACTIVIDAD 3.2</t>
  </si>
  <si>
    <t>ACTIVIDAD 3.3</t>
  </si>
  <si>
    <t>ACTIVIDAD 4.1</t>
  </si>
  <si>
    <t>ACTIVIDAD 4.2</t>
  </si>
  <si>
    <t>TIPO DE GASTO</t>
  </si>
  <si>
    <t>FUENTE DE FINANCIAMIENTO</t>
  </si>
  <si>
    <t>LOCALIZACIÓN GEOGRAFICA</t>
  </si>
  <si>
    <t>13. TODO EL TERRITORIO.</t>
  </si>
  <si>
    <t>GÉNERO</t>
  </si>
  <si>
    <t>3. INDISTINTO.</t>
  </si>
  <si>
    <t>DIRECCIONES O UNIDADES PARTICIPANTES</t>
  </si>
  <si>
    <t>FUNCIONARIO RESPONSABLE DEL PROGRAMA</t>
  </si>
  <si>
    <t>NOTA: LAS METAS PUEDEN SER PROGRAMADAS, MODIFICADAS Y/O AÑADIDAS EN EL TRANSCURSO DEL EJERCICIO FISCAL EN CURSO.</t>
  </si>
  <si>
    <t>PLAN MUNICIPAL DE   DESARROLLO Y GOBERNANZA 2024 - 2027</t>
  </si>
  <si>
    <t>ALINEACIÓN CON EL TEMA DE DESARROLLO DEL PMDyG</t>
  </si>
  <si>
    <t>ALINEACIÓN CON LA POLÍTICA DE DESARROLLO DEL PMDyG</t>
  </si>
  <si>
    <t>COMPONENTE 4</t>
  </si>
  <si>
    <t>POBLACIÓN OBJETIVO</t>
  </si>
  <si>
    <t>18. CIUDADANOS.</t>
  </si>
  <si>
    <t>ECONOMÍA</t>
  </si>
  <si>
    <t>ALINEACIÓN CON EL OBJETIVO  ESTRATEGICO DEL PMDyG</t>
  </si>
  <si>
    <t>ALINEACIÓN CON LA ESTRATEGIA ESPECIFICA DEL PMDyG</t>
  </si>
  <si>
    <t>M. APOYO AL PROCESO PRESUPUESTARIO Y PARA MEJORAR LA EFICIENCIA INSTITUCIONAL.</t>
  </si>
  <si>
    <t>TESORERÍA MUNICIPAL.</t>
  </si>
  <si>
    <t>5.3 HACIENDA PÚBLICA SÓLIDA Y EFICIENTE</t>
  </si>
  <si>
    <t xml:space="preserve">TRIMESTRAL </t>
  </si>
  <si>
    <t>06.4 FONDO DE APORTACIONES PARA EL FORTALECIMIENTO MUNICIPAL.</t>
  </si>
  <si>
    <t>4 OTRAS NO CLASIFICADAS EN FUNCIONES ANTERIORES.</t>
  </si>
  <si>
    <t>4.2. TRANSFERENCIAS, PARTICIPACIONES Y APORTACIONES ENTRE DIFERENTES NIVELES Y ORDENES DE GOBIERNO.</t>
  </si>
  <si>
    <t>4.2.3 APORTACIONES ENTRE DIFERENTES NIVELES Y ORDENES DE GOBIERNO.</t>
  </si>
  <si>
    <t>36 CONTRIBUIR AL BIENESTAR SOCIAL E IGUALDAD MEDIANTE LA OPTIMIZACIÓN EN LA APLICACIÓN DE LOS RECURSOS PÚBLICOS.</t>
  </si>
  <si>
    <t>PORCENTAJE DE APLICACIÓN PRIORITARIA DE RECURSOS DEL FORTAMUN.</t>
  </si>
  <si>
    <t>SE MIDE EL AVANCE PORCENTUAL EN EL EJERCICIO DE LOS RECURSOS TRANSFERIDOS POR EL FORTAMUN.</t>
  </si>
  <si>
    <t xml:space="preserve">(GASTO TOTAL EJERCIDO DEL FORTAMUN / RECURSOS ESTIMADOS PARA RECIBIR DEL FORTAMUN EN EL EJERCICIO FISCAL CORRIENTE) * 100    </t>
  </si>
  <si>
    <t>CUENTA PÚBLICA MUNICIPAL; https://www.zapopan.gob.mx/transparencia/rendicion-de-cuentas/cuentas-publicas/</t>
  </si>
  <si>
    <t>36 EL MUNICIPIO DE ZAPOPAN RECIBE LA TRANSFERENCIA DE RECURSOS FEDERALES PARA FORTALECER E SUS FINANZAS PÚBLICAS MUNICIPALES.</t>
  </si>
  <si>
    <t>PORCENTAJE DE DEPENDENCIA FINANCIERA MUNICIPAL.</t>
  </si>
  <si>
    <t>SE MIDE LA DEPENDENCIA DEL MUNICIPIO DE LOS RECURSOS TRANSFERIDOS POR EL FORTAMUN.</t>
  </si>
  <si>
    <t>(RECURSOS MINISTRADOS DEL FORTAMUN AL MUNICIPIO / INGRESOS PROPIOS ESTIMADOS POR EL MUNICIPIO PARA EL EJERCICIO FISCAL CORRIENTE)*100</t>
  </si>
  <si>
    <t>LA GESTIÓN MUNICIPAL SE APEGA A LOS TIEMPOS, LINEAMIENTOS Y NORMATIVIDAD APLICABLES DEL FONDO.</t>
  </si>
  <si>
    <t>119 CUMPLIMIENTO DE PAGO DE LAS OBLIGACIONES FINANCIERAS REALIZADO.</t>
  </si>
  <si>
    <t>PORCENTAJE DE PAGO ANUAL DE LAS OBLIGACIONES FINANCIERAS REALIZADO.</t>
  </si>
  <si>
    <t>SE MIDE EL AVANCE PORCENTUAL DEL CUMPLIMIENTO DE LAS OBLIGACIONES DE PAGO (AGUA, LUZ, DEUDA Y ARRENDAMIENTOS).</t>
  </si>
  <si>
    <t>(MONTO PAGADO POR CONCEPTO DE OBLIGACIONES FINANCIERAS / MONTO ESTIMADO PARA CUBRIR EL PAGO DE LAS OBLIGACIONES FINANCIERAS)*100</t>
  </si>
  <si>
    <t>REPORTERÍA E INFORMES PUBLICADOS EN EL PORTAL WEB DEL MUNICIPIO DE ZAPOPAN; https://www.zapopan.gob.mx/transparencia/informes-planes-y-programas/ramo-33/. DIRECCIÓN DE PRESUPUESTO Y EGRESOS.</t>
  </si>
  <si>
    <t>490 PAGO DE SERVICIOS DE ENERGÍA ELÉCTRICA.</t>
  </si>
  <si>
    <t>PORCENTAJE DE PAGO DE LOS SERVICIOS DE ENERGÍA ELÉCTRICA.</t>
  </si>
  <si>
    <t>SE MIDE EL PORCENTAJE DE RECURSOS EJERCIDOS PARA EL PAGO DE LOS SERVICIOS DE ENERGÍA ELÉCTRICA.</t>
  </si>
  <si>
    <t>(MONTO PAGADO POR CONCEPTO DE LOS SERVICIOS DE ENERGÍA ELÉCTRICA / MONTO ESTIMADO PARA CUBRIR EL PAGO DE LOS SERVICIOS DE ENERGÍA ELÉCTRICA) *100</t>
  </si>
  <si>
    <t>491 PAGO DE ARRENDAMIENTOS.</t>
  </si>
  <si>
    <t>PORCENTAJE DE PAGO DE ARRENDAMIENTOS.</t>
  </si>
  <si>
    <t>SE MIDE EL PORCENTAJE DE RECURSOS EJERCIDOS PARA EL PAGO DE ARRENDAMIENTOS (MAQUINARIA, HERRAMIENTAS, EQUIPO DE TRANSPORTE Y OTROS EQUIPOS).</t>
  </si>
  <si>
    <t>(MONTO PAGADO POR CONCEPTO DE ARRENDAMIENTOS / MONTO ESTIMADO PARA CUBRIR EL PAGO DE LOS ARRENDAMIENTOS)*100</t>
  </si>
  <si>
    <t>492 PAGO DE SERVICIOS DE LA DEUDA.</t>
  </si>
  <si>
    <t>PORCENTAJE DE PAGO DE LOS SERVICIOS DE LA DEUDA.</t>
  </si>
  <si>
    <t>SE MIDE EL PORCENTAJE DE RECURSOS EJERCIDOS PARA EL PAGO DE LA DEUDA (AMORTIZACIÓN, INTERESES, GASTOS Y COSTOS POR COBERTURA).</t>
  </si>
  <si>
    <t>(MONTO PAGADO POR CONCEPTO DE LA DEUDA / MONTO ESTIMADO PARA CUBRIR EL PAGO DE LA DEUDA)*100</t>
  </si>
  <si>
    <t>135 INFRAESTRUCTURA Y MANTENIMIENTO EJECUTADO.</t>
  </si>
  <si>
    <t>PORCENTAJE DE INFRAESTRUCTURA Y MANTENIMIENTO EJECUTADO.</t>
  </si>
  <si>
    <t>SE MIDE EL PORCENTAJE DE RECURSOS EJERCIDOS PARA  LA EJECUCIÓN Y MANTENIMIENTO DE LA INFRAESTRUCTURA.</t>
  </si>
  <si>
    <t>(MONTO PAGADO POR CONCEPTO DE EJECUCIÓN Y MANTENIMIENTO DE LA INFRAESTRUCTURA / MONTO ESTIMADO PARA CUBRIR EL PAGO DE EJECUCIÓN Y MANTENIMIENTO DE LA INFRAESTRUCTURA)*100</t>
  </si>
  <si>
    <t>494 MANTENIMIENTO, REHABILITACIÓN, Y/O AMPLIACIÓN DE INFRAESTRUCTURA.</t>
  </si>
  <si>
    <t>PORCENTAJE DE MANTENIMIENTO, REHABILITACIÓN, Y/O AMPLIACIÓN DE INFRAESTRUCTURA.</t>
  </si>
  <si>
    <t>SE MIDE EL PORCENTAJE DE RECURSOS EJERCIDOS PARA EL MANTENIMIENTO, REHABILITACIÓN, Y/O AMPLIACIÓN DE INFRAESTRUCTURA.</t>
  </si>
  <si>
    <t>(MONTO PAGADO POR CONCEPTO DEL MANTENIMIENTO, REHABILITACIÓN, Y/O AMPLIACIÓN DE INFRAESTRUCTURA / MONTO ESTIMADO PARA CUBRIR EL PAGO DEL MANTENIMIENTO, REHABILITACIÓN, Y/O AMPLIACIÓN DE INFRAESTRUCTURA)*100</t>
  </si>
  <si>
    <t>128 PRESTACIÓN Y MANTENIMIENTO DE SERVICIOS PÚBLICOS.</t>
  </si>
  <si>
    <t>PORCENTAJE DE RECURSOS DEL FORTAMUN EN LA PRESTACIÓN Y MANTENIMIENTO DE SERVICIOS PÚBLICOS</t>
  </si>
  <si>
    <t>SE MIDE EL PORCENTAJE DE RECURSOS EJERCIDOS PARA LA  PRESTACIÓN Y MANTENIMIENTO DE SERVICIOS PÚBLICOS</t>
  </si>
  <si>
    <t>(MONTO PAGADO POR CONCEPTO DE PRESTACIÓN Y MANTENIMIENTO DE SERVICIOS PÚBLICOS / MONTO PROGRAMADO POR CONCEPTO DE PRESTACIÓN Y MANTENIMIENTO DE SERVICIOS PÚBLICOS)*100</t>
  </si>
  <si>
    <t>138 GESTIONES DIRECTAMENTE VINCULADAS CON LA SEGURIDAD PÚBLICA ATENDIDAS.</t>
  </si>
  <si>
    <t>PORCENTAJE DE RECURSOS EJERCIDOS DEL FORTAMUN EN RUBROS PARA LAS GESTIONES DIRECTAMENTE VINCULADAS CON LA SEGURIDAD PÚBLICA.</t>
  </si>
  <si>
    <t>SE MIDE EL PORCENTAJE DE RECURSOS EJERCIDOS PARA LA ATENCIÓN DE LAS NECESIDADES DIRECTAMENTE VINCULADAS CON LA SEGURIDAD PÚBLICA.</t>
  </si>
  <si>
    <t xml:space="preserve">(GASTO EN GESTIONES VINCULADAS CON LA SEGURIDAD PÚBLICA / MONTO ESTIMADO PARA CUBRIR EL PAGO DE LAS GESTIONES VINCULADAS CON LA SEGURIDAD PÚBLICA)* 100  </t>
  </si>
  <si>
    <t>495 EQUIPAMIENTO PARA LAS FUERZAS DE SEGURIDAD PÚBLICA MUNICIPAL.</t>
  </si>
  <si>
    <t>PORCENTAJE DE RECURSOS PARA EL EQUIPAMIENTO PARA LAS FUERZAS DE SEGURIDAD PÚBLICA MUNICIPALES.</t>
  </si>
  <si>
    <t>SE MIDE EL PORCENTAJE DE RECURSOS EJERCIDOS PARA EL EQUIPAMIENTO  PARA LAS FUERZAS DE SEGURIDAD PÚBLICA MUNICIPAL.</t>
  </si>
  <si>
    <t xml:space="preserve">(GASTO EN EQUIPAMIENTO  PARA LAS FUERZAS DE SEGURIDAD PÚBLICA MUNICIPAL / MONTO ESTIMADO PARA CUBRIR EL PAGO DEL EQUIPAMIENTO  PARA LAS FUERZAS DE SEGURIDAD PÚBLICA MUNICIPAL)* 100  </t>
  </si>
  <si>
    <t>496 ATENCIÓN A SERVICIOS VINCULADOS A LA SEGURIDAD PÚBLICA MUNICIPAL.</t>
  </si>
  <si>
    <t>PORCENTAJE DE RECURSOS PARA LA ATENCIÓN A SERVICIOS VINCULADOS A LA SEGURIDAD PÚBLICA MUNICIPAL.</t>
  </si>
  <si>
    <t>SE MIDE EL PORCENTAJE DE RECURSOS EJERCIDOS PARA LA ATENCIÓN A SERVICIOS VINCULADOS A LA SEGURIDAD PÚBLICA MUNICIPAL.</t>
  </si>
  <si>
    <t xml:space="preserve">(GASTO EN  ATENCIÓN A SERVICIOS VINCULADOS A LA SEGURIDAD PÚBLICA MUNICIPAL / MONTO ESTIMADO PARA CUBRIR EL PAGO DE LA ATENCIÓN A SERVICIOS VINCULADOS A LA SEGURIDAD PÚBLICA MUNICIPAL)* 100  </t>
  </si>
  <si>
    <t>497 IMPLEMENTACIÓN DE OTRAS ACTIVIDADES VINCULADAS A LA SEGURIDAD PÚBLICA.</t>
  </si>
  <si>
    <t>PORCENTAJE DE RECURSOS EN OTRAS ACTIVIDADES VINCULADAS A LA SEGURIDAD PÚBLICA.</t>
  </si>
  <si>
    <t>SE MIDE EL PORCENTAJE DE RECURSOS EJERCIDOS EN OTRAS ACTIVIDADES VINCULADAS A LA SEGURIDAD PÚBLICA.</t>
  </si>
  <si>
    <t xml:space="preserve">(GASTO EN OTRAS ACTIVIDADES VINCULADAS A LA SEGURIDAD PÚBLICA MUNICIPAL / MONTO ESTIMADO PARA CUBRIR EL PAGO DE OTRAS ACTIVIDADES VINCULADAS A LA SEGURIDAD PÚBLICA MUNICIPAL)* 100  </t>
  </si>
  <si>
    <t>082 MODERNIZACIÓN Y MANTENIMIENTO DE SISTEMAS IMPLEMENTADOS.</t>
  </si>
  <si>
    <t>PORCENTAJE DE RECURSOS EJERCIDOS EN LA MODERNIZACIÓN Y MANTENIMIENTO DE SISTEMAS IMPLEMENTADOS</t>
  </si>
  <si>
    <t xml:space="preserve">SE MIDE EL PORCENTAJE DE RECURSOS EJERCIDOS EN LA MODERNIZACIÓN Y MANTENIMIENTO DE SISTEMAS IMPLEMENTADOS </t>
  </si>
  <si>
    <t>(GASTO EN MODERNIZACIÓN  Y MANTENIMIENTO DE SISTEMAS IMPLEMENTADOS / MONTO ESTIMADO PARA CUBRIR EL PAGO DE MODERNIZACIÓN Y MANTENIMIENTO DE SISTEMAS IMPLEMENTADOS)*100</t>
  </si>
  <si>
    <t>011 MANTENIMIENTO DE REDES E INFRAESTRUCTURA DIGITAL.</t>
  </si>
  <si>
    <t>PORCENTAJE DE RECURSOS EN EL MANTENIMIENTO DE REDES E INFRAESTRUCTURA DIGITAL</t>
  </si>
  <si>
    <t>SE MIDE EL PORCENTAJE DE RECURSOS EJERCIDOS EN EL MANTENIMIENTO DE REDES E INFRAESTRUCTURA DIGITAL</t>
  </si>
  <si>
    <t>(GASTO EN MANTENIMIENTO DE REDES E INFRAESTRUCTURA DIGITAL / MONTO ESTIMADO PARA CUBRIR EL PAGO DE  MANTENIMIENTO DE REDES E INFRAESTRUCTURA DIGITAL)*100</t>
  </si>
  <si>
    <t>028 MODERNIZACIÓN DE EQUIPOS ADMINISTRATIVOS Y DE SERVICIOS.</t>
  </si>
  <si>
    <t>PORCENTAJE DE RECURSOS EN LA MODERNIZACIÓN DE EQUIPOS ADMINISTRATIVOS Y DE SERVICIOS</t>
  </si>
  <si>
    <t>SE MIDE EL PORCENTAJE DE RECURSOS EJERCIDOS EN  LA MODERNIZACIÓN DE EQUIPOS ADMINISTRATIVOS Y DE SERVICIOS</t>
  </si>
  <si>
    <t>(GASTO EN MODERNIZACIÓN DE EQUIPOS ADMINISTRATIVOS Y DE SERVICIOS / GASTO ESTIMADO PARA CUBRIR EL PAGO DE MODERNIZACIÓN DE EQUIPOS ADMINISTRATIVOS Y DE SERVICIOS)*100</t>
  </si>
  <si>
    <t>GASTO CORRIENTE / CAPITAL.</t>
  </si>
  <si>
    <t>RECURSOS FEDERALES.</t>
  </si>
  <si>
    <t>TESORERÍA MUNICIPAL, COORDINACIÓN DE SERVICIOS PÚBLICOS MUNICIPALES, COMISARÍA GENERAL DE SEGURIDAD PÚBLICA, COORDINACIÓN GENERAL DE ADMINISTRACIÓN E INNOVACIÓN GUBERNAMENTAL.</t>
  </si>
  <si>
    <t>ADRIANA ROMO LÓPEZ - CARLOS ALEJANDRO VAZQUEZ ORTIZ- ROBERTO LÓPEZ MACÍAS - DIALHERY DÍAZ GÓNZALEZ.</t>
  </si>
  <si>
    <t>NUM.</t>
  </si>
  <si>
    <t xml:space="preserve">PROGRAMA </t>
  </si>
  <si>
    <t>UNIDAD RESPONSABLE</t>
  </si>
  <si>
    <t>TEMA DE DESARROLLO</t>
  </si>
  <si>
    <t>POLÍTICA DE DESARROLLO</t>
  </si>
  <si>
    <t>ESTRATÉGIA ESPECIFICA</t>
  </si>
  <si>
    <t xml:space="preserve">Importe </t>
  </si>
  <si>
    <t>01.1.</t>
  </si>
  <si>
    <t>GESTIÓN GUBERNAMENTAL</t>
  </si>
  <si>
    <t>PRESIDENCIA MUNICIPAL</t>
  </si>
  <si>
    <t>5. GOBIERNO CERCANO Y EFICIENTE</t>
  </si>
  <si>
    <t>14. GOBIERNO CERCANO</t>
  </si>
  <si>
    <t>14.1. FORTALECER UN GOBIERNO CERCANO A TRAVÉS DE LOS DIFERENTES MECANISMOS DE ATENCIÓN, PARTICIPACIÓN Y COMUNICACIÓN.</t>
  </si>
  <si>
    <t>01.2.</t>
  </si>
  <si>
    <t>TRANSPARENCIA</t>
  </si>
  <si>
    <t>15. PLANEACIÓN, CONTROL Y TRANSPARENCIA</t>
  </si>
  <si>
    <t>15.1. FORTALECER LOS PROGRAMAS Y MECANISMOS DE RENDICIÓN DE CUENTAS PARA QUE SE ESTABLEZCA UN MARCO NORMATIVO MODERNO Y ADECUADO, UN CONTROL INTERNO INSTITUCIONAL Y DE LA HACIENDA PÚBLICA EFECTIVOS, ASÍ COMO UNA GOBERNANZA PARTICIPATIVA TRANSPARENTE.</t>
  </si>
  <si>
    <t>02.1.</t>
  </si>
  <si>
    <t>APOYO A LA FUNCIÓN PÚBLICA Y MEJORAMIENTO DE LA GESTIÓN</t>
  </si>
  <si>
    <t xml:space="preserve">JEFATURA DE GABINETE </t>
  </si>
  <si>
    <t>03.1.</t>
  </si>
  <si>
    <t>SEGURIDAD PUBLICA</t>
  </si>
  <si>
    <t xml:space="preserve">COMISARÍA GENERAL DE SEGURIDAD PÚBLICA </t>
  </si>
  <si>
    <t>4. ZAPOPAN EN PAZ</t>
  </si>
  <si>
    <t>11. PREVENCIÓN Y ATENCIÓN DE CONDUCTAS ANTISOCIALES</t>
  </si>
  <si>
    <t>11.1. IMPULSAR ACCIONES ENCAMINADAS A PREVENIR, ATENDER Y ERRADICAR LAS VIOLENCIAS, LAS FALTAS ADMINISTRATIVAS Y LOS DELITOS, MEDIANTE LOS SERVICIOS, PROGRAMAS E INFRAESTRUCTURA ADECUADOS DESDE UN ENFOQUE DE DERECHOS HUMANOS, CULTURA DE PAZ Y PERSPECTIVA DE GÉNERO INTERSECCIONAL.</t>
  </si>
  <si>
    <t>04.1.</t>
  </si>
  <si>
    <t xml:space="preserve">PROCURACIÓN DE JUSTICIA </t>
  </si>
  <si>
    <t>SINDICATURA</t>
  </si>
  <si>
    <t>12. JUSTICIA CIUDADANA</t>
  </si>
  <si>
    <t>12.1. IMPLEMENTAR PROCESOS JURÍDICOS Y ADMINISTRATIVOS APEGADOS A LA NORMATIVIDAD JURÍDICA APLICABLE, PARA GARANTIZAR LA DEBIDA OBSERVACIÓN DE LOS DERECHOS Y OBLIGACIONES DE ZAPOPANAS Y ZAPOPANOS.</t>
  </si>
  <si>
    <t>04.2.</t>
  </si>
  <si>
    <t>CERTEZA JURÍDICA</t>
  </si>
  <si>
    <t>2. ENTORNO</t>
  </si>
  <si>
    <t>6. DESARROLLO URBANO SUSTENTABLE</t>
  </si>
  <si>
    <t>6.1. CONSOLIDAR EL DESARROLLO URBANO Y TERRITORIAL CON INSTRUMENTOS NORMATIVOS ACTUALIZADOS Y CON ACCIONES SOCIOCULTURALES, ECONÓMICAS Y NORMATIVAS, PARA EL CUIDADO DEL MEDIO AMBIENTE.</t>
  </si>
  <si>
    <t>05.1.</t>
  </si>
  <si>
    <t>EFICIENCIA GUBERNAMENTAL PARA LA POBLACIÓN</t>
  </si>
  <si>
    <t>SECRETARÍA DEL AYUNTAMIENTO</t>
  </si>
  <si>
    <t>05.2.</t>
  </si>
  <si>
    <t>GESTIÓN INTERNA EFICIENTE</t>
  </si>
  <si>
    <t>05.3.</t>
  </si>
  <si>
    <t>GESTIÓN INTEGRAL DE RIESGO DE DESASTRE PARA EL MUNICIPIO DE ZAPOPAN</t>
  </si>
  <si>
    <t>7. PROTECCIÓN CIUDADANA Y DEL PATRIMONIO</t>
  </si>
  <si>
    <t>7.1. FORTALECER LOS MECANISMOS DE COLABORACIÓN SOCIAL, LA COORDINACIÓN INTERMUNICIPAL, ASÍ COMO EL MARCO NORMATIVO, LA CAPACITACIÓN, PROFESIONALIZACIÓN Y EQUIPAMIENTO DEL CUERPO DE PROTECCIÓN CIVIL Y BOMBEROS PARA LA PREVENCIÓN Y ATENCIÓN A RIESGOS DE DESASTRES.</t>
  </si>
  <si>
    <t>05.4.</t>
  </si>
  <si>
    <t>INSPECCIÓN DE LUGARES QUE REQUIEREN DE LICENCIA O PERMISO</t>
  </si>
  <si>
    <t xml:space="preserve">6. DESARROLLO URBANO SUSTENTABLE </t>
  </si>
  <si>
    <t>06.1.</t>
  </si>
  <si>
    <t xml:space="preserve">FORTALECIMIENTO Y OPTIMIZACIÓN DEL CATASTRO </t>
  </si>
  <si>
    <t>TESORERÍA</t>
  </si>
  <si>
    <t>06.2.</t>
  </si>
  <si>
    <t>INGRESOS</t>
  </si>
  <si>
    <t>06.3.</t>
  </si>
  <si>
    <t>CONTABILIDAD Y EGRESOS</t>
  </si>
  <si>
    <t>06.4.</t>
  </si>
  <si>
    <t>FONDO DE APORTACIONES PARA EL FORTALECIMIENTO MUNICIPAL</t>
  </si>
  <si>
    <t>07.1.</t>
  </si>
  <si>
    <t>FISCALIZACIÓN, AUDITORÍA Y COMBATE A LA CORRUPCIÓN</t>
  </si>
  <si>
    <t>CONTRALORIA CIUDADANA</t>
  </si>
  <si>
    <t>08.1.</t>
  </si>
  <si>
    <t>IMAGEN URBANA</t>
  </si>
  <si>
    <t xml:space="preserve">COORDINACIÓN GENERAL DE SERVICIOS MUNICIPALES </t>
  </si>
  <si>
    <t>5. ESPACIOS PÚBLICOS AMIGABLES Y SEGUROS</t>
  </si>
  <si>
    <t>5.1. FORTALECER LOS PROGRAMAS Y PROYECTOS QUE PROMUEVEN UNA MEJOR IMAGEN URBANA CON ACCESIBILIDAD UNIVERSAL EN LA INFRAESTRUCTURA Y EN LOS ESPACIOS PÚBLICOS.</t>
  </si>
  <si>
    <t>08.2.</t>
  </si>
  <si>
    <t>ESPACIOS PÚBLICOS</t>
  </si>
  <si>
    <t xml:space="preserve">1. ZAPOPANAS Y ZAPOPANOS </t>
  </si>
  <si>
    <t>3. GESTIÓN DE SERVICIOS MUNICIPALES</t>
  </si>
  <si>
    <t>3.1. FORTALECER LAS ACCIONES QUE PERMITAN UNA MAYOR COBERTURA Y CALIDAD DE LOS SERVICIOS PÚBLICOS MUNICIPALES, CON PRIORIDAD EN LAS ZONAS DE ATENCIÓN PRIORITARIA Y CON UNA MEJOR PLANEACIÓN Y DISTRIBUCIÓN DE RECURSOS.</t>
  </si>
  <si>
    <t>14.1.</t>
  </si>
  <si>
    <t>CERCANÍA CIUDADANA</t>
  </si>
  <si>
    <t>COORDINACIÓN GENERAL DE CERCANPIA CIUDADANA</t>
  </si>
  <si>
    <t>09.1.</t>
  </si>
  <si>
    <t xml:space="preserve">TECNOLOGÍAS DE LA INFORMACIÓN Y COMUNICACIÓN </t>
  </si>
  <si>
    <t>COORDINACIÓN GENERAL DE ADMINISTRACIÓN E INNOVACIÓN GUBERNAMENTAL</t>
  </si>
  <si>
    <t>16. INNOVACIÓN ADMINISTRATIVA Y DIGITAL</t>
  </si>
  <si>
    <t>16.1. IMPULSAR LOS MECANISMOS DE MEJORA REGULATORIA PARA EFICIENTAR LA GESTIÓN DE TRÁMITES Y SERVICIOS.</t>
  </si>
  <si>
    <t>09.2.</t>
  </si>
  <si>
    <t>MANTENIMIENTO</t>
  </si>
  <si>
    <t>16.2. CONSOLIDAR LOS PROGRAMAS Y PROYECTOS QUE PERMITAN LA INNOVACIÓN ADMINISTRATIVA.</t>
  </si>
  <si>
    <t>ACCESO AL MERCADO LABORAL</t>
  </si>
  <si>
    <t xml:space="preserve">COORDINACIÓN GENERAL DE DESARROLLO ECONÓMICO Y COMBATE A LA DESIGUALDAD </t>
  </si>
  <si>
    <t>3. OPORTUNIDADES</t>
  </si>
  <si>
    <t>10. CAPACITACIÓN EMPRESARIAL Y LABORAL</t>
  </si>
  <si>
    <t>10.1. FORTALECER PROGRAMAS DE CAPACITACIÓN EMPRESARIAL Y LABORAL EN BENEFICIO DE LA CREACIÓN DE EMPLEOS Y AUTOEMPLEOS.</t>
  </si>
  <si>
    <t>10.2.</t>
  </si>
  <si>
    <t>COMBATE A LA DESIGUALDAD</t>
  </si>
  <si>
    <t>1. INTEGRAL DE BIENESTAR</t>
  </si>
  <si>
    <t>1.1. CONSOLIDAR PROGRAMAS, PROYECTOS Y SERVICIOS QUE SE ENFOQUEN EN PROPICIAR EL DESARROLLO Y EL BIENESTAR INTEGRAL DE LAS PERSONAS.</t>
  </si>
  <si>
    <t>10.3.</t>
  </si>
  <si>
    <t>TURISMO</t>
  </si>
  <si>
    <t>8. INVERSIÓN Y TURISMO</t>
  </si>
  <si>
    <t>8.1. FORTALECER LA INFRAESTRUCTURA E INCENTIVOS EN MATERIA ECONÓMICA Y TURÍSTICA DE ZAPOPAN.</t>
  </si>
  <si>
    <t>10.4.</t>
  </si>
  <si>
    <t>EMPRENDEDORES</t>
  </si>
  <si>
    <t>9. FINANCIAMIENTO Y APOYO A NEGOCIOS Y PRODUCTORES</t>
  </si>
  <si>
    <t>9.1. FORTALECER LA PROMOCIÓN DE LOS FINANCIAMIENTOS Y APOYOS A EMPRESAS,
PRODUCTORES, COMERCIANTES, EMPRENDEDORES Y PERSONAS CON ACTIVIDAD PRODUCTIVA.</t>
  </si>
  <si>
    <t>10.5.</t>
  </si>
  <si>
    <t>ZAPOPAN PRESENTE</t>
  </si>
  <si>
    <t>11.1.</t>
  </si>
  <si>
    <t xml:space="preserve">ORDENAMIENTO DEL TERRITORIO </t>
  </si>
  <si>
    <t>COORDINACIÓN GENERAL DE GESTIÓN INTEGRAL DE LA CIUDAD</t>
  </si>
  <si>
    <t>11.2.</t>
  </si>
  <si>
    <t>MOVILIDAD Y TRANSPORTE</t>
  </si>
  <si>
    <t>4. VIALIDAD Y MOVILIDAD SOSTENIBLE</t>
  </si>
  <si>
    <t>4.1. FORTALECER LOS SISTEMAS DE INFRAESTRUCTURA VIAL CON PROYECTOS Y PROGRAMAS QUE ASEGUREN UNA MOVILIDAD SUSTENTABLE.</t>
  </si>
  <si>
    <t>11.3.</t>
  </si>
  <si>
    <t>MEDIO AMBIENTE</t>
  </si>
  <si>
    <t>12.1.</t>
  </si>
  <si>
    <t>OBRA PÚBLICA MUNICIPAL</t>
  </si>
  <si>
    <t>13.1.</t>
  </si>
  <si>
    <t>MAZ ARTE ZAPOPAN</t>
  </si>
  <si>
    <t>COORDINACIÓN GENERAL DE CONSTRUCCIÓN DE LA COMUNIDAD</t>
  </si>
  <si>
    <t>13.2.</t>
  </si>
  <si>
    <t>EDUCACIÓN ZAPOPAN</t>
  </si>
  <si>
    <t>2. IGUALDAD SUSTANTIVA Y DE DERECHOS</t>
  </si>
  <si>
    <t>2.1. IMPULSAR SERVICIOS Y PROGRAMAS INTEGRALES E INCLUSIVOS PARA EL ACCESO PLENO DE LOS DERECHOS, LA PARTICIPACIÓN Y DESARROLLO SOCIOCULTURAL.</t>
  </si>
  <si>
    <t>13.3.</t>
  </si>
  <si>
    <t>CULTURA PARA TODOS</t>
  </si>
  <si>
    <t>14.2.</t>
  </si>
  <si>
    <t>PARTICIPACIÓN CIUDADANA</t>
  </si>
  <si>
    <t>13.5.</t>
  </si>
  <si>
    <t>CIUDAD DE LAS NIÑAS Y LOS NIÑOS</t>
  </si>
  <si>
    <t>13.6.</t>
  </si>
  <si>
    <t>DESARROLLO COMUNITARIO</t>
  </si>
  <si>
    <t>13.7.</t>
  </si>
  <si>
    <t>INSTITUTO DE LAS JUVENTUDES DE ZAPOPAN</t>
  </si>
  <si>
    <t>15.1.</t>
  </si>
  <si>
    <t xml:space="preserve">INFRAESTRUCTURA DE COMERCIO Y SERVICIOS COMUNITARIOS </t>
  </si>
  <si>
    <t>ALINEACIÓN CON EJES DEL PEDG</t>
  </si>
  <si>
    <t>ALINEACIÓN CON OBJETIVOS TEMÁTICOS DEL PEDG</t>
  </si>
  <si>
    <t>ALINEACIÓN CON EJES DEL PND</t>
  </si>
  <si>
    <t>ALINEACIÓN CON OBJETIVOS DEL PND</t>
  </si>
  <si>
    <t>5. JALISCO CERCANO Y TRANSPARENTE</t>
  </si>
  <si>
    <t>5.2 PARTICIPACIÓN QUE UNE, COLABORACIÓN QUE TRANSFORMA</t>
  </si>
  <si>
    <t>1. GOBERNANZA CON JUSTICIA Y PARTICIPACIÓN CIUDADANA</t>
  </si>
  <si>
    <t>5.5 DERECHO A LA INFORMACIÓN Y RESPETO A LA PRIVACIDAD</t>
  </si>
  <si>
    <t>5.6 GOBERNAR CON INTEGRIDAD Y TRANSPARENCIA</t>
  </si>
  <si>
    <t>1. JALISCO TRANQUILO Y EN PAZ</t>
  </si>
  <si>
    <t>1.2 PREVENCIÓN PARA UNA VIDA EN PAZ</t>
  </si>
  <si>
    <t>1.4 JUSTICIA CERCANA QUE ESCUCHA Y ACTÚA</t>
  </si>
  <si>
    <t>4. JALISCO CUIDA SU TIERRA</t>
  </si>
  <si>
    <t>4.2 JUSTICIA PARA LA TIERRA QUE NOS DA VIDA</t>
  </si>
  <si>
    <t>4 DESARROLLO SUSTENTABLE</t>
  </si>
  <si>
    <t>1.6 GESTIÓN INTEGRAL DE RIESGOS Y PROTECCIÓN CIVIL</t>
  </si>
  <si>
    <t>2 DESARROLLO CON BIENESTAR Y HUMANISMO</t>
  </si>
  <si>
    <t>4.1 TERRITORIO EN EQUILIBRIO</t>
  </si>
  <si>
    <t>5.4 ADMINISTRAR LO QUE ES DE TODAS Y TODOS CON RESPONSABILIDAD Y CERCANÍA</t>
  </si>
  <si>
    <t>4.3 GESTIÓN RESPONSABLE Y SOSTENIBLE DEL AGUA</t>
  </si>
  <si>
    <t>3. JALISCO, ECONOMÍA QUE AVANZA</t>
  </si>
  <si>
    <t>3.6 INNOVAR PARA PROSPERAR</t>
  </si>
  <si>
    <t>2 . DESARROLLO CON BIENESTAR Y HUMANISMO.</t>
  </si>
  <si>
    <t>2. JALISCO CRECE PARA TODAS Y TODOS</t>
  </si>
  <si>
    <t>2.1 MENOS DESIGUALDAD, MÁS COMUNIDAD</t>
  </si>
  <si>
    <t>3.4 TURISMO QUE CELEBRA Y PROYECTA NUESTRA ESCENCIA</t>
  </si>
  <si>
    <t>3 ECONOMÍA MORAL Y TRABAJO</t>
  </si>
  <si>
    <t>3.8 FINANCIAMIENTO QUE IMPULSA SUEÑOS EMPRENDEDORES</t>
  </si>
  <si>
    <t>4.5 MOVILIDAD DIGNA Y ACCESIBLE PARA TODAS Y TODOS</t>
  </si>
  <si>
    <t>4.4 ESPACIOS, CAMINOS Y SERVICIOS QUE NOS CONECTAN</t>
  </si>
  <si>
    <t>2.4 LA CULTURA QUE NOS UNE</t>
  </si>
  <si>
    <t>2.2 EDUCACIÓN PARA CRECER EN LIBERTAD</t>
  </si>
  <si>
    <t>2.7 HACIA EL DESARROLLO DE TODAS Y TODOS</t>
  </si>
  <si>
    <t>1.1: PROMOVER Y FORTALECER EL DESARROLLO DE UNA SOCIEDAD DEMOCRÁTICA, PARTICIPATIVA, TRANSPARENTE Y JUSTA.</t>
  </si>
  <si>
    <t>1.4: ASEGURAR EL USO HONESTO, RESPONSABLE Y EFICIENTE DE LOS RECURSOS
PÚBLICOS BAJO LOS PRINCIPIOS DE AUSTERIDAD REPUBLICANA, MIENTRAS SE FORTALECEN LOS INGRESOS DEL SECTOR PÚBLICO.</t>
  </si>
  <si>
    <t>1.5: GARANTIZAR LA SEGURIDAD PÚBLICA Y FORTALECER UN ENTORNO DE PAZ MEDIANTE ACCIONES EFICACES DE PREVENCIÓN, JUSTICIA Y PROXIMIDAD SOCIAL.</t>
  </si>
  <si>
    <t>4.5: PROTEGER Y RESTAURAR LOS ECOSISTEMAS NATURALES, PROMOVIENDO SU USO SUSTENTABLE MEDIANTE UNA POLÍTICA ECOLÓGICA HUMANISTA, INCLUSIVA Y PARTICIPATIVA.</t>
  </si>
  <si>
    <t>2.2: BRINDAR ATENCIÓN INTEGRAL A LAS PERSONAS EN SITUACIÓN DE VULNERABILIDAD EN EL TERRITORIO NACIONAL, AFECTADAS POR EMERGENCIAS DERIVADAS DE FENÓMENOS SOCIALES O NATURALES, GARANTIZANDO SU BIENESTAR Y DERECHOS SOCIALES CON UN ENFOQUE HUMANISTA, EMPÁTICO Y SOLIDARIO.</t>
  </si>
  <si>
    <t>1.3: ERRADICAR LA CORRUPCIÓN EN LA VIDA PÚBLICA Y PROMOVER LA ÉTICA, LA HONESTIDAD, LA INTEGRIDAD Y EL BUEN GOBIERNO PARA FORTALECER LA CONFIANZA EN LAS INSTITUCIONES.</t>
  </si>
  <si>
    <t>4.6: GARANTIZAR EL DERECHO AL AGUA MEDIANTE UNA GESTIÓN EFICIENTE, SUSTENTABLE Y RESILIENTE AL CAMBIO CLIMÁTICO, PROTEGIENDO LA INTEGRIDAD DE LAS CUENCAS Y ASEGURANDO SU DISPONIBILIDAD PARA LAS GENERACIONES PRESENTES Y FUTURAS.</t>
  </si>
  <si>
    <t>2 DESARROLLO CON BIENESTAR Y
HUMANISMO</t>
  </si>
  <si>
    <t>2.4: IMPULSAR EL DESARROLLO CIENTÍFICO Y TECNOLÓGICO A TRAVÉS DE LA EDUCACIÓN, FORMACIÓN Y CAPACITACIÓN PARA EL TRABAJO, GARANTIZANDO SERVICIOS
INNOVADORES, PERTINENTES Y ACTUALIZADOS QUE MEJOREN EL BIENESTAR Y LA CALIDAD DE VIDA DE TODAS LAS PERSONAS.</t>
  </si>
  <si>
    <t>2.4: IMPULSAR EL DESARROLLO CIENTÍFICO Y TECNOLÓGICO A TRAVÉS DE LA EDUCACIÓN, FORMACIÓN Y CAPACITACIÓN PARA EL TRABAJO, GARANTIZANDO SERVICIOS INNOVADORES, PERTINENTES Y ACTUALIZADOS QUE MEJOREN EL BIENESTAR Y LA CALIDAD DE VIDA DE TODAS LAS PERSONAS.</t>
  </si>
  <si>
    <t>2.1: FORTALECER LA RED DE PROTECCIÓN SOCIAL PARA GARANTIZAR LA INCLUSIÓN SOCIAL Y ECONÓMICA DE TODA LA POBLACIÓN, CON ESPECIAL ATENCIÓN A LOS GRUPOS EN SITUACIÓN DE VULNERABILIDAD.</t>
  </si>
  <si>
    <t>3.11: FOMENTAR EL DESARROLLO TURÍSTICO PARA PROMOVER UN CRECIMIENTO REGIONAL Y COMUNITARIO SOSTENIBLE, GARANTIZANDO UNA DISTRIBUCIÓN EQUITATIVA DE SUS BENEFICIOS.</t>
  </si>
  <si>
    <t>3.9: IMPULSAR EL CRECIMIENTO Y DESARROLLO ECONÓMICO EQUILIBRADO ENTRE TODAS LAS REGIONES DEL PAÍS CON RESPETO A SU DIVERSIDAD PARA CREAR PROSPERIDAD COMPARTIDA.</t>
  </si>
  <si>
    <t>2.10: PROMOVER ENTORNOS PÚBLICOS JUSTOS Y ADAPTATIVOS MEDIANTE LA PLANIFICACIÓN DE ESPACIOS RURALES Y URBANOS, CON EL OBJETIVO DE REDUCIR LAS DISPARIDADES EN EL ACCESO A OPORTUNIDADES Y SERVICIOS ENTRE DIFERENTES REGIONES Y COMUNIDADES DEL PAÍS.</t>
  </si>
  <si>
    <t>4.3: REDUCIR LAS EMISIONES CONTAMINANTES Y FORTALECER LA RESILIENCIA CLIMÁTICA MEDIANTE LA PREVENCIÓN, CONTROL Y MITIGACIÓN DE LOS IMPACTOS AMBIENTALES EN LA SALUD Y LOS ECOSISTEMAS.</t>
  </si>
  <si>
    <t>2.10: PROMOVER ENTORNOS PÚBLICOS JUSTOS Y ADAPTATIVOS MEDIANTE LA PLANIFICACIÓN DE ESPACIOS RURALES Y URBANOS, CON EL OBJETIVO DE REDUCIR LAS
DISPARIDADES EN EL ACCESO A OPORTUNIDADES Y SERVICIOS ENTRE DIFERENTES REGIONES Y COMUNIDADES DEL PAÍS.</t>
  </si>
  <si>
    <t>2.5: GARANTIZAR EL DERECHO A LA CULTURA CON ENFOQUES DE PARTICIPACIÓN E INCLUSIÓN, RESPETANDO LA DIVERSIDAD CULTURAL EN TODAS SUS MANIFESTACIONES Y
EXPRESIONES, CON PLENO RESPETO A LA LIBERTAD CREATIVA.</t>
  </si>
  <si>
    <t>2.3: GARANTIZAR EL EJERCICIO PLENO DEL DERECHO A UNA EDUCACIÓN INCLUSIVA Y EQUITATIVA PARA NIÑAS, NIÑOS, ADOLESCENTES, JÓVENES Y PERSONAS
ADULTAS, PROMOVIENDO UNA FORMACIÓN HUMANISTA, CIENTÍFICA, INTERCULTURAL, PLURILINGÜE E INTEGRAL QUE MEJORE EL BIENESTAR DE LA POBLACIÓN E IMPULSE EL
DESARROLLO DEL PAÍS.</t>
  </si>
  <si>
    <t>2.5: GARANTIZAR EL DERECHO A LA CULTURA CON ENFOQUES DE PARTICIPACIÓN E INCLUSIÓN, RESPETANDO LA DIVERSIDAD CULTURAL EN TODAS SUS MANIFESTACIONES Y EXPRESIONES, CON PLENO RESPETO A LA LIBERTAD CREATIVA.</t>
  </si>
  <si>
    <t>2.3: GARANTIZAR EL EJERCICIO PLENO DEL DERECHO A UNA EDUCACIÓN INCLUSIVA Y EQUITATIVA PARA NIÑAS, NIÑOS, ADOLESCENTES, JÓVENES Y PERSONAS ADULTAS, PROMOVIENDO UNA FORMACIÓN HUMANISTA, CIENTÍFICA, INTERCULTURAL, PLURILINGÜE E INTEGRAL QUE MEJORE EL BIENESTAR DE LA POBLACIÓN E IMPULSE EL DESARROLLO DEL PAÍS.</t>
  </si>
  <si>
    <t>SUBFUNCION NOM.</t>
  </si>
  <si>
    <t>TEMANOM.</t>
  </si>
  <si>
    <t>PMD NOM.</t>
  </si>
  <si>
    <t>ODS NOM.</t>
  </si>
  <si>
    <t>OBJETIVO NOM.</t>
  </si>
  <si>
    <t>PROG PRES NOM.</t>
  </si>
  <si>
    <t>PROG CONAC NOM.</t>
  </si>
  <si>
    <t>08</t>
  </si>
  <si>
    <t>05</t>
  </si>
  <si>
    <t>04</t>
  </si>
  <si>
    <t>01</t>
  </si>
  <si>
    <t>03</t>
  </si>
  <si>
    <t>06</t>
  </si>
  <si>
    <t>07</t>
  </si>
  <si>
    <t>09</t>
  </si>
  <si>
    <t>02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</si>
  <si>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</si>
  <si>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</si>
  <si>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</si>
  <si>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</si>
  <si>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</si>
  <si>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</si>
  <si>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</si>
  <si>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</si>
  <si>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</si>
  <si>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</si>
  <si>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</si>
  <si>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</si>
  <si>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</si>
  <si>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</si>
  <si>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</si>
  <si>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</si>
  <si>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</si>
  <si>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</si>
  <si>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</si>
  <si>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</si>
  <si>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</si>
  <si>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</si>
  <si>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</si>
  <si>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</si>
  <si>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</si>
  <si>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</si>
  <si>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</si>
  <si>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01 GESTIÓN GUBERNAMENTAL</t>
  </si>
  <si>
    <t>02 TRANSPARENCIA</t>
  </si>
  <si>
    <t>03 APOYO A LA FUNCIÓN PÚBLICA Y AL MEJORAMIENTO DE LA GESTIÓN</t>
  </si>
  <si>
    <t>04 SEGURIDAD PÚBLICA</t>
  </si>
  <si>
    <t>05 PROCURACIÓN DE JUSTICIA</t>
  </si>
  <si>
    <t>06 CERTEZA JURÍDICA</t>
  </si>
  <si>
    <t>07 EFICIENCIA GUBERNAMENTAL PARA LA POBLACIÓN</t>
  </si>
  <si>
    <t>15 INFRAESTRUCTURA DE COMERCIO Y SERVICIOS COMUNITARIOS</t>
  </si>
  <si>
    <t>09 GESTIÓN INTEGRAL DE RIESGO DE DESASTRE PARA EL MUNICIPIO DE ZAPOPAN</t>
  </si>
  <si>
    <t>10 INSPECCIÓN DE LUGARES QUE REQUIEREN DE LICENCIA O PERMISO</t>
  </si>
  <si>
    <t>11 FORTALECIMIENTO Y OPTIMIZACION DEL CATASTRO</t>
  </si>
  <si>
    <t>12 INGRESOS</t>
  </si>
  <si>
    <t>13 CONTABILIDAD Y EGRESOS</t>
  </si>
  <si>
    <t>14 FISCALIZACION, AUDITORIA Y COMBATE A LA CORRUPCION</t>
  </si>
  <si>
    <t>15 IMAGEN URBANA</t>
  </si>
  <si>
    <t>16 ESPACIOS PÚBLICOS</t>
  </si>
  <si>
    <t>17 CERCANÍA CIUDADANA</t>
  </si>
  <si>
    <t>18 TECNOLOGÍAS DE LA INFORMACIÓN Y LA COMUNICACIÓN</t>
  </si>
  <si>
    <t>19 MANTENIMIENTO</t>
  </si>
  <si>
    <t>20 ACCESO AL MERCADO LABORAL</t>
  </si>
  <si>
    <t>21 COMBATE A LA DESIGUALDAD</t>
  </si>
  <si>
    <t>22 TURISMO</t>
  </si>
  <si>
    <t>23 EMPRENDEDORES</t>
  </si>
  <si>
    <t>24 ZAPOPAN PRESENTE</t>
  </si>
  <si>
    <t>25 ORDENAMIENTO DEL TERRITORIO</t>
  </si>
  <si>
    <t>26 MOVILIDAD Y TRANSPORTE</t>
  </si>
  <si>
    <t>27 MEDIO AMBIENTE</t>
  </si>
  <si>
    <t>28 OBRA PÚBLICA MUNICIPAL</t>
  </si>
  <si>
    <t>29 MAZ ARTE ZAPOPAN</t>
  </si>
  <si>
    <t>30 EDUCACIÓN ZAPOPAN</t>
  </si>
  <si>
    <t>31 CULTURA PARA TODOS</t>
  </si>
  <si>
    <t>32 PARTICIPACIÓN CIUDADANA</t>
  </si>
  <si>
    <t>33 CIUDAD DE LAS NIÑAS Y LOS NIÑOS</t>
  </si>
  <si>
    <t>34 DESARROLLO COMUNITARIO</t>
  </si>
  <si>
    <t>35 INSTITUTO DE LAS JUVENTUDES DE ZAPOPAN</t>
  </si>
  <si>
    <t>36 FONDO DE APORTACIONES PARA EL FORTALECIMIENTO MUNICIPAL</t>
  </si>
  <si>
    <t xml:space="preserve">MIL  CUATROCIENTOS NOVENTA Y SIETE MILLONES QUINIENTOS VEINTINUEVE MIL DOSCIENTOS SETENTA Y CUATRO 00/100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</si>
</sst>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FFFF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2"/>
      <color theme="0"/>
      <name val="Arial"/>
      <family val="2"/>
    </font>
    <font>
      <sz val="12"/>
      <color rgb="FF000000"/>
      <name val="Arial"/>
      <family val="2"/>
    </font>
    <font>
      <b/>
      <sz val="12"/>
      <color theme="0"/>
      <name val="Arial"/>
      <family val="2"/>
    </font>
    <font>
      <sz val="10"/>
      <color theme="1"/>
      <name val="Californian FB"/>
      <family val="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rgb="FFFFC000"/>
      </patternFill>
    </fill>
    <fill>
      <patternFill patternType="solid">
        <fgColor rgb="FFFFC000"/>
        <bgColor rgb="FFFFFF00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2" fillId="0" borderId="0"/>
    <xf numFmtId="0" fontId="13" fillId="0" borderId="0"/>
    <xf numFmtId="0" fontId="1" fillId="0" borderId="0"/>
    <xf numFmtId="0" fontId="12" fillId="0" borderId="0"/>
    <xf numFmtId="0" fontId="1" fillId="0" borderId="0"/>
  </cellStyleXfs>
  <cellXfs count="13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3" borderId="0" xfId="0" applyFill="1"/>
    <xf numFmtId="0" fontId="3" fillId="3" borderId="0" xfId="0" applyFont="1" applyFill="1" applyProtection="1">
      <protection locked="0"/>
    </xf>
    <xf numFmtId="0" fontId="4" fillId="3" borderId="0" xfId="0" applyFont="1" applyFill="1" applyAlignment="1" applyProtection="1">
      <alignment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4" fontId="3" fillId="3" borderId="0" xfId="0" applyNumberFormat="1" applyFont="1" applyFill="1"/>
    <xf numFmtId="4" fontId="4" fillId="3" borderId="0" xfId="0" applyNumberFormat="1" applyFont="1" applyFill="1" applyAlignment="1">
      <alignment horizontal="left"/>
    </xf>
    <xf numFmtId="0" fontId="3" fillId="3" borderId="0" xfId="0" applyFont="1" applyFill="1"/>
    <xf numFmtId="0" fontId="6" fillId="3" borderId="0" xfId="0" applyFont="1" applyFill="1" applyProtection="1">
      <protection locked="0"/>
    </xf>
    <xf numFmtId="4" fontId="7" fillId="3" borderId="0" xfId="0" applyNumberFormat="1" applyFont="1" applyFill="1"/>
    <xf numFmtId="0" fontId="8" fillId="3" borderId="0" xfId="0" applyFont="1" applyFill="1" applyAlignment="1" applyProtection="1">
      <alignment horizontal="left" vertical="center" wrapText="1"/>
      <protection locked="0"/>
    </xf>
    <xf numFmtId="4" fontId="3" fillId="3" borderId="0" xfId="0" applyNumberFormat="1" applyFont="1" applyFill="1" applyAlignment="1">
      <alignment horizontal="left" vertical="center" wrapText="1"/>
    </xf>
    <xf numFmtId="0" fontId="3" fillId="3" borderId="0" xfId="0" applyFont="1" applyFill="1" applyAlignment="1" applyProtection="1">
      <alignment vertical="center"/>
      <protection locked="0"/>
    </xf>
    <xf numFmtId="4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4" fillId="3" borderId="0" xfId="0" applyFont="1" applyFill="1"/>
    <xf numFmtId="0" fontId="10" fillId="3" borderId="0" xfId="0" applyFont="1" applyFill="1" applyAlignment="1" applyProtection="1">
      <alignment vertical="center" wrapText="1"/>
      <protection locked="0"/>
    </xf>
    <xf numFmtId="4" fontId="3" fillId="3" borderId="0" xfId="0" applyNumberFormat="1" applyFont="1" applyFill="1" applyAlignment="1">
      <alignment horizontal="center"/>
    </xf>
    <xf numFmtId="8" fontId="9" fillId="0" borderId="3" xfId="0" applyNumberFormat="1" applyFont="1" applyBorder="1" applyAlignment="1">
      <alignment horizontal="center" vertical="center"/>
    </xf>
    <xf numFmtId="0" fontId="8" fillId="3" borderId="0" xfId="0" applyFont="1" applyFill="1" applyProtection="1">
      <protection locked="0"/>
    </xf>
    <xf numFmtId="0" fontId="9" fillId="3" borderId="0" xfId="0" applyFont="1" applyFill="1" applyAlignment="1">
      <alignment horizontal="center" vertical="center" wrapText="1"/>
    </xf>
    <xf numFmtId="4" fontId="9" fillId="3" borderId="0" xfId="0" applyNumberFormat="1" applyFont="1" applyFill="1" applyAlignment="1">
      <alignment horizontal="center" vertical="center" wrapText="1"/>
    </xf>
    <xf numFmtId="4" fontId="6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0" fontId="3" fillId="0" borderId="0" xfId="0" applyFont="1"/>
    <xf numFmtId="4" fontId="3" fillId="0" borderId="0" xfId="0" applyNumberFormat="1" applyFont="1"/>
    <xf numFmtId="0" fontId="3" fillId="3" borderId="0" xfId="0" applyFont="1" applyFill="1" applyAlignment="1">
      <alignment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0" fillId="5" borderId="0" xfId="0" applyFill="1"/>
    <xf numFmtId="0" fontId="0" fillId="6" borderId="0" xfId="0" applyFill="1"/>
    <xf numFmtId="0" fontId="6" fillId="0" borderId="3" xfId="0" applyFont="1" applyBorder="1" applyAlignment="1">
      <alignment horizontal="center" vertical="center" wrapText="1"/>
    </xf>
    <xf numFmtId="0" fontId="11" fillId="3" borderId="0" xfId="0" applyFont="1" applyFill="1" applyProtection="1">
      <protection locked="0"/>
    </xf>
    <xf numFmtId="0" fontId="11" fillId="3" borderId="0" xfId="0" applyFont="1" applyFill="1" applyAlignment="1" applyProtection="1">
      <alignment horizontal="left" vertical="center"/>
      <protection locked="0"/>
    </xf>
    <xf numFmtId="4" fontId="11" fillId="3" borderId="0" xfId="0" applyNumberFormat="1" applyFont="1" applyFill="1"/>
    <xf numFmtId="0" fontId="11" fillId="3" borderId="0" xfId="0" applyFont="1" applyFill="1"/>
    <xf numFmtId="4" fontId="3" fillId="3" borderId="0" xfId="0" applyNumberFormat="1" applyFont="1" applyFill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 wrapText="1"/>
    </xf>
    <xf numFmtId="2" fontId="11" fillId="3" borderId="0" xfId="0" applyNumberFormat="1" applyFont="1" applyFill="1"/>
    <xf numFmtId="2" fontId="3" fillId="3" borderId="0" xfId="0" applyNumberFormat="1" applyFont="1" applyFill="1"/>
    <xf numFmtId="4" fontId="6" fillId="3" borderId="0" xfId="0" applyNumberFormat="1" applyFont="1" applyFill="1"/>
    <xf numFmtId="2" fontId="3" fillId="3" borderId="0" xfId="0" applyNumberFormat="1" applyFont="1" applyFill="1" applyAlignment="1">
      <alignment horizontal="left" vertical="center" wrapText="1"/>
    </xf>
    <xf numFmtId="2" fontId="3" fillId="3" borderId="0" xfId="0" applyNumberFormat="1" applyFont="1" applyFill="1" applyAlignment="1">
      <alignment vertical="center"/>
    </xf>
    <xf numFmtId="0" fontId="10" fillId="3" borderId="0" xfId="0" applyFont="1" applyFill="1" applyAlignment="1" applyProtection="1">
      <alignment horizontal="center" vertical="center" wrapText="1"/>
      <protection locked="0"/>
    </xf>
    <xf numFmtId="2" fontId="9" fillId="3" borderId="0" xfId="0" applyNumberFormat="1" applyFont="1" applyFill="1" applyAlignment="1">
      <alignment horizontal="center" vertical="center" wrapText="1"/>
    </xf>
    <xf numFmtId="2" fontId="3" fillId="0" borderId="0" xfId="0" applyNumberFormat="1" applyFont="1"/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left" vertical="center"/>
      <protection locked="0"/>
    </xf>
    <xf numFmtId="2" fontId="3" fillId="0" borderId="0" xfId="0" applyNumberFormat="1" applyFont="1" applyProtection="1">
      <protection locked="0"/>
    </xf>
    <xf numFmtId="4" fontId="3" fillId="0" borderId="0" xfId="0" applyNumberFormat="1" applyFont="1" applyProtection="1">
      <protection locked="0"/>
    </xf>
    <xf numFmtId="0" fontId="5" fillId="4" borderId="3" xfId="0" applyFont="1" applyFill="1" applyBorder="1" applyAlignment="1">
      <alignment horizontal="center" vertical="center" wrapText="1"/>
    </xf>
    <xf numFmtId="4" fontId="5" fillId="4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0" fillId="8" borderId="13" xfId="0" applyFill="1" applyBorder="1" applyAlignment="1">
      <alignment horizontal="center" vertical="center" wrapText="1"/>
    </xf>
    <xf numFmtId="0" fontId="0" fillId="8" borderId="14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8" borderId="15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8" borderId="16" xfId="0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 wrapText="1"/>
    </xf>
    <xf numFmtId="0" fontId="0" fillId="8" borderId="17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6" borderId="16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0" fillId="6" borderId="3" xfId="0" applyFill="1" applyBorder="1" applyAlignment="1">
      <alignment vertical="center" wrapText="1"/>
    </xf>
    <xf numFmtId="0" fontId="0" fillId="6" borderId="3" xfId="0" applyFill="1" applyBorder="1" applyAlignment="1">
      <alignment horizontal="left" vertical="center" wrapText="1"/>
    </xf>
    <xf numFmtId="0" fontId="0" fillId="6" borderId="0" xfId="0" applyFill="1" applyAlignment="1">
      <alignment vertical="center" wrapText="1"/>
    </xf>
    <xf numFmtId="0" fontId="15" fillId="0" borderId="0" xfId="0" applyFont="1"/>
    <xf numFmtId="0" fontId="16" fillId="9" borderId="8" xfId="0" applyFont="1" applyFill="1" applyBorder="1" applyAlignment="1">
      <alignment horizontal="center" vertical="center" wrapText="1"/>
    </xf>
    <xf numFmtId="0" fontId="16" fillId="10" borderId="8" xfId="0" applyFont="1" applyFill="1" applyBorder="1" applyAlignment="1">
      <alignment horizontal="center" vertical="center" wrapText="1"/>
    </xf>
    <xf numFmtId="0" fontId="15" fillId="11" borderId="0" xfId="0" applyFont="1" applyFill="1"/>
    <xf numFmtId="0" fontId="15" fillId="0" borderId="0" xfId="0" quotePrefix="1" applyFont="1"/>
    <xf numFmtId="0" fontId="15" fillId="0" borderId="0" xfId="0" applyFont="1" applyAlignment="1">
      <alignment horizontal="center"/>
    </xf>
    <xf numFmtId="0" fontId="15" fillId="11" borderId="0" xfId="0" quotePrefix="1" applyFont="1" applyFill="1"/>
    <xf numFmtId="0" fontId="15" fillId="0" borderId="0" xfId="0" applyFont="1" applyFill="1"/>
    <xf numFmtId="0" fontId="15" fillId="0" borderId="0" xfId="0" quotePrefix="1" applyFont="1" applyFill="1"/>
    <xf numFmtId="0" fontId="15" fillId="0" borderId="0" xfId="0" applyFont="1" applyFill="1" applyAlignment="1">
      <alignment horizontal="center"/>
    </xf>
    <xf numFmtId="164" fontId="15" fillId="0" borderId="0" xfId="0" applyNumberFormat="1" applyFont="1"/>
    <xf numFmtId="164" fontId="15" fillId="0" borderId="0" xfId="0" applyNumberFormat="1" applyFont="1" applyFill="1"/>
    <xf numFmtId="0" fontId="9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3" fillId="3" borderId="7" xfId="0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5" fillId="4" borderId="3" xfId="0" applyFont="1" applyFill="1" applyBorder="1" applyAlignment="1">
      <alignment horizontal="center" vertical="center" textRotation="90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5" fillId="7" borderId="3" xfId="0" applyFont="1" applyFill="1" applyBorder="1" applyAlignment="1">
      <alignment horizontal="center" vertical="center" textRotation="90" wrapText="1"/>
    </xf>
    <xf numFmtId="0" fontId="5" fillId="7" borderId="3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 applyProtection="1">
      <alignment horizontal="center" vertical="center" wrapText="1"/>
      <protection locked="0"/>
    </xf>
    <xf numFmtId="0" fontId="10" fillId="4" borderId="7" xfId="0" applyFont="1" applyFill="1" applyBorder="1" applyAlignment="1" applyProtection="1">
      <alignment horizontal="center" vertical="center" wrapText="1"/>
      <protection locked="0"/>
    </xf>
    <xf numFmtId="0" fontId="10" fillId="4" borderId="5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</cellXfs>
  <cellStyles count="6">
    <cellStyle name="Normal" xfId="0" builtinId="0"/>
    <cellStyle name="Normal 2" xfId="1" xr:uid="{8EDEA931-B411-4AE1-9911-2DE7FC2B3D9F}"/>
    <cellStyle name="Normal 2 2" xfId="2" xr:uid="{25CE6D9A-EB24-4D51-A87E-CD3FEC87C019}"/>
    <cellStyle name="Normal 2 3" xfId="3" xr:uid="{5BB86BD1-0F99-4717-992F-0DA5693C9061}"/>
    <cellStyle name="Normal 2 4 2" xfId="5" xr:uid="{4319C24C-D36B-4EC8-8196-3F7780098AC7}"/>
    <cellStyle name="Normal 3" xfId="4" xr:uid="{813B10EA-A6DB-4418-88BF-5C0E6D90F43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34" Type="http://schemas.openxmlformats.org/officeDocument/2006/relationships/sharedStrings" Target="sharedStrings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externalLink" Target="externalLinks/externalLink2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calcChain" Target="calcChain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externalLink" Target="externalLinks/externalLink28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sheetMetadata" Target="metadata.xml"/><Relationship Id="rId8" Type="http://schemas.openxmlformats.org/officeDocument/2006/relationships/externalLink" Target="externalLinks/externalLink5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3073400</xdr:colOff>
      <xdr:row>9</xdr:row>
      <xdr:rowOff>88900</xdr:rowOff>
    </xdr:from>
    <xdr:to>
      <xdr:col>13</xdr:col>
      <xdr:colOff>1308100</xdr:colOff>
      <xdr:row>10</xdr:row>
      <xdr:rowOff>166104</xdr:rowOff>
    </xdr:to>
    <xdr:sp macro="" textlink="">
      <xdr:nvSpPr>
        <xdr:cNvPr id="2" name="Shape 9">
          <a:extLst>
            <a:ext uri="{FF2B5EF4-FFF2-40B4-BE49-F238E27FC236}">
              <a16:creationId xmlns:a16="http://schemas.microsoft.com/office/drawing/2014/main" id="{39C92427-F7F8-4E72-990F-CDDB9067EFE8}"/>
            </a:ext>
          </a:extLst>
        </xdr:cNvPr>
        <xdr:cNvSpPr txBox="1"/>
      </xdr:nvSpPr>
      <xdr:spPr>
        <a:xfrm>
          <a:off x="21803360" y="2230120"/>
          <a:ext cx="11089640" cy="709664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3600" b="1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MATRIZ DE INDICADORES PARA RESULTADOS</a:t>
          </a:r>
          <a:endParaRPr sz="3600" b="1">
            <a:latin typeface="Arial"/>
            <a:ea typeface="Arial"/>
            <a:cs typeface="Arial"/>
            <a:sym typeface="Arial"/>
          </a:endParaRPr>
        </a:p>
      </xdr:txBody>
    </xdr:sp>
    <xdr:clientData/>
  </xdr:twoCellAnchor>
  <xdr:oneCellAnchor>
    <xdr:from>
      <xdr:col>14</xdr:col>
      <xdr:colOff>895350</xdr:colOff>
      <xdr:row>10</xdr:row>
      <xdr:rowOff>609600</xdr:rowOff>
    </xdr:from>
    <xdr:ext cx="4692945" cy="3202748"/>
    <xdr:pic>
      <xdr:nvPicPr>
        <xdr:cNvPr id="3" name="Imagen 2" descr="Imagen que contiene Logotipo&#10;&#10;Descripción generada automáticamente">
          <a:extLst>
            <a:ext uri="{FF2B5EF4-FFF2-40B4-BE49-F238E27FC236}">
              <a16:creationId xmlns:a16="http://schemas.microsoft.com/office/drawing/2014/main" id="{BF68F0B9-9F1D-4EC1-996E-09CAE2F508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926270" y="3383280"/>
          <a:ext cx="4692945" cy="3202748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9</xdr:col>
      <xdr:colOff>0</xdr:colOff>
      <xdr:row>11</xdr:row>
      <xdr:rowOff>0</xdr:rowOff>
    </xdr:from>
    <xdr:to>
      <xdr:col>12</xdr:col>
      <xdr:colOff>2308860</xdr:colOff>
      <xdr:row>18</xdr:row>
      <xdr:rowOff>473710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2F04804-7AEB-4E31-8D50-5BA78D5A91C2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800820" y="3406140"/>
          <a:ext cx="9646920" cy="44665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sanchezf/Desktop/Documentos%20Luis/INFORME%20PRIMER%20SEMESTRE%20CUENTA%20PUBLICA%20(iF13-iF14)/iF13_COMPENDIO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MIR_Cercania_Ciudadana_2026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MIR_Tecnologias_de_la_Informacion_y_la_Comunicacion_202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MIR_Apoyo_a_la_Funcion_Publica_y_al_Mejoramiento_de_la_Gestion_2026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MIR_Acceso_al_Mercado_Laboral_2026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MIR_Combate_a_la_Desigualdad_2026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MIR_Turismo_2026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MIR_Emprendedores_2026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MIR_Zapopan_Presente_2026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MIR_Ordenamiento_del_Territorio_2026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MIR_Movilidad_y_Transporte_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IR_Infraestructura_Comercio_y_Servicios_Comunitarios_2026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MIR_Medio_Ambiente_2026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MIR_Obra_Publica_Municipal_2026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MIR_MAZ_Arte_Zapopan_2026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MIR_Educacion_Zapopan_2026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MIR_Cultura_para_Todos_2026_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MIR_Participacion_Ciudadana_2026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MIR_Ciudad_de_las_Ni&#241;as_y_los_Ni&#241;os_2026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MIR_Desarrollo_Comunitario_2026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MIR_Instituto_Municipal_de_las_Juventudes_de_Zapopan_202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MIR_Inspeccion_Lugares_que_Requieren_Licencia_o_Permiso_202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MIR_Fortalecimiento_y_Optimizacion_del_Catastro_202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MIR_Ingresos_202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MIR_Contabilidad_y_Egresos_202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MIR_Fiscalizacion_Auditora_y_Combate_a_la_Corrupcion_202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MIR_Imagen_Urbana_202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MIR_Espacios_Publicos_2026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"/>
      <sheetName val="MIR PP1"/>
      <sheetName val="Avances PP1"/>
      <sheetName val="MIR PP2"/>
      <sheetName val="Avances PP2"/>
      <sheetName val="MIR PP3"/>
      <sheetName val="Avances PP3"/>
      <sheetName val="MIR PP4"/>
      <sheetName val="Avances PP4"/>
      <sheetName val="MIR PP5"/>
      <sheetName val="Avances PP5"/>
      <sheetName val="MIR PP6"/>
      <sheetName val="Avances PP6"/>
      <sheetName val="MIR PP7"/>
      <sheetName val="Avances PP7"/>
      <sheetName val="MIR PP8"/>
      <sheetName val="Avances PP8"/>
      <sheetName val="MIR PP9"/>
      <sheetName val="Avances PP9"/>
      <sheetName val="MIR PP10"/>
      <sheetName val="Avances PP10"/>
      <sheetName val="MIR PP11"/>
      <sheetName val="Avances PP11"/>
      <sheetName val="MIR PP12"/>
      <sheetName val="Avances PP12"/>
      <sheetName val="MIR PP13"/>
      <sheetName val="Avances PP13"/>
      <sheetName val="MIR PP14"/>
      <sheetName val="Avances PP14"/>
      <sheetName val="MIR PP15"/>
      <sheetName val="Avances PP15"/>
      <sheetName val="MIR PP16"/>
      <sheetName val=" Avances PP16"/>
      <sheetName val="MIR PP17"/>
      <sheetName val="Avances PP17"/>
      <sheetName val="MIR PP18"/>
      <sheetName val="Avances PP18"/>
      <sheetName val="MIR PP19"/>
      <sheetName val="Avances PP19"/>
      <sheetName val="MIR PP20"/>
      <sheetName val="Avances PP20"/>
      <sheetName val="MIR PP21"/>
      <sheetName val="Avances PP21"/>
      <sheetName val="MIR PP22"/>
      <sheetName val="Avances PP22"/>
      <sheetName val="MIR PP23"/>
      <sheetName val="Avances PP23"/>
      <sheetName val="MIR PP24"/>
      <sheetName val="Avances PP24"/>
      <sheetName val="MIR PP25"/>
      <sheetName val="Avances PP25"/>
      <sheetName val="MIR PP26"/>
      <sheetName val="Avances PP26"/>
      <sheetName val="MIR PP27"/>
      <sheetName val="Avances PP27"/>
      <sheetName val="MIR PP28"/>
      <sheetName val="Avances PP28"/>
      <sheetName val="MIR PP29"/>
      <sheetName val="Avances PP29"/>
      <sheetName val="MIR PP30"/>
      <sheetName val="Avances PP30"/>
      <sheetName val="MIR PP31"/>
      <sheetName val="Avances PP31"/>
      <sheetName val="MIR PP32"/>
      <sheetName val="Avances PP32"/>
      <sheetName val="MIR PP33"/>
      <sheetName val="Avances PP33"/>
      <sheetName val="MIR PP34"/>
      <sheetName val="Avances PP34"/>
      <sheetName val="MIR PP35"/>
      <sheetName val="Avances PP35"/>
      <sheetName val="SinMatriz"/>
      <sheetName val="Listas"/>
      <sheetName val="Base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/>
      <sheetData sheetId="58" refreshError="1"/>
      <sheetData sheetId="59"/>
      <sheetData sheetId="60" refreshError="1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>
        <row r="3">
          <cell r="B3" t="str">
            <v>Acatic</v>
          </cell>
          <cell r="D3" t="str">
            <v>Subsidios sujetos a reglas de operación</v>
          </cell>
          <cell r="F3" t="str">
            <v>Gobierno</v>
          </cell>
          <cell r="I3" t="str">
            <v>México_en_Paz</v>
          </cell>
          <cell r="K3" t="str">
            <v>O1_Incrementar_la_sostenibilidad_del_medio_ambiente_y_la_vulnerabilidad_del_cambio_climático</v>
          </cell>
          <cell r="U3" t="str">
            <v>Eficacia</v>
          </cell>
          <cell r="V3" t="str">
            <v>Estratégico</v>
          </cell>
          <cell r="AG3" t="str">
            <v>Primer semestre</v>
          </cell>
        </row>
        <row r="4">
          <cell r="B4" t="str">
            <v>Acatlán de Juárez</v>
          </cell>
          <cell r="D4" t="str">
            <v>Otros subsidios</v>
          </cell>
          <cell r="F4" t="str">
            <v>Desarrollo_Social</v>
          </cell>
          <cell r="I4" t="str">
            <v>México_Incluyente</v>
          </cell>
          <cell r="K4" t="str">
            <v>O2_Impulsar_el_desarrollo_sostenible_de_las_regiones_del_estado</v>
          </cell>
          <cell r="U4" t="str">
            <v>Eficiencia</v>
          </cell>
          <cell r="V4" t="str">
            <v>Gestión</v>
          </cell>
          <cell r="AG4" t="str">
            <v>Segundo semestre</v>
          </cell>
        </row>
        <row r="5">
          <cell r="B5" t="str">
            <v>Ahualulco de Mercado</v>
          </cell>
          <cell r="D5" t="str">
            <v>Prestación de servicios públicos</v>
          </cell>
          <cell r="F5" t="str">
            <v>Desarrollo_Económico</v>
          </cell>
          <cell r="I5" t="str">
            <v>México_con_Educación_de_Calidad</v>
          </cell>
          <cell r="K5" t="str">
            <v>O3_Promover_un_desarrollo_urbano_sostenible_equitativo_y_ordenado</v>
          </cell>
          <cell r="U5" t="str">
            <v>Economía</v>
          </cell>
        </row>
        <row r="6">
          <cell r="B6" t="str">
            <v>Amacueca</v>
          </cell>
          <cell r="D6" t="str">
            <v>Provisión de bienes públicos</v>
          </cell>
          <cell r="F6" t="str">
            <v>Otros</v>
          </cell>
          <cell r="I6" t="str">
            <v>México_Próspero</v>
          </cell>
          <cell r="K6" t="str">
            <v>O4_Garantizar_el_suministro_del_agua_para_población_y_actividades_productivas</v>
          </cell>
          <cell r="U6" t="str">
            <v>Calidad</v>
          </cell>
        </row>
        <row r="7">
          <cell r="B7" t="str">
            <v>Amatitán</v>
          </cell>
          <cell r="D7" t="str">
            <v>Planeación, Seguimiento y Evaluación de políticas Públicas</v>
          </cell>
          <cell r="I7" t="str">
            <v>México_Con_Responsabilidad_Global</v>
          </cell>
          <cell r="K7" t="str">
            <v>O5_Mejorar_la_calidad_seguridad_y_sostenibilidad_de_la_movilidad_urbana</v>
          </cell>
        </row>
        <row r="8">
          <cell r="B8" t="str">
            <v>Ameca</v>
          </cell>
          <cell r="D8" t="str">
            <v>Promoción y fomento</v>
          </cell>
          <cell r="K8" t="str">
            <v>O6_Disminuir_los_factores_de_riesgo_y_mejorar_la_atención_ante_desastres</v>
          </cell>
        </row>
        <row r="9">
          <cell r="B9" t="str">
            <v>San Juanito de Escobedo</v>
          </cell>
          <cell r="D9" t="str">
            <v>Regulación y Supervisión</v>
          </cell>
          <cell r="K9" t="str">
            <v>O7_Incrementar_la_formalidad_del_empleo_la_seguridad_social_y_estabilidad_laboral</v>
          </cell>
        </row>
        <row r="10">
          <cell r="B10" t="str">
            <v>Arandas</v>
          </cell>
          <cell r="D10" t="str">
            <v>Específicos</v>
          </cell>
          <cell r="K10" t="str">
            <v>O8_Mejorar_la_competitividad_y_el_crecimiento_inclusivo_y_sostenible_de_los_sectores_económicos</v>
          </cell>
        </row>
        <row r="11">
          <cell r="B11" t="str">
            <v>El Arenal</v>
          </cell>
          <cell r="D11" t="str">
            <v>Proyectos de Inversión</v>
          </cell>
          <cell r="K11" t="str">
            <v>O9_Incrementar_de_forma_sostenible_la_productividad_y_rentabilidad_de_las_actividades_del_sector_primario</v>
          </cell>
        </row>
        <row r="12">
          <cell r="B12" t="str">
            <v>Atemajac de Brizuela</v>
          </cell>
          <cell r="D12" t="str">
            <v>Apoyo al Proceso Presupuestario y para Mejorar la Eficiencia Institucional</v>
          </cell>
          <cell r="K12" t="str">
            <v>O10_Incrementar_la_afluencia_y_la_derrama_económica_proveniente_del_turismo</v>
          </cell>
        </row>
        <row r="13">
          <cell r="B13" t="str">
            <v>Atengo</v>
          </cell>
          <cell r="D13" t="str">
            <v>Apoyo a la Función Pública y al Mejoramiento de la Gestión</v>
          </cell>
          <cell r="K13" t="str">
            <v>O11_Mejorar_la_conectividad_de_Jalisco_sus_regiones_y_municipios</v>
          </cell>
        </row>
        <row r="14">
          <cell r="B14" t="str">
            <v>Atenguillo</v>
          </cell>
          <cell r="D14" t="str">
            <v>Operaciones Ajenas</v>
          </cell>
          <cell r="K14" t="str">
            <v>O12_Reducir_la_pobreza_y_la_desigualdad</v>
          </cell>
        </row>
        <row r="15">
          <cell r="B15" t="str">
            <v>Atotonilco el Alto</v>
          </cell>
          <cell r="D15" t="str">
            <v>Obligaciones de Cumplimiento de Resolución Jurisdiccional</v>
          </cell>
          <cell r="K15" t="str">
            <v>O13_Proteger_los_derechos_y_ampliar_las_oportunidades_de_desarrollo_de_los_grupos_prioritarios</v>
          </cell>
        </row>
        <row r="16">
          <cell r="B16" t="str">
            <v>Atoyac</v>
          </cell>
          <cell r="D16" t="str">
            <v>Desastres Naturales</v>
          </cell>
          <cell r="K16" t="str">
            <v>O14_Mejorar_la_salud_de_la_población</v>
          </cell>
        </row>
        <row r="17">
          <cell r="B17" t="str">
            <v>Autlán de Navarro</v>
          </cell>
          <cell r="D17" t="str">
            <v>Pensiones y Jubilaciones.</v>
          </cell>
          <cell r="K17" t="str">
            <v>O15_Aumentar_el_acceso_de_la_población_a_una_vivienda_digna</v>
          </cell>
        </row>
        <row r="18">
          <cell r="B18" t="str">
            <v>Ayotlán</v>
          </cell>
          <cell r="D18" t="str">
            <v>Aportaciones a la Seguiridad Social</v>
          </cell>
          <cell r="K18" t="str">
            <v>O16_Incrementar_el_acceso_la_equidad_y_la_calidad_de_la_educación</v>
          </cell>
        </row>
        <row r="19">
          <cell r="B19" t="str">
            <v>Ayutla</v>
          </cell>
          <cell r="K19" t="str">
            <v>O17_Incrementar_el_desarrollo_tecnológico_la_investigación_científica_y_la_innovación</v>
          </cell>
        </row>
        <row r="20">
          <cell r="B20" t="str">
            <v>La Barca</v>
          </cell>
          <cell r="K20" t="str">
            <v>O18_Garantizar_el_acceso_de_toda_la_población_a_la_cultura_y_las_diferentes_expresiones_artísticas</v>
          </cell>
        </row>
        <row r="21">
          <cell r="B21" t="str">
            <v>Bolaños</v>
          </cell>
          <cell r="K21" t="str">
            <v>O19_Aumentar_la_práctica_del_deporte_y_actividades_físicas_de_la_población</v>
          </cell>
        </row>
        <row r="22">
          <cell r="B22" t="str">
            <v>Cabo Corrientes</v>
          </cell>
          <cell r="K22" t="str">
            <v>O20_Reducir_la_incidencia_delictiva_y_mejorar_la_percepción_de_seguridad</v>
          </cell>
        </row>
        <row r="23">
          <cell r="B23" t="str">
            <v>Casimiro Castillo</v>
          </cell>
          <cell r="K23" t="str">
            <v>O21_Mejorar_la_impartición_de_justicia_con_un_sistema_eficaz_expedito_imparcial_y_transparente</v>
          </cell>
        </row>
        <row r="24">
          <cell r="B24" t="str">
            <v>Cihuatlán</v>
          </cell>
          <cell r="K24" t="str">
            <v>O22_Reducir_la_impunidad_mejorando_la_imparcialidad_transparencia_y_eficiencia_en_la_procuración_de_justicia</v>
          </cell>
        </row>
        <row r="25">
          <cell r="B25" t="str">
            <v>Zapotlán el Grande</v>
          </cell>
          <cell r="K25" t="str">
            <v>O23_Garantizar_el_respeto_y_la_protección_de_los_derechos_humanos_y_eliminar_la_discriminación</v>
          </cell>
        </row>
        <row r="26">
          <cell r="B26" t="str">
            <v>Cocula</v>
          </cell>
          <cell r="K26" t="str">
            <v>O24_Mejorar_la_estabilidad_y_funcionalidad_del_sistema_democrático</v>
          </cell>
        </row>
        <row r="27">
          <cell r="B27" t="str">
            <v>Colotlán</v>
          </cell>
          <cell r="K27" t="str">
            <v>O25_Mejorar_la_efectividad_de_las_instituciones_públicas_y_gubernamentales</v>
          </cell>
        </row>
        <row r="28">
          <cell r="B28" t="str">
            <v>Concepción de Buenos Aires</v>
          </cell>
          <cell r="K28" t="str">
            <v>O26_Mejorar_la_igualdad_entre_los_géneros_y_empoderar_a_las_mujeres</v>
          </cell>
        </row>
        <row r="29">
          <cell r="B29" t="str">
            <v>Cuautitlán de García Barragán</v>
          </cell>
          <cell r="K29" t="str">
            <v>O27_Incrementar_la_capacidad_innovadora_en_los_sectores_social_privado_y_público</v>
          </cell>
        </row>
        <row r="30">
          <cell r="B30" t="str">
            <v>Cuautla</v>
          </cell>
        </row>
        <row r="31">
          <cell r="B31" t="str">
            <v>Cuquío</v>
          </cell>
        </row>
        <row r="32">
          <cell r="B32" t="str">
            <v>Chapala</v>
          </cell>
        </row>
        <row r="33">
          <cell r="B33" t="str">
            <v>Chimaltitán</v>
          </cell>
        </row>
        <row r="34">
          <cell r="B34" t="str">
            <v>Chiquilistlán</v>
          </cell>
        </row>
        <row r="35">
          <cell r="B35" t="str">
            <v>Degollado</v>
          </cell>
        </row>
        <row r="36">
          <cell r="B36" t="str">
            <v>Ejutla</v>
          </cell>
        </row>
        <row r="37">
          <cell r="B37" t="str">
            <v>Encarnación de Díaz</v>
          </cell>
        </row>
        <row r="38">
          <cell r="B38" t="str">
            <v>Etzatlán</v>
          </cell>
        </row>
        <row r="39">
          <cell r="B39" t="str">
            <v>El Grullo</v>
          </cell>
        </row>
        <row r="40">
          <cell r="B40" t="str">
            <v>Guachinango</v>
          </cell>
        </row>
        <row r="41">
          <cell r="B41" t="str">
            <v>Guadalajara</v>
          </cell>
        </row>
        <row r="42">
          <cell r="B42" t="str">
            <v>Hostotipaquillo</v>
          </cell>
        </row>
        <row r="43">
          <cell r="B43" t="str">
            <v>Huejúcar</v>
          </cell>
        </row>
        <row r="44">
          <cell r="B44" t="str">
            <v>Huejuquilla el Alto</v>
          </cell>
        </row>
        <row r="45">
          <cell r="B45" t="str">
            <v>La Huerta</v>
          </cell>
        </row>
        <row r="46">
          <cell r="B46" t="str">
            <v>Ixtlahuacán de los Membrillos</v>
          </cell>
        </row>
        <row r="47">
          <cell r="B47" t="str">
            <v>Ixtlahuacán del Río</v>
          </cell>
        </row>
        <row r="48">
          <cell r="B48" t="str">
            <v>Jalostotitlán</v>
          </cell>
        </row>
        <row r="49">
          <cell r="B49" t="str">
            <v>Jamay</v>
          </cell>
        </row>
        <row r="50">
          <cell r="B50" t="str">
            <v>Jesús María</v>
          </cell>
        </row>
        <row r="51">
          <cell r="B51" t="str">
            <v>Jilotlán de los Dolores</v>
          </cell>
        </row>
        <row r="52">
          <cell r="B52" t="str">
            <v>Jocotepec</v>
          </cell>
        </row>
        <row r="53">
          <cell r="B53" t="str">
            <v>Juanacatlán</v>
          </cell>
        </row>
        <row r="54">
          <cell r="B54" t="str">
            <v>Juchitlán</v>
          </cell>
        </row>
        <row r="55">
          <cell r="B55" t="str">
            <v>Lagos de Moreno</v>
          </cell>
        </row>
        <row r="56">
          <cell r="B56" t="str">
            <v>El Limón</v>
          </cell>
        </row>
        <row r="57">
          <cell r="B57" t="str">
            <v>Magdalena</v>
          </cell>
        </row>
        <row r="58">
          <cell r="B58" t="str">
            <v>Santa María del Oro</v>
          </cell>
        </row>
        <row r="59">
          <cell r="B59" t="str">
            <v>La Manzanilla de la Paz</v>
          </cell>
        </row>
        <row r="60">
          <cell r="B60" t="str">
            <v>Mascota</v>
          </cell>
        </row>
        <row r="61">
          <cell r="B61" t="str">
            <v>Mazamitla</v>
          </cell>
        </row>
        <row r="62">
          <cell r="B62" t="str">
            <v>Mexticacán</v>
          </cell>
        </row>
        <row r="63">
          <cell r="B63" t="str">
            <v>Mezquitic</v>
          </cell>
        </row>
        <row r="64">
          <cell r="B64" t="str">
            <v>Mixtlán</v>
          </cell>
        </row>
        <row r="65">
          <cell r="B65" t="str">
            <v>Ocotlán</v>
          </cell>
        </row>
        <row r="66">
          <cell r="B66" t="str">
            <v>Ojuelos de Jalisco</v>
          </cell>
        </row>
        <row r="67">
          <cell r="B67" t="str">
            <v>Pihuamo</v>
          </cell>
        </row>
        <row r="68">
          <cell r="B68" t="str">
            <v>Poncitlán</v>
          </cell>
        </row>
        <row r="69">
          <cell r="B69" t="str">
            <v>Puerto Vallarta</v>
          </cell>
        </row>
        <row r="70">
          <cell r="B70" t="str">
            <v>Villa Purificación</v>
          </cell>
        </row>
        <row r="71">
          <cell r="B71" t="str">
            <v>Quitupan</v>
          </cell>
        </row>
        <row r="72">
          <cell r="B72" t="str">
            <v>El Salto</v>
          </cell>
        </row>
        <row r="73">
          <cell r="B73" t="str">
            <v>San Cristóbal de la Barranca</v>
          </cell>
        </row>
        <row r="74">
          <cell r="B74" t="str">
            <v>San Diego de Alejandría</v>
          </cell>
        </row>
        <row r="75">
          <cell r="B75" t="str">
            <v>San Juan de los Lagos</v>
          </cell>
        </row>
        <row r="76">
          <cell r="B76" t="str">
            <v>San Julián</v>
          </cell>
        </row>
        <row r="77">
          <cell r="B77" t="str">
            <v>San Marcos</v>
          </cell>
        </row>
        <row r="78">
          <cell r="B78" t="str">
            <v>San Martín de Bolaños</v>
          </cell>
        </row>
        <row r="79">
          <cell r="B79" t="str">
            <v>San Martín Hidalgo</v>
          </cell>
        </row>
        <row r="80">
          <cell r="B80" t="str">
            <v>San Miguel el Alto</v>
          </cell>
        </row>
        <row r="81">
          <cell r="B81" t="str">
            <v>Gómez Farías</v>
          </cell>
        </row>
        <row r="82">
          <cell r="B82" t="str">
            <v>San Sebastián del Oeste</v>
          </cell>
        </row>
        <row r="83">
          <cell r="B83" t="str">
            <v>Santa María de los Ángeles</v>
          </cell>
        </row>
        <row r="84">
          <cell r="B84" t="str">
            <v>Sayula</v>
          </cell>
        </row>
        <row r="85">
          <cell r="B85" t="str">
            <v>Tala</v>
          </cell>
        </row>
        <row r="86">
          <cell r="B86" t="str">
            <v>Talpa de Allende</v>
          </cell>
        </row>
        <row r="87">
          <cell r="B87" t="str">
            <v>Tamazula de Gordiano</v>
          </cell>
        </row>
        <row r="88">
          <cell r="B88" t="str">
            <v>Tapalpa</v>
          </cell>
        </row>
        <row r="89">
          <cell r="B89" t="str">
            <v>Tecalitlán</v>
          </cell>
        </row>
        <row r="90">
          <cell r="B90" t="str">
            <v>Tecolotlán</v>
          </cell>
        </row>
        <row r="91">
          <cell r="B91" t="str">
            <v>Techaluta de Montenegro</v>
          </cell>
        </row>
        <row r="92">
          <cell r="B92" t="str">
            <v>Tenamaxtlán</v>
          </cell>
        </row>
        <row r="93">
          <cell r="B93" t="str">
            <v>Teocaltiche</v>
          </cell>
        </row>
        <row r="94">
          <cell r="B94" t="str">
            <v>Teocuitatlán de Corona</v>
          </cell>
        </row>
        <row r="95">
          <cell r="B95" t="str">
            <v>Tepatitlán de Morelos</v>
          </cell>
        </row>
        <row r="96">
          <cell r="B96" t="str">
            <v>Tequila</v>
          </cell>
        </row>
        <row r="97">
          <cell r="B97" t="str">
            <v>Teuchitlán</v>
          </cell>
        </row>
        <row r="98">
          <cell r="B98" t="str">
            <v>Tizapán el Alto</v>
          </cell>
        </row>
        <row r="99">
          <cell r="B99" t="str">
            <v>Tlajomulco de Zúñiga</v>
          </cell>
        </row>
        <row r="100">
          <cell r="B100" t="str">
            <v>Tlaquepaque</v>
          </cell>
        </row>
        <row r="101">
          <cell r="B101" t="str">
            <v>Tolimán</v>
          </cell>
        </row>
        <row r="102">
          <cell r="B102" t="str">
            <v>Tomatlán</v>
          </cell>
        </row>
        <row r="103">
          <cell r="B103" t="str">
            <v>Tonalá</v>
          </cell>
        </row>
        <row r="104">
          <cell r="B104" t="str">
            <v>Tonaya</v>
          </cell>
        </row>
        <row r="105">
          <cell r="B105" t="str">
            <v>Tonila</v>
          </cell>
        </row>
        <row r="106">
          <cell r="B106" t="str">
            <v>Totatiche</v>
          </cell>
        </row>
        <row r="107">
          <cell r="B107" t="str">
            <v>Tototlán</v>
          </cell>
        </row>
        <row r="108">
          <cell r="B108" t="str">
            <v>Tuxcacuesco</v>
          </cell>
        </row>
        <row r="109">
          <cell r="B109" t="str">
            <v>Tuxcueca</v>
          </cell>
        </row>
        <row r="110">
          <cell r="B110" t="str">
            <v>Tuxpan</v>
          </cell>
        </row>
        <row r="111">
          <cell r="B111" t="str">
            <v>Unión de San Antonio</v>
          </cell>
        </row>
        <row r="112">
          <cell r="B112" t="str">
            <v>Unión de Tula</v>
          </cell>
        </row>
        <row r="113">
          <cell r="B113" t="str">
            <v>Valle de Guadalupe</v>
          </cell>
        </row>
        <row r="114">
          <cell r="B114" t="str">
            <v>Valle de Juárez</v>
          </cell>
        </row>
        <row r="115">
          <cell r="B115" t="str">
            <v>San Gabriel</v>
          </cell>
        </row>
        <row r="116">
          <cell r="B116" t="str">
            <v>Villa Corona</v>
          </cell>
        </row>
        <row r="117">
          <cell r="B117" t="str">
            <v>Villa Guerrero</v>
          </cell>
        </row>
        <row r="118">
          <cell r="B118" t="str">
            <v>Villa Hidalgo</v>
          </cell>
        </row>
        <row r="119">
          <cell r="B119" t="str">
            <v>Cañadas de Obregón</v>
          </cell>
        </row>
        <row r="120">
          <cell r="B120" t="str">
            <v>Yahualica de González Gallo</v>
          </cell>
        </row>
        <row r="121">
          <cell r="B121" t="str">
            <v>Zacoalco de Torres</v>
          </cell>
        </row>
        <row r="122">
          <cell r="B122" t="str">
            <v>Zapopan</v>
          </cell>
        </row>
        <row r="123">
          <cell r="B123" t="str">
            <v>Zapotiltic</v>
          </cell>
        </row>
        <row r="124">
          <cell r="B124" t="str">
            <v>Zapotitlán de Vadillo</v>
          </cell>
        </row>
        <row r="125">
          <cell r="B125" t="str">
            <v>Zapotlán del Rey</v>
          </cell>
        </row>
        <row r="126">
          <cell r="B126" t="str">
            <v>Zapotlanejo</v>
          </cell>
        </row>
        <row r="127">
          <cell r="B127" t="str">
            <v>San Ignacio Cerro Gordo</v>
          </cell>
        </row>
      </sheetData>
      <sheetData sheetId="73">
        <row r="1">
          <cell r="C1" t="str">
            <v>Denominación del Programa</v>
          </cell>
          <cell r="E1" t="str">
            <v>Unidad Responsable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17"/>
    </sheetNames>
    <sheetDataSet>
      <sheetData sheetId="0">
        <row r="5">
          <cell r="D5" t="str">
            <v>P. PLANEACIÓN, SEGUIMIENTO Y EVALUACIÓN DE POLÍTICAS PÚBLICAS.</v>
          </cell>
        </row>
        <row r="9">
          <cell r="D9" t="str">
            <v>2.7.1. OTROS ASUNTOS SOCIALES.</v>
          </cell>
        </row>
        <row r="14">
          <cell r="D14" t="str">
            <v>5. GOBIERNO CERCANO Y EFICIENTE</v>
          </cell>
        </row>
        <row r="15">
          <cell r="D15" t="str">
            <v>14. GOBIERNO CERCANO</v>
          </cell>
        </row>
        <row r="16">
          <cell r="D16" t="str">
            <v>14. INCREMENTAR LA PARTICIPACIÓN CIUDADANA EN LAS DECISIONES PÚBLICAS PARA QUE ZAPOPANAS Y ZAPOPANOS ACCEDAN A LOS SERVICIOS Y PROGRAMAS MUNICIPALES.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18"/>
    </sheetNames>
    <sheetDataSet>
      <sheetData sheetId="0">
        <row r="5">
          <cell r="D5" t="str">
            <v>O. APOYO A LA FUNCIÓN PÚBLICA Y AL MEJORAMIENTO DE LA GESTIÓN.</v>
          </cell>
        </row>
        <row r="9">
          <cell r="D9" t="str">
            <v>1.3.4. FUNCIÓN PÚBLICA.</v>
          </cell>
        </row>
        <row r="14">
          <cell r="D14" t="str">
            <v>5. GOBIERNO CERCANO Y EFICIENTE</v>
          </cell>
        </row>
        <row r="15">
          <cell r="D15" t="str">
            <v>16. INNOVACIÓN ADMINISTRATIVA Y DIGITAL</v>
          </cell>
        </row>
        <row r="16">
          <cell r="D16" t="str">
            <v>16. INTEGRAR BUENAS PRÁCTICAS DE INNOVACIÓN ADMINISTRATIVA Y DIGITAL EN SERVICIOS PÚBLICOS, TRÁMITES Y PROCESOS PARA UNA EFECTIVA INTEROPERATIVIDAD ENTRE LAS UNIDADES ADMINISTRATIVAS DEL GOBIERNO MUNICIPAL.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19"/>
    </sheetNames>
    <sheetDataSet>
      <sheetData sheetId="0">
        <row r="5">
          <cell r="D5" t="str">
            <v>O. APOYO A LA FUNCIÓN PÚBLICA Y AL MEJORAMIENTO DE LA GESTIÓN.</v>
          </cell>
        </row>
        <row r="9">
          <cell r="D9" t="str">
            <v>1.3.4. FUNCIÓN PÚBLICA.</v>
          </cell>
        </row>
        <row r="14">
          <cell r="D14" t="str">
            <v>5. GOBIERNO CERCANO Y EFICIENTE</v>
          </cell>
        </row>
        <row r="15">
          <cell r="D15" t="str">
            <v>16. INNOVACIÓN ADMINISTRATIVA Y DIGITAL</v>
          </cell>
        </row>
        <row r="16">
          <cell r="D16" t="str">
            <v>16. INTEGRAR BUENAS PRÁCTICAS DE INNOVACIÓN ADMINISTRATIVA Y DIGITAL EN SERVICIOS PÚBLICOS, TRÁMITES Y PROCESOS PARA UNA EFECTIVA INTEROPERATIVIDAD ENTRE LAS UNIDADES ADMINISTRATIVAS DEL GOBIERNO MUNICIPAL.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20"/>
    </sheetNames>
    <sheetDataSet>
      <sheetData sheetId="0">
        <row r="5">
          <cell r="D5" t="str">
            <v>P. PLANEACIÓN, SEGUIMIENTO Y EVALUACIÓN DE POLÍTICAS PÚBLICAS.</v>
          </cell>
        </row>
        <row r="9">
          <cell r="D9" t="str">
            <v>2.6.8. OTROS GRUPOS VULNERABLES.</v>
          </cell>
        </row>
        <row r="14">
          <cell r="D14" t="str">
            <v>3. OPORTUNIDADES</v>
          </cell>
        </row>
        <row r="15">
          <cell r="D15" t="str">
            <v>10. CAPACITACIÓN EMPRESARIAL Y LABORAL</v>
          </cell>
        </row>
        <row r="16">
          <cell r="D16" t="str">
            <v>10. INCREMENTAR LA OFERTA Y ACCESO DE OPORTUNIDADES DE CAPACITACIÓN, FORMACIÓN LABORAL Y EMPRESARIAL PARA ZAPOPANAS Y ZAPOPANOS.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21"/>
    </sheetNames>
    <sheetDataSet>
      <sheetData sheetId="0">
        <row r="5">
          <cell r="D5" t="str">
            <v>P. PLANEACIÓN, SEGUIMIENTO Y EVALUACIÓN DE POLÍTICAS PÚBLICAS.</v>
          </cell>
        </row>
        <row r="9">
          <cell r="D9" t="str">
            <v>2.7.1. OTROS ASUNTOS SOCIALES.</v>
          </cell>
        </row>
        <row r="14">
          <cell r="D14" t="str">
            <v xml:space="preserve">1. ZAPOPANAS Y ZAPOPANOS </v>
          </cell>
        </row>
        <row r="15">
          <cell r="D15" t="str">
            <v>1. INTEGRAL DE BIENESTAR</v>
          </cell>
        </row>
        <row r="16">
          <cell r="D16" t="str">
            <v>1. MEJORAR EL DESARROLLO INTEGRAL DE ZAPOPANAS Y ZAPOPANOS CON PROGRAMAS, SERVICIOS, PROYECTOS Y ACCIONES QUE ATIENDAN EL BIENESTAR SOCIAL.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22"/>
    </sheetNames>
    <sheetDataSet>
      <sheetData sheetId="0">
        <row r="5">
          <cell r="D5" t="str">
            <v>F. PROMOCIÓN Y FOMENTO.</v>
          </cell>
        </row>
        <row r="9">
          <cell r="D9" t="str">
            <v>3.1.1. ASUNTOS ECONÓMICOS Y COMERCIALES EN GENERAL.</v>
          </cell>
        </row>
        <row r="14">
          <cell r="D14" t="str">
            <v>3. OPORTUNIDADES</v>
          </cell>
        </row>
        <row r="15">
          <cell r="D15" t="str">
            <v>8. INVERSIÓN Y TURISMO</v>
          </cell>
        </row>
        <row r="16">
          <cell r="D16" t="str">
            <v>8. INCREMENTAR LA DERRAMA ECONÓMICA CON LA PROMOCIÓN TURÍSTICA Y ATRACCIÓN A LA INVERSIÓN.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23"/>
    </sheetNames>
    <sheetDataSet>
      <sheetData sheetId="0">
        <row r="5">
          <cell r="D5" t="str">
            <v>P. PLANEACIÓN, SEGUIMIENTO Y EVALUACIÓN DE POLÍTICAS PÚBLICAS.</v>
          </cell>
        </row>
        <row r="9">
          <cell r="D9" t="str">
            <v>3.1.2. ASUNTOS LABORALES GENERALES.</v>
          </cell>
        </row>
        <row r="14">
          <cell r="D14" t="str">
            <v>3. OPORTUNIDADES</v>
          </cell>
        </row>
        <row r="15">
          <cell r="D15" t="str">
            <v>9. FINANCIAMIENTO Y APOYO A NEGOCIOS Y PRODUCTORES</v>
          </cell>
        </row>
        <row r="16">
          <cell r="D16" t="str">
            <v>9. INCREMENTAR LOS EMPLEOS Y LOS INGRESOS CON MECANISMOS DE VINCULACIÓN FINANCIERA Y ASISTENCIA TÉCNICA.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24"/>
    </sheetNames>
    <sheetDataSet>
      <sheetData sheetId="0">
        <row r="5">
          <cell r="D5" t="str">
            <v>P. PLANEACIÓN, SEGUIMIENTO Y EVALUACIÓN DE POLÍTICAS PÚBLICAS.</v>
          </cell>
        </row>
        <row r="9">
          <cell r="D9" t="str">
            <v>2.5.1. EDUCACIÓN BÁSICA.</v>
          </cell>
        </row>
        <row r="14">
          <cell r="D14" t="str">
            <v xml:space="preserve">1. ZAPOPANAS Y ZAPOPANOS </v>
          </cell>
        </row>
        <row r="15">
          <cell r="D15" t="str">
            <v>1. INTEGRAL DE BIENESTAR</v>
          </cell>
        </row>
        <row r="16">
          <cell r="D16" t="str">
            <v>1. MEJORAR EL DESARROLLO INTEGRAL DE ZAPOPANAS Y ZAPOPANOS CON PROGRAMAS, SERVICIOS, PROYECTOS Y ACCIONES QUE ATIENDAN EL BIENESTAR SOCIAL.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25"/>
    </sheetNames>
    <sheetDataSet>
      <sheetData sheetId="0">
        <row r="5">
          <cell r="D5" t="str">
            <v>E. PRESTACIÓN DE SERVICIOS PÚBLICOS.</v>
          </cell>
        </row>
        <row r="9">
          <cell r="D9" t="str">
            <v>2.2.1. URBANIZACIÓN.</v>
          </cell>
        </row>
        <row r="14">
          <cell r="D14" t="str">
            <v>2. ENTORNO</v>
          </cell>
        </row>
        <row r="15">
          <cell r="D15" t="str">
            <v>6. DESARROLLO URBANO SUSTENTABLE</v>
          </cell>
        </row>
        <row r="16">
          <cell r="D16" t="str">
            <v>6. GENERAR UN DESARROLLO TERRITORIAL Y URBANO, ORDENADO, SUSTENTABLE Y AMIGABLE CON EL MEDIO AMBIENTE.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26"/>
    </sheetNames>
    <sheetDataSet>
      <sheetData sheetId="0">
        <row r="5">
          <cell r="D5" t="str">
            <v>E. PRESTACIÓN DE SERVICIOS PÚBLICOS.</v>
          </cell>
        </row>
        <row r="9">
          <cell r="D9" t="str">
            <v>2.2.1. URBANIZACIÓN.</v>
          </cell>
        </row>
        <row r="14">
          <cell r="D14" t="str">
            <v>2. ENTORNO</v>
          </cell>
        </row>
        <row r="15">
          <cell r="D15" t="str">
            <v>4. VIALIDAD Y MOVILIDAD SOSTENIBLE</v>
          </cell>
        </row>
        <row r="16">
          <cell r="D16" t="str">
            <v>4. MEJORAR LA INFRAESTRUCTURA VIAL CON UNA CORRECTA INCLUSIÓN DE ACCESIBILIDAD
UNIVERSAL Y CON SISTEMAS DE MOVILIDAD AMIGABLES, SOSTENIBLES Y LIBRES DE FACTORES DE RIESGO.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9"/>
    </sheetNames>
    <sheetDataSet>
      <sheetData sheetId="0">
        <row r="5">
          <cell r="D5" t="str">
            <v>E. PRESTACIÓN DE SERVICIOS PÚBLICOS.</v>
          </cell>
        </row>
        <row r="9">
          <cell r="D9" t="str">
            <v>2.2.6. SERVICIOS COMUNALES.</v>
          </cell>
        </row>
        <row r="14">
          <cell r="D14" t="str">
            <v>2. ENTORNO</v>
          </cell>
        </row>
        <row r="15">
          <cell r="D15" t="str">
            <v>5. ESPACIOS PÚBLICOS AMIGABLES Y SEGUROS</v>
          </cell>
        </row>
        <row r="16">
          <cell r="D16" t="str">
            <v>5. MEJORAR LA IMAGEN URBANA DEL MUNICIPIO CON LA RECUPERACIÓN, REHABILITACIÓN, INTEGRACIÓN Y CONSERVACIÓN DE ÁREAS NATURALES, INFRAESTRUCTURA Y ESPACIOS PÚBLICOS.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27"/>
    </sheetNames>
    <sheetDataSet>
      <sheetData sheetId="0">
        <row r="5">
          <cell r="D5" t="str">
            <v>V. SERVICIOS DE PROTECCIÓN Y CONSERVACIÓN AMBIENTAL.</v>
          </cell>
        </row>
        <row r="9">
          <cell r="D9" t="str">
            <v>2.1.5. PROTECCIÓN DE LA DIVERSIDAD BIOLÓGICA Y DEL PAISAJE.</v>
          </cell>
        </row>
        <row r="14">
          <cell r="D14" t="str">
            <v>2. ENTORNO</v>
          </cell>
        </row>
        <row r="15">
          <cell r="D15" t="str">
            <v>6. DESARROLLO URBANO SUSTENTABLE</v>
          </cell>
        </row>
        <row r="16">
          <cell r="D16" t="str">
            <v>6. GENERAR UN DESARROLLO TERRITORIAL Y URBANO, ORDENADO, SUSTENTABLE Y AMIGABLE CON EL MEDIO AMBIENTE.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28"/>
    </sheetNames>
    <sheetDataSet>
      <sheetData sheetId="0">
        <row r="5">
          <cell r="D5" t="str">
            <v>E. PRESTACIÓN DE SERVICIOS PÚBLICOS.</v>
          </cell>
        </row>
        <row r="9">
          <cell r="D9" t="str">
            <v>2.2.1. URBANIZACIÓN.</v>
          </cell>
        </row>
        <row r="14">
          <cell r="D14" t="str">
            <v>2. ENTORNO</v>
          </cell>
        </row>
        <row r="15">
          <cell r="D15" t="str">
            <v>4. VIALIDAD Y MOVILIDAD SOSTENIBLE</v>
          </cell>
        </row>
        <row r="16">
          <cell r="D16" t="str">
            <v>4. MEJORAR LA INFRAESTRUCTURA VIAL CON UNA CORRECTA INCLUSIÓN DE ACCESIBILIDAD
UNIVERSAL Y CON SISTEMAS DE MOVILIDAD AMIGABLES, SOSTENIBLES Y LIBRES DE FACTORES DE RIESGO.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29"/>
    </sheetNames>
    <sheetDataSet>
      <sheetData sheetId="0">
        <row r="5">
          <cell r="D5" t="str">
            <v>F. PROMOCIÓN Y FOMENTO.</v>
          </cell>
        </row>
        <row r="9">
          <cell r="D9" t="str">
            <v>2.4.2. CULTURA.</v>
          </cell>
        </row>
        <row r="14">
          <cell r="D14" t="str">
            <v xml:space="preserve">1. ZAPOPANAS Y ZAPOPANOS </v>
          </cell>
        </row>
        <row r="15">
          <cell r="D15" t="str">
            <v>1. INTEGRAL DE BIENESTAR</v>
          </cell>
        </row>
        <row r="16">
          <cell r="D16" t="str">
            <v>1. MEJORAR EL DESARROLLO INTEGRAL DE ZAPOPANAS Y ZAPOPANOS CON PROGRAMAS, SERVICIOS, PROYECTOS Y ACCIONES QUE ATIENDAN EL BIENESTAR SOCIAL.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30 "/>
    </sheetNames>
    <sheetDataSet>
      <sheetData sheetId="0">
        <row r="5">
          <cell r="D5" t="str">
            <v>E. PRESTACIÓN DE SERVICIOS PÚBLICOS.</v>
          </cell>
        </row>
        <row r="9">
          <cell r="D9" t="str">
            <v>2.5.1. EDUCACIÓN BÁSICA.</v>
          </cell>
        </row>
        <row r="14">
          <cell r="D14" t="str">
            <v xml:space="preserve">1. ZAPOPANAS Y ZAPOPANOS </v>
          </cell>
        </row>
        <row r="15">
          <cell r="D15" t="str">
            <v>2. IGUALDAD SUSTANTIVA Y DE DERECHOS</v>
          </cell>
        </row>
        <row r="16">
          <cell r="D16" t="str">
            <v>2. DISMINUIR LAS BRECHAS DE DESIGUALDAD SOCIAL, DE GÉNERO, EDUCATIVAS Y ECONÓMICAS CON SERVICIOS Y PROGRAMAS INTEGRALES CON ENFOQUE DE DERECHOS HUMANOS Y PERSPECTIVA DE GÉNERO PARA ZAPOPANAS Y ZAPOPANOS.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31"/>
    </sheetNames>
    <sheetDataSet>
      <sheetData sheetId="0">
        <row r="5">
          <cell r="D5" t="str">
            <v>E. PRESTACIÓN DE SERVICIOS PÚBLICOS.</v>
          </cell>
        </row>
        <row r="9">
          <cell r="D9" t="str">
            <v>2.4.2. CULTURA.</v>
          </cell>
        </row>
        <row r="14">
          <cell r="D14" t="str">
            <v xml:space="preserve">1. ZAPOPANAS Y ZAPOPANOS </v>
          </cell>
        </row>
        <row r="15">
          <cell r="D15" t="str">
            <v>1. INTEGRAL DE BIENESTAR</v>
          </cell>
        </row>
        <row r="16">
          <cell r="D16" t="str">
            <v>1. MEJORAR EL DESARROLLO INTEGRAL DE ZAPOPANAS Y ZAPOPANOS CON PROGRAMAS, SERVICIOS, PROYECTOS Y ACCIONES QUE ATIENDAN EL BIENESTAR SOCIAL.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32"/>
    </sheetNames>
    <sheetDataSet>
      <sheetData sheetId="0">
        <row r="5">
          <cell r="D5" t="str">
            <v>P. PLANEACIÓN, SEGUIMIENTO Y EVALUACIÓN DE POLÍTICAS PÚBLICAS.</v>
          </cell>
        </row>
        <row r="9">
          <cell r="D9" t="str">
            <v>2.7.1. OTROS ASUNTOS SOCIALES.</v>
          </cell>
        </row>
        <row r="14">
          <cell r="D14" t="str">
            <v>5. GOBIERNO CERCANO Y EFICIENTE</v>
          </cell>
        </row>
        <row r="15">
          <cell r="D15" t="str">
            <v>14. GOBIERNO CERCANO</v>
          </cell>
        </row>
        <row r="16">
          <cell r="D16" t="str">
            <v>14. INCREMENTAR LA PARTICIPACIÓN CIUDADANA EN LAS DECISIONES PÚBLICAS PARA QUE ZAPOPANAS Y ZAPOPANOS ACCEDAN A LOS SERVICIOS Y PROGRAMAS MUNICIPALES.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33"/>
    </sheetNames>
    <sheetDataSet>
      <sheetData sheetId="0">
        <row r="5">
          <cell r="D5" t="str">
            <v>P. PLANEACIÓN, SEGUIMIENTO Y EVALUACIÓN DE POLÍTICAS PÚBLICAS.</v>
          </cell>
        </row>
        <row r="9">
          <cell r="D9" t="str">
            <v>2.7.1. OTROS ASUNTOS SOCIALES.</v>
          </cell>
        </row>
        <row r="14">
          <cell r="D14" t="str">
            <v xml:space="preserve">1. ZAPOPANAS Y ZAPOPANOS </v>
          </cell>
        </row>
        <row r="15">
          <cell r="D15" t="str">
            <v>2. IGUALDAD SUSTANTIVA Y DE DERECHOS</v>
          </cell>
        </row>
        <row r="16">
          <cell r="D16" t="str">
            <v>2. DISMINUIR LAS BRECHAS DE DESIGUALDAD SOCIAL, DE GÉNERO, EDUCATIVAS Y ECONÓMICAS CON SERVICIOS Y PROGRAMAS INTEGRALES CON ENFOQUE DE DERECHOS HUMANOS Y PERSPECTIVA DE GÉNERO PARA ZAPOPANAS Y ZAPOPANOS.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34"/>
    </sheetNames>
    <sheetDataSet>
      <sheetData sheetId="0">
        <row r="5">
          <cell r="D5" t="str">
            <v>E. PRESTACIÓN DE SERVICIOS PÚBLICOS.</v>
          </cell>
        </row>
        <row r="9">
          <cell r="D9" t="str">
            <v>2.7.1. OTROS ASUNTOS SOCIALES.</v>
          </cell>
        </row>
        <row r="14">
          <cell r="D14" t="str">
            <v xml:space="preserve">1. ZAPOPANAS Y ZAPOPANOS </v>
          </cell>
        </row>
        <row r="15">
          <cell r="D15" t="str">
            <v>1. INTEGRAL DE BIENESTAR</v>
          </cell>
        </row>
        <row r="16">
          <cell r="D16" t="str">
            <v>1. MEJORAR EL DESARROLLO INTEGRAL DE ZAPOPANAS Y ZAPOPANOS CON PROGRAMAS, SERVICIOS, PROYECTOS Y ACCIONES QUE ATIENDAN EL BIENESTAR SOCIAL.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35"/>
    </sheetNames>
    <sheetDataSet>
      <sheetData sheetId="0">
        <row r="5">
          <cell r="D5" t="str">
            <v>P. PLANEACIÓN, SEGUIMIENTO Y EVALUACIÓN DE POLÍTICAS PÚBLICAS.</v>
          </cell>
        </row>
        <row r="9">
          <cell r="D9" t="str">
            <v>2.7.1. OTROS ASUNTOS SOCIALES.</v>
          </cell>
        </row>
        <row r="14">
          <cell r="D14" t="str">
            <v xml:space="preserve">1. ZAPOPANAS Y ZAPOPANOS </v>
          </cell>
        </row>
        <row r="15">
          <cell r="D15" t="str">
            <v>2. IGUALDAD SUSTANTIVA Y DE DERECHOS</v>
          </cell>
        </row>
        <row r="16">
          <cell r="D16" t="str">
            <v>2. DISMINUIR LAS BRECHAS DE DESIGUALDAD SOCIAL, DE GÉNERO, EDUCATIVAS Y ECONÓMICAS CON SERVICIOS Y PROGRAMAS INTEGRALES CON ENFOQUE DE DERECHOS HUMANOS Y PERSPECTIVA DE GÉNERO PARA ZAPOPANAS Y ZAPOPANOS.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10"/>
    </sheetNames>
    <sheetDataSet>
      <sheetData sheetId="0">
        <row r="5">
          <cell r="D5" t="str">
            <v xml:space="preserve">G. REGULACIÓN Y SUPERVISIÓN. </v>
          </cell>
        </row>
        <row r="9">
          <cell r="D9" t="str">
            <v>1.8.5. OTROS.</v>
          </cell>
        </row>
        <row r="14">
          <cell r="D14" t="str">
            <v>2. ENTORNO</v>
          </cell>
        </row>
        <row r="15">
          <cell r="D15" t="str">
            <v xml:space="preserve">6. DESARROLLO URBANO SUSTENTABLE </v>
          </cell>
        </row>
        <row r="16">
          <cell r="D16" t="str">
            <v>6. GENERAR UN DESARROLLO TERRITORIAL Y URBANO, ORDENADO, SUSTENTABLE Y AMIGABLE CON EL MEDIO AMBIENTE.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11"/>
    </sheetNames>
    <sheetDataSet>
      <sheetData sheetId="0">
        <row r="5">
          <cell r="D5" t="str">
            <v>M. APOYO AL PROCESO PRESUPUESTARIO Y PARA MEJORAR LA EFICIENCIA INSTITUCIONAL.</v>
          </cell>
        </row>
        <row r="9">
          <cell r="D9" t="str">
            <v>1.8.1. SERVICIOS REGISTRALES, ADMINISTRATIVOS Y PATRIMONIALES.</v>
          </cell>
        </row>
        <row r="14">
          <cell r="D14" t="str">
            <v>5. GOBIERNO CERCANO Y EFICIENTE</v>
          </cell>
        </row>
        <row r="15">
          <cell r="D15" t="str">
            <v>15. PLANEACIÓN, CONTROL Y TRANSPARENCIA</v>
          </cell>
        </row>
        <row r="16">
          <cell r="D16" t="str">
            <v>15. MEJORAR EL DESEMPEÑO DEL GOBIERNO MUNICIPAL PARA QUE LA PREVENCIÓN, DETECCIÓN Y CORRECCIÓN DE PRÁCTICAS DE GOBIERNO INDEBIDAS SEA UNA CONSTANTE QUE POSICIONE A ZAPOPAN COMO REFERENTE DE TRANSPARENCIA, RENDICIÓN DE CUENTAS Y UNA HACIENDA PÚBLICA CONSOLIDADA.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12"/>
    </sheetNames>
    <sheetDataSet>
      <sheetData sheetId="0">
        <row r="5">
          <cell r="D5" t="str">
            <v>M. APOYO AL PROCESO PRESUPUESTARIO Y PARA MEJORAR LA EFICIENCIA INSTITUCIONAL.</v>
          </cell>
        </row>
        <row r="9">
          <cell r="D9" t="str">
            <v>1.5.2. ASUNTOS HACENDARIOS.</v>
          </cell>
        </row>
        <row r="14">
          <cell r="D14" t="str">
            <v>5. GOBIERNO CERCANO Y EFICIENTE</v>
          </cell>
        </row>
        <row r="15">
          <cell r="D15" t="str">
            <v>15. PLANEACIÓN, CONTROL Y TRANSPARENCIA</v>
          </cell>
        </row>
        <row r="16">
          <cell r="D16" t="str">
            <v>15. MEJORAR EL DESEMPEÑO DEL GOBIERNO MUNICIPAL PARA QUE LA PREVENCIÓN, DETECCIÓN Y CORRECCIÓN DE PRÁCTICAS DE GOBIERNO INDEBIDAS SEA UNA CONSTANTE QUE POSICIONE A ZAPOPAN COMO REFERENTE DE TRANSPARENCIA, RENDICIÓN DE CUENTAS Y UNA HACIENDA PÚBLICA CONSOLIDADA.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13 "/>
    </sheetNames>
    <sheetDataSet>
      <sheetData sheetId="0">
        <row r="5">
          <cell r="D5" t="str">
            <v>M. APOYO AL PROCESO PRESUPUESTARIO Y PARA MEJORAR LA EFICIENCIA INSTITUCIONAL.</v>
          </cell>
        </row>
        <row r="9">
          <cell r="D9" t="str">
            <v>1.5.2. ASUNTOS HACENDARIOS.</v>
          </cell>
        </row>
        <row r="14">
          <cell r="D14" t="str">
            <v>5. GOBIERNO CERCANO Y EFICIENTE</v>
          </cell>
        </row>
        <row r="15">
          <cell r="D15" t="str">
            <v>15. PLANEACIÓN, CONTROL Y TRANSPARENCIA</v>
          </cell>
        </row>
        <row r="16">
          <cell r="D16" t="str">
            <v>15. MEJORAR EL DESEMPEÑO DEL GOBIERNO MUNICIPAL PARA QUE LA PREVENCIÓN, DETECCIÓN Y CORRECCIÓN DE PRÁCTICAS DE GOBIERNO INDEBIDAS SEA UNA CONSTANTE QUE POSICIONE A ZAPOPAN COMO REFERENTE DE TRANSPARENCIA, RENDICIÓN DE CUENTAS Y UNA HACIENDA PÚBLICA CONSOLIDADA.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14"/>
    </sheetNames>
    <sheetDataSet>
      <sheetData sheetId="0">
        <row r="5">
          <cell r="D5" t="str">
            <v>G. REGULACIÓN Y SUPERVISIÓN.</v>
          </cell>
        </row>
        <row r="9">
          <cell r="D9" t="str">
            <v>1.1.2. FISCALIZACIÓN.</v>
          </cell>
        </row>
        <row r="14">
          <cell r="D14" t="str">
            <v>5. GOBIERNO CERCANO Y EFICIENTE</v>
          </cell>
        </row>
        <row r="15">
          <cell r="D15" t="str">
            <v>15. PLANEACIÓN, CONTROL Y TRANSPARENCIA</v>
          </cell>
        </row>
        <row r="16">
          <cell r="D16" t="str">
            <v>15. MEJORAR EL DESEMPEÑO DEL GOBIERNO MUNICIPAL PARA QUE LA PREVENCIÓN, DETECCIÓN Y CORRECCIÓN DE PRÁCTICAS DE GOBIERNO INDEBIDAS SEA UNA CONSTANTE QUE POSICIONE A ZAPOPAN COMO REFERENTE DE TRANSPARENCIA, RENDICIÓN DE CUENTAS Y UNA HACIENDA PÚBLICA CONSOLIDADA.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15"/>
    </sheetNames>
    <sheetDataSet>
      <sheetData sheetId="0">
        <row r="5">
          <cell r="D5" t="str">
            <v>E. PRESTACIÓN DE SERVICIOS PÚBLICOS.</v>
          </cell>
        </row>
        <row r="9">
          <cell r="D9" t="str">
            <v>2.2.1. URBANIZACIÓN.</v>
          </cell>
        </row>
        <row r="14">
          <cell r="D14" t="str">
            <v>2. ENTORNO</v>
          </cell>
        </row>
        <row r="15">
          <cell r="D15" t="str">
            <v>5. ESPACIOS PÚBLICOS AMIGABLES Y SEGUROS</v>
          </cell>
        </row>
        <row r="16">
          <cell r="D16" t="str">
            <v>5. MEJORAR LA IMAGEN URBANA DEL MUNICIPIO CON LA RECUPERACIÓN, REHABILITACIÓN, INTEGRACIÓN Y CONSERVACIÓN DE ÁREAS NATURALES, INFRAESTRUCTURA Y ESPACIOS PÚBLICOS.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16"/>
    </sheetNames>
    <sheetDataSet>
      <sheetData sheetId="0">
        <row r="5">
          <cell r="D5" t="str">
            <v>E. PRESTACIÓN DE SERVICIOS PÚBLICOS.</v>
          </cell>
        </row>
        <row r="9">
          <cell r="D9" t="str">
            <v>2.1.4. REDUCCIÓN DE LA CONTAMINACIÓN.</v>
          </cell>
        </row>
        <row r="14">
          <cell r="D14" t="str">
            <v xml:space="preserve">1. ZAPOPANAS Y ZAPOPANOS </v>
          </cell>
        </row>
        <row r="15">
          <cell r="D15" t="str">
            <v>3. GESTIÓN DE SERVICIOS MUNICIPALES</v>
          </cell>
        </row>
        <row r="16">
          <cell r="D16" t="str">
            <v>3. MEJORAR LOS SERVICIOS PÚBLICOS MUNICIPALES EN FAVOR DE ZAPOPANAS Y ZAPOPANOS.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7C1-7ACA-4EE7-8A96-FEB1EFA2E469}">
  <sheetPr>
    <tabColor rgb="FF00B050"/>
    <pageSetUpPr fitToPage="1"/>
  </sheetPr>
  <dimension ref="A1:S73"/>
  <sheetViews>
    <sheetView tabSelected="1" zoomScale="60" zoomScaleNormal="60" workbookViewId="0">
      <selection activeCell="D18" sqref="D18"/>
    </sheetView>
  </sheetViews>
  <sheetFormatPr baseColWidth="10" defaultColWidth="0" defaultRowHeight="0" customHeight="1" zeroHeight="1" x14ac:dyDescent="0.25"/>
  <cols>
    <col min="1" max="1" width="15.5703125" style="52" customWidth="1"/>
    <col min="2" max="2" width="70.42578125" style="52" bestFit="1" customWidth="1"/>
    <col min="3" max="3" width="15.5703125" style="53" customWidth="1"/>
    <col min="4" max="8" width="35.7109375" style="52" customWidth="1"/>
    <col min="9" max="9" width="38" style="52" customWidth="1"/>
    <col min="10" max="10" width="35.7109375" style="54" customWidth="1"/>
    <col min="11" max="12" width="35.7109375" style="55" customWidth="1"/>
    <col min="13" max="13" width="35.7109375" style="52" customWidth="1"/>
    <col min="14" max="15" width="35.7109375" style="55" customWidth="1"/>
    <col min="16" max="17" width="35.7109375" style="52" customWidth="1"/>
    <col min="18" max="18" width="11.42578125" customWidth="1"/>
    <col min="19" max="16384" width="11.42578125" hidden="1"/>
  </cols>
  <sheetData>
    <row r="1" spans="1:18" s="6" customFormat="1" ht="15" x14ac:dyDescent="0.25">
      <c r="A1" s="36"/>
      <c r="B1" s="36"/>
      <c r="C1" s="37"/>
      <c r="D1" s="36"/>
      <c r="E1" s="36"/>
      <c r="F1" s="36"/>
      <c r="G1" s="36"/>
      <c r="H1" s="36"/>
      <c r="I1" s="36"/>
      <c r="J1" s="44"/>
      <c r="K1" s="38">
        <f>1053+257.33</f>
        <v>1310.33</v>
      </c>
      <c r="L1" s="38"/>
      <c r="M1" s="39"/>
      <c r="N1" s="38"/>
      <c r="O1" s="38"/>
      <c r="P1" s="39"/>
      <c r="Q1" s="39"/>
    </row>
    <row r="2" spans="1:18" s="6" customFormat="1" ht="15.75" x14ac:dyDescent="0.25">
      <c r="A2" s="7"/>
      <c r="B2" s="8"/>
      <c r="C2" s="9"/>
      <c r="D2" s="7"/>
      <c r="E2" s="7"/>
      <c r="F2" s="7"/>
      <c r="G2" s="7"/>
      <c r="H2" s="7"/>
      <c r="I2" s="7"/>
      <c r="J2" s="45"/>
      <c r="K2" s="11"/>
      <c r="L2" s="10"/>
      <c r="M2" s="12"/>
      <c r="N2" s="10"/>
      <c r="O2" s="10"/>
      <c r="P2" s="12"/>
      <c r="Q2" s="12"/>
    </row>
    <row r="3" spans="1:18" ht="20.25" customHeight="1" x14ac:dyDescent="0.25">
      <c r="A3" s="12"/>
      <c r="B3" s="118" t="s">
        <v>16</v>
      </c>
      <c r="C3" s="119"/>
      <c r="D3" s="120" t="s">
        <v>17</v>
      </c>
      <c r="E3" s="121"/>
      <c r="F3" s="121"/>
      <c r="G3" s="121"/>
      <c r="H3" s="122"/>
      <c r="I3" s="13"/>
      <c r="J3" s="45"/>
      <c r="K3" s="11"/>
      <c r="L3" s="46"/>
      <c r="M3" s="12"/>
      <c r="N3" s="10"/>
      <c r="O3" s="10"/>
      <c r="P3" s="12"/>
      <c r="Q3" s="12"/>
      <c r="R3" s="6"/>
    </row>
    <row r="4" spans="1:18" ht="20.25" customHeight="1" x14ac:dyDescent="0.25">
      <c r="A4" s="12"/>
      <c r="B4" s="118" t="s">
        <v>18</v>
      </c>
      <c r="C4" s="119"/>
      <c r="D4" s="123" t="s">
        <v>89</v>
      </c>
      <c r="E4" s="106"/>
      <c r="F4" s="106"/>
      <c r="G4" s="106"/>
      <c r="H4" s="107"/>
      <c r="I4" s="7"/>
      <c r="J4" s="45"/>
      <c r="K4" s="10"/>
      <c r="L4" s="10"/>
      <c r="M4" s="12"/>
      <c r="N4" s="10"/>
      <c r="O4" s="10"/>
      <c r="P4" s="12"/>
      <c r="Q4" s="12"/>
      <c r="R4" s="6"/>
    </row>
    <row r="5" spans="1:18" ht="20.25" customHeight="1" x14ac:dyDescent="0.25">
      <c r="A5" s="12"/>
      <c r="B5" s="118" t="s">
        <v>19</v>
      </c>
      <c r="C5" s="119"/>
      <c r="D5" s="123" t="s">
        <v>85</v>
      </c>
      <c r="E5" s="106"/>
      <c r="F5" s="106"/>
      <c r="G5" s="106"/>
      <c r="H5" s="107"/>
      <c r="I5" s="7"/>
      <c r="J5" s="45"/>
      <c r="K5" s="10"/>
      <c r="L5" s="10"/>
      <c r="M5" s="12"/>
      <c r="N5" s="14"/>
      <c r="O5" s="14"/>
      <c r="P5" s="12"/>
      <c r="Q5" s="12"/>
      <c r="R5" s="6"/>
    </row>
    <row r="6" spans="1:18" ht="20.25" customHeight="1" x14ac:dyDescent="0.25">
      <c r="A6" s="12"/>
      <c r="B6" s="118" t="s">
        <v>20</v>
      </c>
      <c r="C6" s="119"/>
      <c r="D6" s="123" t="s">
        <v>86</v>
      </c>
      <c r="E6" s="106"/>
      <c r="F6" s="106"/>
      <c r="G6" s="106"/>
      <c r="H6" s="107"/>
      <c r="I6" s="15"/>
      <c r="J6" s="47"/>
      <c r="K6" s="16"/>
      <c r="L6" s="16"/>
      <c r="M6" s="12"/>
      <c r="N6" s="14"/>
      <c r="O6" s="14"/>
      <c r="P6" s="12"/>
      <c r="Q6" s="12"/>
      <c r="R6" s="6"/>
    </row>
    <row r="7" spans="1:18" ht="20.25" customHeight="1" x14ac:dyDescent="0.25">
      <c r="A7" s="12"/>
      <c r="B7" s="118" t="s">
        <v>21</v>
      </c>
      <c r="C7" s="119"/>
      <c r="D7" s="123" t="s">
        <v>90</v>
      </c>
      <c r="E7" s="106"/>
      <c r="F7" s="106"/>
      <c r="G7" s="106"/>
      <c r="H7" s="107"/>
      <c r="I7" s="15"/>
      <c r="J7" s="47"/>
      <c r="K7" s="16"/>
      <c r="L7" s="16"/>
      <c r="M7" s="12"/>
      <c r="N7" s="14"/>
      <c r="O7" s="14"/>
      <c r="P7" s="12"/>
      <c r="Q7" s="12"/>
      <c r="R7" s="6"/>
    </row>
    <row r="8" spans="1:18" ht="20.25" customHeight="1" x14ac:dyDescent="0.25">
      <c r="A8" s="12"/>
      <c r="B8" s="118" t="s">
        <v>22</v>
      </c>
      <c r="C8" s="119"/>
      <c r="D8" s="123" t="s">
        <v>91</v>
      </c>
      <c r="E8" s="106"/>
      <c r="F8" s="106"/>
      <c r="G8" s="106"/>
      <c r="H8" s="107"/>
      <c r="I8" s="15"/>
      <c r="J8" s="47"/>
      <c r="K8" s="16"/>
      <c r="L8" s="16"/>
      <c r="M8" s="12"/>
      <c r="N8" s="10"/>
      <c r="O8" s="10"/>
      <c r="P8" s="12"/>
      <c r="Q8" s="12"/>
      <c r="R8" s="6"/>
    </row>
    <row r="9" spans="1:18" ht="20.25" customHeight="1" x14ac:dyDescent="0.25">
      <c r="A9" s="12"/>
      <c r="B9" s="118" t="s">
        <v>23</v>
      </c>
      <c r="C9" s="119"/>
      <c r="D9" s="123" t="s">
        <v>92</v>
      </c>
      <c r="E9" s="106"/>
      <c r="F9" s="106"/>
      <c r="G9" s="106"/>
      <c r="H9" s="107"/>
      <c r="I9" s="17"/>
      <c r="J9" s="48"/>
      <c r="K9" s="18"/>
      <c r="L9" s="18"/>
      <c r="M9" s="19"/>
      <c r="N9" s="18"/>
      <c r="O9" s="18"/>
      <c r="P9" s="12"/>
      <c r="Q9" s="12"/>
      <c r="R9" s="6"/>
    </row>
    <row r="10" spans="1:18" ht="50.25" customHeight="1" x14ac:dyDescent="0.25">
      <c r="A10" s="117" t="s">
        <v>24</v>
      </c>
      <c r="B10" s="118" t="s">
        <v>25</v>
      </c>
      <c r="C10" s="119"/>
      <c r="D10" s="104" t="s">
        <v>300</v>
      </c>
      <c r="E10" s="104"/>
      <c r="F10" s="104"/>
      <c r="G10" s="104"/>
      <c r="H10" s="104"/>
      <c r="I10" s="17"/>
      <c r="J10" s="48"/>
      <c r="K10" s="18"/>
      <c r="L10" s="18"/>
      <c r="M10" s="19"/>
      <c r="N10" s="18"/>
      <c r="O10" s="18"/>
      <c r="P10" s="20"/>
      <c r="Q10" s="12"/>
      <c r="R10" s="6"/>
    </row>
    <row r="11" spans="1:18" ht="50.25" customHeight="1" x14ac:dyDescent="0.25">
      <c r="A11" s="117"/>
      <c r="B11" s="118" t="s">
        <v>26</v>
      </c>
      <c r="C11" s="119"/>
      <c r="D11" s="105" t="s">
        <v>328</v>
      </c>
      <c r="E11" s="105"/>
      <c r="F11" s="105"/>
      <c r="G11" s="105"/>
      <c r="H11" s="105"/>
      <c r="I11" s="17"/>
      <c r="J11" s="48"/>
      <c r="K11" s="18"/>
      <c r="L11" s="18"/>
      <c r="M11" s="19"/>
      <c r="N11" s="18"/>
      <c r="O11" s="18"/>
      <c r="P11" s="12"/>
      <c r="Q11" s="12"/>
      <c r="R11" s="6"/>
    </row>
    <row r="12" spans="1:18" ht="50.25" customHeight="1" x14ac:dyDescent="0.25">
      <c r="A12" s="117" t="s">
        <v>27</v>
      </c>
      <c r="B12" s="118" t="s">
        <v>28</v>
      </c>
      <c r="C12" s="119"/>
      <c r="D12" s="105" t="s">
        <v>298</v>
      </c>
      <c r="E12" s="104"/>
      <c r="F12" s="104"/>
      <c r="G12" s="104"/>
      <c r="H12" s="104"/>
      <c r="I12" s="17"/>
      <c r="J12" s="48"/>
      <c r="K12" s="18"/>
      <c r="L12" s="18"/>
      <c r="M12" s="19"/>
      <c r="N12" s="18"/>
      <c r="O12" s="18"/>
      <c r="P12" s="12"/>
      <c r="Q12" s="12"/>
      <c r="R12" s="6"/>
    </row>
    <row r="13" spans="1:18" ht="50.25" customHeight="1" x14ac:dyDescent="0.25">
      <c r="A13" s="117"/>
      <c r="B13" s="118" t="s">
        <v>29</v>
      </c>
      <c r="C13" s="119"/>
      <c r="D13" s="105" t="s">
        <v>87</v>
      </c>
      <c r="E13" s="104"/>
      <c r="F13" s="104"/>
      <c r="G13" s="104"/>
      <c r="H13" s="104"/>
      <c r="I13" s="17"/>
      <c r="J13" s="48"/>
      <c r="K13" s="18"/>
      <c r="L13" s="18"/>
      <c r="M13" s="19"/>
      <c r="N13" s="18"/>
      <c r="O13" s="18"/>
      <c r="P13" s="12"/>
      <c r="Q13" s="12"/>
      <c r="R13" s="6"/>
    </row>
    <row r="14" spans="1:18" ht="50.25" customHeight="1" x14ac:dyDescent="0.25">
      <c r="A14" s="124" t="s">
        <v>76</v>
      </c>
      <c r="B14" s="125" t="s">
        <v>77</v>
      </c>
      <c r="C14" s="125"/>
      <c r="D14" s="104" t="s">
        <v>174</v>
      </c>
      <c r="E14" s="104"/>
      <c r="F14" s="104"/>
      <c r="G14" s="104"/>
      <c r="H14" s="104"/>
      <c r="I14" s="31"/>
      <c r="J14" s="48"/>
      <c r="K14" s="18"/>
      <c r="L14" s="18"/>
      <c r="M14" s="19"/>
      <c r="N14" s="18"/>
      <c r="O14" s="18"/>
      <c r="P14" s="12"/>
      <c r="Q14" s="12"/>
      <c r="R14" s="6"/>
    </row>
    <row r="15" spans="1:18" ht="50.25" customHeight="1" x14ac:dyDescent="0.25">
      <c r="A15" s="124"/>
      <c r="B15" s="125" t="s">
        <v>78</v>
      </c>
      <c r="C15" s="125"/>
      <c r="D15" s="104" t="s">
        <v>179</v>
      </c>
      <c r="E15" s="104"/>
      <c r="F15" s="104"/>
      <c r="G15" s="104"/>
      <c r="H15" s="104"/>
      <c r="I15" s="31"/>
      <c r="J15" s="48"/>
      <c r="K15" s="18"/>
      <c r="L15" s="18"/>
      <c r="M15" s="19"/>
      <c r="N15" s="18"/>
      <c r="O15" s="18"/>
      <c r="P15" s="12"/>
      <c r="Q15" s="12"/>
      <c r="R15" s="6"/>
    </row>
    <row r="16" spans="1:18" ht="50.25" customHeight="1" x14ac:dyDescent="0.25">
      <c r="A16" s="124"/>
      <c r="B16" s="125" t="s">
        <v>83</v>
      </c>
      <c r="C16" s="125"/>
      <c r="D16" s="105" t="s">
        <v>2</v>
      </c>
      <c r="E16" s="105"/>
      <c r="F16" s="105"/>
      <c r="G16" s="105"/>
      <c r="H16" s="105"/>
      <c r="I16" s="31"/>
      <c r="J16" s="48"/>
      <c r="K16" s="18"/>
      <c r="L16" s="18"/>
      <c r="M16" s="19"/>
      <c r="N16" s="18"/>
      <c r="O16" s="18"/>
      <c r="P16" s="12"/>
      <c r="Q16" s="12"/>
      <c r="R16" s="6"/>
    </row>
    <row r="17" spans="1:18" ht="50.25" customHeight="1" x14ac:dyDescent="0.25">
      <c r="A17" s="124"/>
      <c r="B17" s="125" t="s">
        <v>84</v>
      </c>
      <c r="C17" s="125"/>
      <c r="D17" s="105" t="s">
        <v>180</v>
      </c>
      <c r="E17" s="105"/>
      <c r="F17" s="105"/>
      <c r="G17" s="105"/>
      <c r="H17" s="105"/>
      <c r="I17" s="31"/>
      <c r="J17" s="45"/>
      <c r="K17" s="10"/>
      <c r="L17" s="18"/>
      <c r="M17" s="12"/>
      <c r="N17" s="18"/>
      <c r="O17" s="18"/>
      <c r="P17" s="12"/>
      <c r="Q17" s="12"/>
      <c r="R17" s="6"/>
    </row>
    <row r="18" spans="1:18" s="6" customFormat="1" ht="15.75" x14ac:dyDescent="0.25">
      <c r="A18" s="7"/>
      <c r="B18" s="21"/>
      <c r="C18" s="21"/>
      <c r="D18" s="7"/>
      <c r="E18" s="7"/>
      <c r="F18" s="7"/>
      <c r="G18" s="7"/>
      <c r="H18" s="7"/>
      <c r="I18" s="7"/>
      <c r="J18" s="10"/>
      <c r="K18" s="10"/>
      <c r="L18" s="12"/>
      <c r="M18" s="12"/>
      <c r="N18" s="10"/>
      <c r="O18" s="22"/>
      <c r="P18" s="12"/>
      <c r="Q18" s="12"/>
    </row>
    <row r="19" spans="1:18" s="6" customFormat="1" ht="50.25" customHeight="1" x14ac:dyDescent="0.25">
      <c r="A19" s="7"/>
      <c r="B19" s="126" t="s">
        <v>30</v>
      </c>
      <c r="C19" s="127"/>
      <c r="D19" s="23">
        <v>1497529274.0000002</v>
      </c>
      <c r="E19" s="108" t="s">
        <v>426</v>
      </c>
      <c r="F19" s="109"/>
      <c r="G19" s="109"/>
      <c r="H19" s="110"/>
      <c r="I19" s="7"/>
      <c r="J19" s="10"/>
      <c r="K19" s="10"/>
      <c r="L19" s="12"/>
      <c r="M19" s="12"/>
      <c r="N19" s="10"/>
      <c r="O19" s="22"/>
      <c r="P19" s="12"/>
      <c r="Q19" s="12"/>
    </row>
    <row r="20" spans="1:18" ht="15.75" x14ac:dyDescent="0.25">
      <c r="A20" s="7"/>
      <c r="B20" s="21"/>
      <c r="C20" s="21"/>
      <c r="D20" s="7"/>
      <c r="E20" s="7"/>
      <c r="F20" s="7"/>
      <c r="G20" s="7"/>
      <c r="H20" s="7"/>
      <c r="I20" s="7"/>
      <c r="J20" s="45"/>
      <c r="K20" s="10"/>
      <c r="L20" s="10"/>
      <c r="M20" s="12"/>
      <c r="N20" s="10"/>
      <c r="O20" s="10"/>
      <c r="P20" s="12"/>
      <c r="Q20" s="12"/>
      <c r="R20" s="6"/>
    </row>
    <row r="21" spans="1:18" ht="50.25" customHeight="1" x14ac:dyDescent="0.25">
      <c r="A21" s="7"/>
      <c r="B21" s="128" t="s">
        <v>31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30"/>
      <c r="R21" s="6"/>
    </row>
    <row r="22" spans="1:18" ht="50.25" customHeight="1" x14ac:dyDescent="0.25">
      <c r="A22" s="7"/>
      <c r="B22" s="126"/>
      <c r="C22" s="127"/>
      <c r="D22" s="56" t="s">
        <v>32</v>
      </c>
      <c r="E22" s="56" t="s">
        <v>33</v>
      </c>
      <c r="F22" s="56" t="s">
        <v>34</v>
      </c>
      <c r="G22" s="56" t="s">
        <v>35</v>
      </c>
      <c r="H22" s="56" t="s">
        <v>36</v>
      </c>
      <c r="I22" s="56" t="s">
        <v>37</v>
      </c>
      <c r="J22" s="57" t="s">
        <v>38</v>
      </c>
      <c r="K22" s="57" t="s">
        <v>39</v>
      </c>
      <c r="L22" s="56" t="s">
        <v>40</v>
      </c>
      <c r="M22" s="56" t="s">
        <v>41</v>
      </c>
      <c r="N22" s="57" t="s">
        <v>42</v>
      </c>
      <c r="O22" s="57" t="s">
        <v>43</v>
      </c>
      <c r="P22" s="56" t="s">
        <v>44</v>
      </c>
      <c r="Q22" s="56" t="s">
        <v>45</v>
      </c>
      <c r="R22" s="6"/>
    </row>
    <row r="23" spans="1:18" ht="150" customHeight="1" x14ac:dyDescent="0.25">
      <c r="A23" s="24">
        <v>1</v>
      </c>
      <c r="B23" s="118" t="s">
        <v>46</v>
      </c>
      <c r="C23" s="119"/>
      <c r="D23" s="41" t="s">
        <v>93</v>
      </c>
      <c r="E23" s="41" t="s">
        <v>94</v>
      </c>
      <c r="F23" s="41" t="s">
        <v>95</v>
      </c>
      <c r="G23" s="41" t="s">
        <v>47</v>
      </c>
      <c r="H23" s="41" t="s">
        <v>48</v>
      </c>
      <c r="I23" s="41" t="s">
        <v>96</v>
      </c>
      <c r="J23" s="42">
        <v>1497529274</v>
      </c>
      <c r="K23" s="42">
        <f t="shared" ref="K23:K38" si="0">J23</f>
        <v>1497529274</v>
      </c>
      <c r="L23" s="43" t="s">
        <v>49</v>
      </c>
      <c r="M23" s="41" t="s">
        <v>50</v>
      </c>
      <c r="N23" s="42">
        <f t="shared" ref="N23:N35" si="1">(J23/K23)*100</f>
        <v>100</v>
      </c>
      <c r="O23" s="42">
        <v>1403366008</v>
      </c>
      <c r="P23" s="41" t="s">
        <v>97</v>
      </c>
      <c r="Q23" s="41"/>
    </row>
    <row r="24" spans="1:18" ht="150" customHeight="1" x14ac:dyDescent="0.25">
      <c r="A24" s="24">
        <v>1</v>
      </c>
      <c r="B24" s="118" t="s">
        <v>51</v>
      </c>
      <c r="C24" s="119"/>
      <c r="D24" s="41" t="s">
        <v>98</v>
      </c>
      <c r="E24" s="41" t="s">
        <v>99</v>
      </c>
      <c r="F24" s="41" t="s">
        <v>100</v>
      </c>
      <c r="G24" s="41" t="s">
        <v>47</v>
      </c>
      <c r="H24" s="41" t="s">
        <v>48</v>
      </c>
      <c r="I24" s="41" t="s">
        <v>101</v>
      </c>
      <c r="J24" s="42">
        <v>1497529274</v>
      </c>
      <c r="K24" s="42">
        <f t="shared" si="0"/>
        <v>1497529274</v>
      </c>
      <c r="L24" s="43" t="s">
        <v>49</v>
      </c>
      <c r="M24" s="41" t="s">
        <v>50</v>
      </c>
      <c r="N24" s="42">
        <f t="shared" si="1"/>
        <v>100</v>
      </c>
      <c r="O24" s="42">
        <v>1403366008</v>
      </c>
      <c r="P24" s="35" t="s">
        <v>97</v>
      </c>
      <c r="Q24" s="41" t="s">
        <v>102</v>
      </c>
    </row>
    <row r="25" spans="1:18" ht="150" customHeight="1" x14ac:dyDescent="0.25">
      <c r="A25" s="24">
        <v>1</v>
      </c>
      <c r="B25" s="118" t="s">
        <v>53</v>
      </c>
      <c r="C25" s="119"/>
      <c r="D25" s="41" t="s">
        <v>103</v>
      </c>
      <c r="E25" s="41" t="s">
        <v>104</v>
      </c>
      <c r="F25" s="41" t="s">
        <v>105</v>
      </c>
      <c r="G25" s="41" t="s">
        <v>82</v>
      </c>
      <c r="H25" s="41" t="s">
        <v>54</v>
      </c>
      <c r="I25" s="41" t="s">
        <v>106</v>
      </c>
      <c r="J25" s="43">
        <f>J26+J27+J28</f>
        <v>514910274.19000006</v>
      </c>
      <c r="K25" s="43">
        <f t="shared" si="0"/>
        <v>514910274.19000006</v>
      </c>
      <c r="L25" s="43" t="s">
        <v>52</v>
      </c>
      <c r="M25" s="41" t="s">
        <v>50</v>
      </c>
      <c r="N25" s="42">
        <f t="shared" si="1"/>
        <v>100</v>
      </c>
      <c r="O25" s="43">
        <v>482610104</v>
      </c>
      <c r="P25" s="35" t="s">
        <v>107</v>
      </c>
      <c r="Q25" s="41" t="s">
        <v>102</v>
      </c>
    </row>
    <row r="26" spans="1:18" ht="150" customHeight="1" x14ac:dyDescent="0.25">
      <c r="A26" s="24">
        <v>1</v>
      </c>
      <c r="B26" s="118" t="s">
        <v>55</v>
      </c>
      <c r="C26" s="119"/>
      <c r="D26" s="41" t="s">
        <v>108</v>
      </c>
      <c r="E26" s="41" t="s">
        <v>109</v>
      </c>
      <c r="F26" s="41" t="s">
        <v>110</v>
      </c>
      <c r="G26" s="41" t="s">
        <v>82</v>
      </c>
      <c r="H26" s="41" t="s">
        <v>54</v>
      </c>
      <c r="I26" s="41" t="s">
        <v>111</v>
      </c>
      <c r="J26" s="43">
        <v>259242351.83000001</v>
      </c>
      <c r="K26" s="43">
        <f t="shared" si="0"/>
        <v>259242351.83000001</v>
      </c>
      <c r="L26" s="43" t="s">
        <v>52</v>
      </c>
      <c r="M26" s="41" t="s">
        <v>50</v>
      </c>
      <c r="N26" s="42">
        <f t="shared" si="1"/>
        <v>100</v>
      </c>
      <c r="O26" s="43">
        <v>222351177.21000001</v>
      </c>
      <c r="P26" s="35" t="s">
        <v>107</v>
      </c>
      <c r="Q26" s="41" t="s">
        <v>102</v>
      </c>
    </row>
    <row r="27" spans="1:18" ht="150" customHeight="1" x14ac:dyDescent="0.25">
      <c r="A27" s="24">
        <v>1</v>
      </c>
      <c r="B27" s="118" t="s">
        <v>56</v>
      </c>
      <c r="C27" s="119"/>
      <c r="D27" s="41" t="s">
        <v>112</v>
      </c>
      <c r="E27" s="41" t="s">
        <v>113</v>
      </c>
      <c r="F27" s="41" t="s">
        <v>114</v>
      </c>
      <c r="G27" s="41" t="s">
        <v>82</v>
      </c>
      <c r="H27" s="41" t="s">
        <v>54</v>
      </c>
      <c r="I27" s="41" t="s">
        <v>115</v>
      </c>
      <c r="J27" s="43">
        <v>90125935.390000001</v>
      </c>
      <c r="K27" s="43">
        <f t="shared" si="0"/>
        <v>90125935.390000001</v>
      </c>
      <c r="L27" s="43" t="s">
        <v>52</v>
      </c>
      <c r="M27" s="41" t="s">
        <v>50</v>
      </c>
      <c r="N27" s="42">
        <f t="shared" si="1"/>
        <v>100</v>
      </c>
      <c r="O27" s="43">
        <v>90125935.390000001</v>
      </c>
      <c r="P27" s="35" t="s">
        <v>107</v>
      </c>
      <c r="Q27" s="41" t="s">
        <v>102</v>
      </c>
    </row>
    <row r="28" spans="1:18" ht="150" customHeight="1" x14ac:dyDescent="0.25">
      <c r="A28" s="24">
        <v>1</v>
      </c>
      <c r="B28" s="118" t="s">
        <v>57</v>
      </c>
      <c r="C28" s="119"/>
      <c r="D28" s="41" t="s">
        <v>116</v>
      </c>
      <c r="E28" s="41" t="s">
        <v>117</v>
      </c>
      <c r="F28" s="41" t="s">
        <v>118</v>
      </c>
      <c r="G28" s="41" t="s">
        <v>82</v>
      </c>
      <c r="H28" s="41" t="s">
        <v>54</v>
      </c>
      <c r="I28" s="41" t="s">
        <v>119</v>
      </c>
      <c r="J28" s="43">
        <v>165541986.97</v>
      </c>
      <c r="K28" s="43">
        <f t="shared" si="0"/>
        <v>165541986.97</v>
      </c>
      <c r="L28" s="43" t="s">
        <v>52</v>
      </c>
      <c r="M28" s="41" t="s">
        <v>50</v>
      </c>
      <c r="N28" s="42">
        <f t="shared" si="1"/>
        <v>100</v>
      </c>
      <c r="O28" s="43">
        <v>170132991.40000001</v>
      </c>
      <c r="P28" s="35" t="s">
        <v>107</v>
      </c>
      <c r="Q28" s="41" t="s">
        <v>102</v>
      </c>
    </row>
    <row r="29" spans="1:18" ht="150" customHeight="1" x14ac:dyDescent="0.25">
      <c r="A29" s="24">
        <v>1</v>
      </c>
      <c r="B29" s="118" t="s">
        <v>58</v>
      </c>
      <c r="C29" s="119"/>
      <c r="D29" s="41" t="s">
        <v>120</v>
      </c>
      <c r="E29" s="41" t="s">
        <v>121</v>
      </c>
      <c r="F29" s="41" t="s">
        <v>122</v>
      </c>
      <c r="G29" s="41" t="s">
        <v>82</v>
      </c>
      <c r="H29" s="41" t="s">
        <v>54</v>
      </c>
      <c r="I29" s="41" t="s">
        <v>123</v>
      </c>
      <c r="J29" s="43">
        <f>J30+J31</f>
        <v>486448999.80000001</v>
      </c>
      <c r="K29" s="43">
        <f t="shared" si="0"/>
        <v>486448999.80000001</v>
      </c>
      <c r="L29" s="43" t="s">
        <v>52</v>
      </c>
      <c r="M29" s="41" t="s">
        <v>50</v>
      </c>
      <c r="N29" s="42">
        <f t="shared" si="1"/>
        <v>100</v>
      </c>
      <c r="O29" s="43">
        <v>610225904</v>
      </c>
      <c r="P29" s="35" t="s">
        <v>107</v>
      </c>
      <c r="Q29" s="41" t="s">
        <v>102</v>
      </c>
    </row>
    <row r="30" spans="1:18" ht="150" customHeight="1" x14ac:dyDescent="0.25">
      <c r="A30" s="24">
        <v>1</v>
      </c>
      <c r="B30" s="118" t="s">
        <v>59</v>
      </c>
      <c r="C30" s="119"/>
      <c r="D30" s="41" t="s">
        <v>124</v>
      </c>
      <c r="E30" s="41" t="s">
        <v>125</v>
      </c>
      <c r="F30" s="41" t="s">
        <v>126</v>
      </c>
      <c r="G30" s="41" t="s">
        <v>82</v>
      </c>
      <c r="H30" s="41" t="s">
        <v>54</v>
      </c>
      <c r="I30" s="41" t="s">
        <v>127</v>
      </c>
      <c r="J30" s="43">
        <v>232200000</v>
      </c>
      <c r="K30" s="43">
        <f t="shared" si="0"/>
        <v>232200000</v>
      </c>
      <c r="L30" s="43" t="s">
        <v>52</v>
      </c>
      <c r="M30" s="41" t="s">
        <v>50</v>
      </c>
      <c r="N30" s="42">
        <f t="shared" si="1"/>
        <v>100</v>
      </c>
      <c r="O30" s="43">
        <v>410225904</v>
      </c>
      <c r="P30" s="35" t="s">
        <v>107</v>
      </c>
      <c r="Q30" s="41" t="s">
        <v>102</v>
      </c>
    </row>
    <row r="31" spans="1:18" s="33" customFormat="1" ht="150" customHeight="1" x14ac:dyDescent="0.25">
      <c r="A31" s="24">
        <v>1</v>
      </c>
      <c r="B31" s="131" t="s">
        <v>60</v>
      </c>
      <c r="C31" s="132"/>
      <c r="D31" s="41" t="s">
        <v>128</v>
      </c>
      <c r="E31" s="41" t="s">
        <v>129</v>
      </c>
      <c r="F31" s="41" t="s">
        <v>130</v>
      </c>
      <c r="G31" s="41" t="s">
        <v>82</v>
      </c>
      <c r="H31" s="41" t="s">
        <v>54</v>
      </c>
      <c r="I31" s="41" t="s">
        <v>131</v>
      </c>
      <c r="J31" s="43">
        <v>254248999.80000001</v>
      </c>
      <c r="K31" s="43">
        <f t="shared" si="0"/>
        <v>254248999.80000001</v>
      </c>
      <c r="L31" s="43" t="s">
        <v>52</v>
      </c>
      <c r="M31" s="41" t="s">
        <v>50</v>
      </c>
      <c r="N31" s="42">
        <f t="shared" si="1"/>
        <v>100</v>
      </c>
      <c r="O31" s="43">
        <v>200000000</v>
      </c>
      <c r="P31" s="35" t="s">
        <v>107</v>
      </c>
      <c r="Q31" s="41" t="s">
        <v>102</v>
      </c>
      <c r="R31"/>
    </row>
    <row r="32" spans="1:18" ht="150" customHeight="1" x14ac:dyDescent="0.25">
      <c r="A32" s="24">
        <v>1</v>
      </c>
      <c r="B32" s="118" t="s">
        <v>61</v>
      </c>
      <c r="C32" s="119"/>
      <c r="D32" s="41" t="s">
        <v>132</v>
      </c>
      <c r="E32" s="41" t="s">
        <v>133</v>
      </c>
      <c r="F32" s="41" t="s">
        <v>134</v>
      </c>
      <c r="G32" s="41" t="s">
        <v>82</v>
      </c>
      <c r="H32" s="41" t="s">
        <v>54</v>
      </c>
      <c r="I32" s="41" t="s">
        <v>135</v>
      </c>
      <c r="J32" s="43">
        <f>J33+J34+J35</f>
        <v>396080000</v>
      </c>
      <c r="K32" s="43">
        <f>J32</f>
        <v>396080000</v>
      </c>
      <c r="L32" s="43" t="s">
        <v>52</v>
      </c>
      <c r="M32" s="41" t="s">
        <v>50</v>
      </c>
      <c r="N32" s="42">
        <f t="shared" si="1"/>
        <v>100</v>
      </c>
      <c r="O32" s="43">
        <v>283530000</v>
      </c>
      <c r="P32" s="35" t="s">
        <v>107</v>
      </c>
      <c r="Q32" s="41" t="s">
        <v>102</v>
      </c>
    </row>
    <row r="33" spans="1:19" ht="150" customHeight="1" x14ac:dyDescent="0.25">
      <c r="A33" s="24">
        <v>1</v>
      </c>
      <c r="B33" s="118" t="s">
        <v>62</v>
      </c>
      <c r="C33" s="119"/>
      <c r="D33" s="41" t="s">
        <v>136</v>
      </c>
      <c r="E33" s="41" t="s">
        <v>137</v>
      </c>
      <c r="F33" s="41" t="s">
        <v>138</v>
      </c>
      <c r="G33" s="41" t="s">
        <v>82</v>
      </c>
      <c r="H33" s="41" t="s">
        <v>54</v>
      </c>
      <c r="I33" s="41" t="s">
        <v>139</v>
      </c>
      <c r="J33" s="43">
        <v>313000000</v>
      </c>
      <c r="K33" s="43">
        <f t="shared" si="0"/>
        <v>313000000</v>
      </c>
      <c r="L33" s="43" t="s">
        <v>88</v>
      </c>
      <c r="M33" s="41" t="s">
        <v>50</v>
      </c>
      <c r="N33" s="42">
        <f t="shared" si="1"/>
        <v>100</v>
      </c>
      <c r="O33" s="43">
        <v>214254172.41</v>
      </c>
      <c r="P33" s="35" t="s">
        <v>107</v>
      </c>
      <c r="Q33" s="41" t="s">
        <v>102</v>
      </c>
    </row>
    <row r="34" spans="1:19" ht="150" customHeight="1" x14ac:dyDescent="0.25">
      <c r="A34" s="24">
        <v>1</v>
      </c>
      <c r="B34" s="118" t="s">
        <v>63</v>
      </c>
      <c r="C34" s="119"/>
      <c r="D34" s="41" t="s">
        <v>140</v>
      </c>
      <c r="E34" s="41" t="s">
        <v>141</v>
      </c>
      <c r="F34" s="41" t="s">
        <v>142</v>
      </c>
      <c r="G34" s="41" t="s">
        <v>82</v>
      </c>
      <c r="H34" s="41" t="s">
        <v>54</v>
      </c>
      <c r="I34" s="41" t="s">
        <v>143</v>
      </c>
      <c r="J34" s="43">
        <v>79080000</v>
      </c>
      <c r="K34" s="43">
        <f t="shared" si="0"/>
        <v>79080000</v>
      </c>
      <c r="L34" s="43" t="s">
        <v>88</v>
      </c>
      <c r="M34" s="41" t="s">
        <v>50</v>
      </c>
      <c r="N34" s="42">
        <f t="shared" si="1"/>
        <v>100</v>
      </c>
      <c r="O34" s="43">
        <v>26186392.109999999</v>
      </c>
      <c r="P34" s="35" t="s">
        <v>107</v>
      </c>
      <c r="Q34" s="41" t="s">
        <v>102</v>
      </c>
    </row>
    <row r="35" spans="1:19" ht="150" customHeight="1" x14ac:dyDescent="0.25">
      <c r="A35" s="24">
        <v>1</v>
      </c>
      <c r="B35" s="118" t="s">
        <v>64</v>
      </c>
      <c r="C35" s="119"/>
      <c r="D35" s="41" t="s">
        <v>144</v>
      </c>
      <c r="E35" s="41" t="s">
        <v>145</v>
      </c>
      <c r="F35" s="41" t="s">
        <v>146</v>
      </c>
      <c r="G35" s="41" t="s">
        <v>82</v>
      </c>
      <c r="H35" s="41" t="s">
        <v>54</v>
      </c>
      <c r="I35" s="41" t="s">
        <v>147</v>
      </c>
      <c r="J35" s="43">
        <v>4000000</v>
      </c>
      <c r="K35" s="43">
        <f t="shared" si="0"/>
        <v>4000000</v>
      </c>
      <c r="L35" s="43" t="s">
        <v>88</v>
      </c>
      <c r="M35" s="41" t="s">
        <v>50</v>
      </c>
      <c r="N35" s="42">
        <f t="shared" si="1"/>
        <v>100</v>
      </c>
      <c r="O35" s="43">
        <v>43089435.479999997</v>
      </c>
      <c r="P35" s="35" t="s">
        <v>107</v>
      </c>
      <c r="Q35" s="41" t="s">
        <v>102</v>
      </c>
    </row>
    <row r="36" spans="1:19" ht="150" customHeight="1" x14ac:dyDescent="0.25">
      <c r="A36" s="24">
        <v>1</v>
      </c>
      <c r="B36" s="118" t="s">
        <v>79</v>
      </c>
      <c r="C36" s="119"/>
      <c r="D36" s="41" t="s">
        <v>148</v>
      </c>
      <c r="E36" s="41" t="s">
        <v>149</v>
      </c>
      <c r="F36" s="41" t="s">
        <v>150</v>
      </c>
      <c r="G36" s="41" t="s">
        <v>82</v>
      </c>
      <c r="H36" s="41" t="s">
        <v>54</v>
      </c>
      <c r="I36" s="41" t="s">
        <v>151</v>
      </c>
      <c r="J36" s="43">
        <f>J37+J38</f>
        <v>100090000.01000001</v>
      </c>
      <c r="K36" s="43">
        <f t="shared" si="0"/>
        <v>100090000.01000001</v>
      </c>
      <c r="L36" s="43" t="s">
        <v>88</v>
      </c>
      <c r="M36" s="41" t="s">
        <v>50</v>
      </c>
      <c r="N36" s="42">
        <v>100</v>
      </c>
      <c r="O36" s="43">
        <v>27000000</v>
      </c>
      <c r="P36" s="35" t="s">
        <v>107</v>
      </c>
      <c r="Q36" s="41" t="s">
        <v>102</v>
      </c>
    </row>
    <row r="37" spans="1:19" ht="150" customHeight="1" x14ac:dyDescent="0.25">
      <c r="A37" s="24">
        <v>1</v>
      </c>
      <c r="B37" s="118" t="s">
        <v>65</v>
      </c>
      <c r="C37" s="119"/>
      <c r="D37" s="41" t="s">
        <v>152</v>
      </c>
      <c r="E37" s="41" t="s">
        <v>153</v>
      </c>
      <c r="F37" s="41" t="s">
        <v>154</v>
      </c>
      <c r="G37" s="41" t="s">
        <v>82</v>
      </c>
      <c r="H37" s="41" t="s">
        <v>54</v>
      </c>
      <c r="I37" s="41" t="s">
        <v>155</v>
      </c>
      <c r="J37" s="43">
        <v>71890000.010000005</v>
      </c>
      <c r="K37" s="43">
        <f t="shared" si="0"/>
        <v>71890000.010000005</v>
      </c>
      <c r="L37" s="43" t="s">
        <v>88</v>
      </c>
      <c r="M37" s="41" t="s">
        <v>50</v>
      </c>
      <c r="N37" s="42">
        <v>100</v>
      </c>
      <c r="O37" s="43">
        <v>27000000</v>
      </c>
      <c r="P37" s="35" t="s">
        <v>107</v>
      </c>
      <c r="Q37" s="41" t="s">
        <v>102</v>
      </c>
    </row>
    <row r="38" spans="1:19" ht="150" customHeight="1" x14ac:dyDescent="0.25">
      <c r="A38" s="24">
        <v>1</v>
      </c>
      <c r="B38" s="118" t="s">
        <v>66</v>
      </c>
      <c r="C38" s="119"/>
      <c r="D38" s="41" t="s">
        <v>156</v>
      </c>
      <c r="E38" s="41" t="s">
        <v>157</v>
      </c>
      <c r="F38" s="41" t="s">
        <v>158</v>
      </c>
      <c r="G38" s="41" t="s">
        <v>82</v>
      </c>
      <c r="H38" s="41" t="s">
        <v>54</v>
      </c>
      <c r="I38" s="41" t="s">
        <v>159</v>
      </c>
      <c r="J38" s="43">
        <v>28200000</v>
      </c>
      <c r="K38" s="43">
        <f t="shared" si="0"/>
        <v>28200000</v>
      </c>
      <c r="L38" s="43" t="s">
        <v>88</v>
      </c>
      <c r="M38" s="41" t="s">
        <v>50</v>
      </c>
      <c r="N38" s="42">
        <v>0</v>
      </c>
      <c r="O38" s="43">
        <v>0</v>
      </c>
      <c r="P38" s="35" t="s">
        <v>107</v>
      </c>
      <c r="Q38" s="41" t="s">
        <v>102</v>
      </c>
    </row>
    <row r="39" spans="1:19" ht="22.5" customHeight="1" x14ac:dyDescent="0.25">
      <c r="A39" s="7"/>
      <c r="B39" s="49"/>
      <c r="C39" s="49"/>
      <c r="D39" s="25"/>
      <c r="E39" s="25"/>
      <c r="F39" s="25"/>
      <c r="G39" s="25"/>
      <c r="H39" s="25"/>
      <c r="I39" s="25"/>
      <c r="J39" s="50"/>
      <c r="K39" s="26"/>
      <c r="L39" s="26"/>
      <c r="M39" s="25"/>
      <c r="N39" s="40"/>
      <c r="O39" s="26"/>
      <c r="P39" s="25"/>
      <c r="Q39" s="25"/>
      <c r="R39" s="6"/>
    </row>
    <row r="40" spans="1:19" s="12" customFormat="1" ht="20.25" customHeight="1" x14ac:dyDescent="0.2">
      <c r="A40" s="7"/>
      <c r="B40" s="32" t="s">
        <v>67</v>
      </c>
      <c r="C40" s="111" t="s">
        <v>160</v>
      </c>
      <c r="D40" s="112"/>
      <c r="E40" s="112"/>
      <c r="F40" s="112"/>
      <c r="G40" s="112"/>
      <c r="H40" s="113"/>
      <c r="I40" s="25"/>
      <c r="J40" s="26"/>
      <c r="K40" s="26"/>
      <c r="L40" s="25"/>
      <c r="M40" s="25"/>
      <c r="N40" s="27"/>
      <c r="O40" s="27"/>
      <c r="P40" s="25"/>
      <c r="Q40" s="25"/>
      <c r="R40" s="25"/>
      <c r="S40" s="25"/>
    </row>
    <row r="41" spans="1:19" s="12" customFormat="1" ht="20.25" customHeight="1" x14ac:dyDescent="0.2">
      <c r="A41" s="7"/>
      <c r="B41" s="32" t="s">
        <v>68</v>
      </c>
      <c r="C41" s="111" t="s">
        <v>161</v>
      </c>
      <c r="D41" s="112"/>
      <c r="E41" s="112"/>
      <c r="F41" s="112"/>
      <c r="G41" s="112"/>
      <c r="H41" s="113"/>
      <c r="I41" s="25"/>
      <c r="J41" s="26"/>
      <c r="K41" s="26"/>
      <c r="L41" s="25"/>
      <c r="M41" s="25"/>
      <c r="N41" s="27"/>
      <c r="O41" s="27"/>
      <c r="P41" s="25"/>
      <c r="Q41" s="25"/>
      <c r="R41" s="25"/>
      <c r="S41" s="25"/>
    </row>
    <row r="42" spans="1:19" s="12" customFormat="1" ht="20.25" customHeight="1" x14ac:dyDescent="0.2">
      <c r="A42" s="7"/>
      <c r="B42" s="32" t="s">
        <v>80</v>
      </c>
      <c r="C42" s="111" t="s">
        <v>81</v>
      </c>
      <c r="D42" s="112"/>
      <c r="E42" s="112"/>
      <c r="F42" s="112"/>
      <c r="G42" s="112"/>
      <c r="H42" s="113"/>
      <c r="I42" s="25"/>
      <c r="J42" s="26"/>
      <c r="K42" s="26"/>
      <c r="L42" s="25"/>
      <c r="M42" s="25"/>
      <c r="N42" s="27"/>
      <c r="O42" s="27"/>
      <c r="P42" s="25"/>
      <c r="Q42" s="25"/>
      <c r="R42" s="25"/>
      <c r="S42" s="25"/>
    </row>
    <row r="43" spans="1:19" s="12" customFormat="1" ht="20.25" customHeight="1" x14ac:dyDescent="0.2">
      <c r="A43" s="7"/>
      <c r="B43" s="32" t="s">
        <v>69</v>
      </c>
      <c r="C43" s="111" t="s">
        <v>70</v>
      </c>
      <c r="D43" s="112"/>
      <c r="E43" s="112"/>
      <c r="F43" s="112"/>
      <c r="G43" s="112"/>
      <c r="H43" s="113"/>
      <c r="I43" s="25"/>
      <c r="J43" s="26"/>
      <c r="K43" s="26"/>
      <c r="L43" s="25"/>
      <c r="M43" s="25"/>
      <c r="N43" s="27"/>
      <c r="O43" s="27"/>
      <c r="P43" s="25"/>
      <c r="Q43" s="25"/>
      <c r="R43" s="25"/>
      <c r="S43" s="25"/>
    </row>
    <row r="44" spans="1:19" s="12" customFormat="1" ht="20.25" customHeight="1" x14ac:dyDescent="0.2">
      <c r="A44" s="7"/>
      <c r="B44" s="32" t="s">
        <v>71</v>
      </c>
      <c r="C44" s="111" t="s">
        <v>72</v>
      </c>
      <c r="D44" s="112"/>
      <c r="E44" s="112"/>
      <c r="F44" s="112"/>
      <c r="G44" s="112"/>
      <c r="H44" s="113"/>
      <c r="I44" s="25"/>
      <c r="J44" s="26"/>
      <c r="K44" s="26"/>
      <c r="L44" s="25"/>
      <c r="M44" s="25"/>
      <c r="N44" s="27"/>
      <c r="O44" s="27"/>
      <c r="P44" s="25"/>
      <c r="Q44" s="25"/>
      <c r="R44" s="25"/>
      <c r="S44" s="25"/>
    </row>
    <row r="45" spans="1:19" s="12" customFormat="1" ht="33.75" customHeight="1" x14ac:dyDescent="0.2">
      <c r="A45" s="7"/>
      <c r="B45" s="32" t="s">
        <v>73</v>
      </c>
      <c r="C45" s="111" t="s">
        <v>162</v>
      </c>
      <c r="D45" s="112"/>
      <c r="E45" s="112"/>
      <c r="F45" s="112"/>
      <c r="G45" s="112"/>
      <c r="H45" s="113"/>
      <c r="I45" s="25"/>
      <c r="J45" s="26"/>
      <c r="K45" s="26"/>
      <c r="L45" s="25"/>
      <c r="M45" s="25"/>
      <c r="N45" s="27"/>
      <c r="O45" s="27"/>
      <c r="P45" s="25"/>
      <c r="Q45" s="25"/>
      <c r="R45" s="25"/>
      <c r="S45" s="25"/>
    </row>
    <row r="46" spans="1:19" s="12" customFormat="1" ht="39.75" customHeight="1" x14ac:dyDescent="0.2">
      <c r="A46" s="7"/>
      <c r="B46" s="32" t="s">
        <v>74</v>
      </c>
      <c r="C46" s="111" t="s">
        <v>163</v>
      </c>
      <c r="D46" s="112"/>
      <c r="E46" s="112"/>
      <c r="F46" s="112"/>
      <c r="G46" s="112"/>
      <c r="H46" s="113"/>
      <c r="I46" s="25"/>
      <c r="J46" s="26"/>
      <c r="K46" s="26"/>
      <c r="L46" s="25"/>
      <c r="M46" s="25"/>
      <c r="N46" s="27"/>
      <c r="O46" s="27"/>
      <c r="P46" s="25"/>
      <c r="Q46" s="25"/>
      <c r="R46" s="25"/>
      <c r="S46" s="25"/>
    </row>
    <row r="47" spans="1:19" s="12" customFormat="1" ht="20.25" customHeight="1" x14ac:dyDescent="0.2">
      <c r="A47" s="7"/>
      <c r="B47" s="28"/>
      <c r="C47" s="28"/>
      <c r="D47" s="25"/>
      <c r="E47" s="25"/>
      <c r="F47" s="25"/>
      <c r="G47" s="25"/>
      <c r="H47" s="25"/>
      <c r="I47" s="25"/>
      <c r="J47" s="26"/>
      <c r="K47" s="26"/>
      <c r="L47" s="25"/>
      <c r="M47" s="25"/>
      <c r="N47" s="27"/>
      <c r="O47" s="27"/>
      <c r="P47" s="25"/>
      <c r="Q47" s="25"/>
      <c r="R47" s="25"/>
      <c r="S47" s="25"/>
    </row>
    <row r="48" spans="1:19" s="12" customFormat="1" ht="20.25" customHeight="1" x14ac:dyDescent="0.2">
      <c r="A48" s="7"/>
      <c r="B48" s="114" t="s">
        <v>75</v>
      </c>
      <c r="C48" s="115"/>
      <c r="D48" s="115"/>
      <c r="E48" s="115"/>
      <c r="F48" s="115"/>
      <c r="G48" s="115"/>
      <c r="H48" s="116"/>
      <c r="J48" s="10"/>
      <c r="K48" s="10"/>
      <c r="N48" s="10"/>
      <c r="O48" s="22"/>
    </row>
    <row r="49" spans="1:18" ht="19.5" customHeight="1" x14ac:dyDescent="0.25">
      <c r="A49" s="7"/>
      <c r="B49" s="12"/>
      <c r="C49" s="12"/>
      <c r="D49" s="12"/>
      <c r="E49" s="12"/>
      <c r="F49" s="12"/>
      <c r="G49" s="12"/>
      <c r="H49" s="12"/>
      <c r="I49" s="12"/>
      <c r="J49" s="45"/>
      <c r="K49" s="10"/>
      <c r="L49" s="10"/>
      <c r="M49" s="12"/>
      <c r="N49" s="10"/>
      <c r="O49" s="10"/>
      <c r="P49" s="12"/>
      <c r="Q49" s="12"/>
      <c r="R49" s="6"/>
    </row>
    <row r="50" spans="1:18" ht="23.25" hidden="1" customHeight="1" x14ac:dyDescent="0.25">
      <c r="B50" s="29"/>
      <c r="C50" s="29"/>
      <c r="D50" s="29"/>
      <c r="E50" s="29"/>
      <c r="F50" s="29"/>
      <c r="G50" s="29"/>
      <c r="H50" s="29"/>
      <c r="I50" s="29"/>
      <c r="J50" s="51"/>
      <c r="K50" s="30"/>
      <c r="L50" s="30"/>
      <c r="M50" s="29"/>
      <c r="N50" s="30"/>
      <c r="O50" s="30"/>
      <c r="P50" s="29"/>
      <c r="Q50" s="29"/>
    </row>
    <row r="51" spans="1:18" ht="18.75" hidden="1" customHeight="1" x14ac:dyDescent="0.25">
      <c r="B51" s="29"/>
      <c r="C51" s="29"/>
      <c r="D51" s="29"/>
      <c r="E51" s="29"/>
      <c r="F51" s="29"/>
      <c r="G51" s="29"/>
      <c r="H51" s="29"/>
      <c r="I51" s="29"/>
      <c r="J51" s="51"/>
      <c r="K51" s="30"/>
      <c r="L51" s="30"/>
      <c r="M51" s="29"/>
      <c r="N51" s="30"/>
      <c r="O51" s="30"/>
      <c r="P51" s="29"/>
      <c r="Q51" s="29"/>
    </row>
    <row r="52" spans="1:18" ht="18.75" hidden="1" customHeight="1" x14ac:dyDescent="0.25">
      <c r="A52" s="58"/>
      <c r="B52" s="29"/>
      <c r="C52" s="29"/>
      <c r="D52" s="29"/>
      <c r="E52" s="29"/>
      <c r="F52" s="29"/>
      <c r="G52" s="29"/>
      <c r="H52" s="29"/>
      <c r="I52" s="29"/>
      <c r="J52" s="51"/>
      <c r="K52" s="30"/>
      <c r="L52" s="30"/>
      <c r="M52" s="29"/>
      <c r="N52" s="30"/>
      <c r="O52" s="30"/>
      <c r="P52" s="29"/>
      <c r="Q52" s="29"/>
    </row>
    <row r="53" spans="1:18" ht="15.75" hidden="1" customHeight="1" x14ac:dyDescent="0.25">
      <c r="C53" s="59"/>
    </row>
    <row r="54" spans="1:18" ht="15.75" hidden="1" customHeight="1" x14ac:dyDescent="0.25">
      <c r="C54" s="59"/>
    </row>
    <row r="68" spans="3:19" s="52" customFormat="1" ht="15.75" hidden="1" customHeight="1" x14ac:dyDescent="0.25">
      <c r="C68" s="53"/>
      <c r="J68" s="54"/>
      <c r="K68" s="55"/>
      <c r="L68" s="55"/>
      <c r="N68" s="55"/>
      <c r="O68" s="55"/>
      <c r="R68"/>
      <c r="S68"/>
    </row>
    <row r="69" spans="3:19" s="52" customFormat="1" ht="15.75" hidden="1" customHeight="1" x14ac:dyDescent="0.25">
      <c r="C69" s="53"/>
      <c r="J69" s="54"/>
      <c r="K69" s="55"/>
      <c r="L69" s="55"/>
      <c r="N69" s="55"/>
      <c r="O69" s="55"/>
      <c r="R69"/>
      <c r="S69"/>
    </row>
    <row r="70" spans="3:19" s="52" customFormat="1" ht="15.75" hidden="1" customHeight="1" x14ac:dyDescent="0.25">
      <c r="C70" s="53"/>
      <c r="J70" s="54"/>
      <c r="K70" s="55"/>
      <c r="L70" s="55"/>
      <c r="N70" s="55"/>
      <c r="O70" s="55"/>
      <c r="R70"/>
      <c r="S70"/>
    </row>
    <row r="71" spans="3:19" s="52" customFormat="1" ht="15.75" hidden="1" customHeight="1" x14ac:dyDescent="0.25">
      <c r="C71" s="53"/>
      <c r="J71" s="54"/>
      <c r="K71" s="55"/>
      <c r="L71" s="55"/>
      <c r="N71" s="55"/>
      <c r="O71" s="55"/>
      <c r="R71"/>
      <c r="S71"/>
    </row>
    <row r="72" spans="3:19" s="52" customFormat="1" ht="15.75" hidden="1" customHeight="1" x14ac:dyDescent="0.25">
      <c r="C72" s="53"/>
      <c r="J72" s="54"/>
      <c r="K72" s="55"/>
      <c r="L72" s="55"/>
      <c r="N72" s="55"/>
      <c r="O72" s="55"/>
      <c r="R72"/>
      <c r="S72"/>
    </row>
    <row r="73" spans="3:19" s="52" customFormat="1" ht="15.75" hidden="1" customHeight="1" x14ac:dyDescent="0.25">
      <c r="C73" s="53"/>
      <c r="J73" s="54"/>
      <c r="K73" s="55"/>
      <c r="L73" s="55"/>
      <c r="N73" s="55"/>
      <c r="O73" s="55"/>
      <c r="R73"/>
      <c r="S73"/>
    </row>
  </sheetData>
  <mergeCells count="61">
    <mergeCell ref="C46:H46"/>
    <mergeCell ref="B48:H48"/>
    <mergeCell ref="C40:H40"/>
    <mergeCell ref="C41:H41"/>
    <mergeCell ref="C42:H42"/>
    <mergeCell ref="C43:H43"/>
    <mergeCell ref="C44:H44"/>
    <mergeCell ref="C45:H45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6:C16"/>
    <mergeCell ref="D16:H16"/>
    <mergeCell ref="B17:C17"/>
    <mergeCell ref="D17:H17"/>
    <mergeCell ref="B19:C19"/>
    <mergeCell ref="E19:H19"/>
    <mergeCell ref="B21:Q21"/>
    <mergeCell ref="B22:C22"/>
    <mergeCell ref="B23:C23"/>
    <mergeCell ref="B24:C24"/>
    <mergeCell ref="B25:C25"/>
    <mergeCell ref="A12:A13"/>
    <mergeCell ref="B12:C12"/>
    <mergeCell ref="D12:H12"/>
    <mergeCell ref="B13:C13"/>
    <mergeCell ref="D13:H13"/>
    <mergeCell ref="A14:A17"/>
    <mergeCell ref="B14:C14"/>
    <mergeCell ref="D14:H14"/>
    <mergeCell ref="B15:C15"/>
    <mergeCell ref="D15:H15"/>
    <mergeCell ref="B9:C9"/>
    <mergeCell ref="D9:H9"/>
    <mergeCell ref="A10:A11"/>
    <mergeCell ref="B10:C10"/>
    <mergeCell ref="D10:H10"/>
    <mergeCell ref="B11:C11"/>
    <mergeCell ref="D11:H11"/>
    <mergeCell ref="B6:C6"/>
    <mergeCell ref="D6:H6"/>
    <mergeCell ref="B7:C7"/>
    <mergeCell ref="D7:H7"/>
    <mergeCell ref="B8:C8"/>
    <mergeCell ref="D8:H8"/>
    <mergeCell ref="B3:C3"/>
    <mergeCell ref="D3:H3"/>
    <mergeCell ref="B4:C4"/>
    <mergeCell ref="D4:H4"/>
    <mergeCell ref="B5:C5"/>
    <mergeCell ref="D5:H5"/>
  </mergeCells>
  <dataValidations count="12">
    <dataValidation allowBlank="1" showInputMessage="1" showErrorMessage="1" prompt="&quot;Resumen Narrativo&quot; u &quot;objetivo&quot; se entiende como el estado deseado luego de la implementación de una intervención pública. " sqref="D22" xr:uid="{0966F01C-1063-4DE7-B73E-8FAA57A54EAE}"/>
    <dataValidation allowBlank="1" showInputMessage="1" showErrorMessage="1" prompt="Es la expresión que identifica al indicador y que manifiesta lo que se desea medir con él. _x000a_Art. Sexto de los Lineamientos para la Construcción y Diseño de Indicadores de Desempeño Mediante la MML del CONAC." sqref="E22" xr:uid="{D2BDBB47-13C7-4ED5-9A90-E5DD5B0D2B14}"/>
    <dataValidation allowBlank="1" showInputMessage="1" showErrorMessage="1" prompt="Los indicadores deberán considerar una de las siguientes dimensiones: _x000a_a) Eficacia_x000a_b) Eficiencia_x000a_c) Economía_x000a_d) Calidad_x000a_Art. Sexto de los Lineamientos para la Construcción y Diseño de Indicadores de Desempeño Mediante la MML del CONAC." sqref="G22" xr:uid="{765F6DEC-E258-4208-8515-5FACBBED9811}"/>
    <dataValidation allowBlank="1" showInputMessage="1" showErrorMessage="1" prompt="Para &quot;Fin&quot; y &quot;Propósito&quot; deben contamplarse indicadores de tipo estratégico; para &quot;Componentes&quot; y &quot;Actividades&quot; deberán considerarse de gestión. _x000a_Art. Sexto de los Lineamientos para la Construcción y Diseño de Indicadores de Desempeño del CONAC." sqref="H22" xr:uid="{4AFD6500-6AA0-4B53-8F87-B4BC1C15ACFD}"/>
    <dataValidation allowBlank="1" showInputMessage="1" showErrorMessage="1" prompt="Valores numéricos que se habrán de relacionar con el cálculo del indicador propuesto. _x000a_Manual para el diseño y la construcción de indicadores de Coneval." sqref="I22" xr:uid="{9A5114BD-7B7A-4A19-8F65-5EC8F1B37BE9}"/>
    <dataValidation allowBlank="1" showInputMessage="1" showErrorMessage="1" prompt="Los &quot;valores programados&quot; son los datos numéricos asociados a las variables del indicador en cuestión que permiten calcular la meta del mismo. " sqref="J22:K22" xr:uid="{7EB4DE1A-03A9-4EBA-AD77-53AD584C362B}"/>
    <dataValidation allowBlank="1" showInputMessage="1" showErrorMessage="1" prompt="Hace referencia a la periodicidad en el tiempo con que se realiza la medición de un indicador. _x000a_Art. Sexto de los Lineamientos para la Construcción y Diseño de Indicadores de Desempeño Mediante la MML del CONAC." sqref="L22" xr:uid="{7315BA3F-0E41-4267-B74E-0890D393EE4B}"/>
    <dataValidation allowBlank="1" showInputMessage="1" showErrorMessage="1" prompt="Es la expresión utilizada para identificar la naturaleza entre la relación de las variables del indicador. Ej. promedio, porcentaje, tasa de variación, etc. _x000a_Art. 6 de los Lineamientos para la Construcción y Diseño de Indicadores de Desempeño del CONAC" sqref="M22" xr:uid="{CB727975-8552-40E6-9407-651393A9A9AB}"/>
    <dataValidation allowBlank="1" showInputMessage="1" showErrorMessage="1" prompt="Es el valor que se espera obtener en el indicador en un tiempo determinado._x000a_Art. Sexto de los Lineamientos para la Construcción y Diseño de Indicadores de Desempeño Mediante la MML del CONAC._x000a_Ejemplo 90%" sqref="N22:O22" xr:uid="{D59DC8A1-EE42-469B-8D8A-9E5D8E0EEDA1}"/>
    <dataValidation allowBlank="1" showInputMessage="1" showErrorMessage="1" prompt="Se refiere a los factores externos que no puede controlar el programa pero que repercuten en el resultado de los objetivos expresados en forma positiva. _x000a_Art. 6 de los Lineamientos para la Construcción y Diseño de Indicadores de Desempeño del CONAC" sqref="Q22" xr:uid="{E884BAC0-13DE-4A11-A8A2-71CC8C834895}"/>
    <dataValidation allowBlank="1" showInputMessage="1" showErrorMessage="1" prompt="Hace referencia a las fuentes de información que pueden _x000a_ser usadas para verificar el alcance de los objetivos." sqref="P22" xr:uid="{0FD71783-DB94-4B86-B976-958D69CB73A9}"/>
    <dataValidation allowBlank="1" showInputMessage="1" showErrorMessage="1" prompt="Debe precisar qué se pretende medir del objetivo al que está asociado; ayudar a entender la utilidad, finalidad o uso del indicador. _x000a_Art. Sexto de los Lineamientos para la Construcción y Diseño de Indicadores de Desempeño del CONAC." sqref="F22" xr:uid="{B868BE13-7733-4C8A-9B63-7FE29D529352}"/>
  </dataValidations>
  <pageMargins left="0.23622047244094491" right="0.23622047244094491" top="0.35433070866141736" bottom="0.35433070866141736" header="0.31496062992125984" footer="0.31496062992125984"/>
  <pageSetup scale="2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C7F19-526D-475E-A803-BCE78C9A5421}">
  <sheetPr>
    <pageSetUpPr fitToPage="1"/>
  </sheetPr>
  <dimension ref="A1:N63"/>
  <sheetViews>
    <sheetView zoomScale="66" workbookViewId="0">
      <pane ySplit="1" topLeftCell="A2" activePane="bottomLeft" state="frozen"/>
      <selection activeCell="G35" sqref="G35"/>
      <selection pane="bottomLeft" activeCell="G35" sqref="G35"/>
    </sheetView>
  </sheetViews>
  <sheetFormatPr baseColWidth="10" defaultRowHeight="15" x14ac:dyDescent="0.25"/>
  <cols>
    <col min="1" max="1" width="11.5703125" style="81"/>
    <col min="2" max="2" width="5.7109375" style="81" customWidth="1"/>
    <col min="3" max="3" width="18.140625" style="81" customWidth="1"/>
    <col min="4" max="4" width="16.7109375" style="81" customWidth="1"/>
    <col min="5" max="5" width="18.7109375" style="81" customWidth="1"/>
    <col min="6" max="6" width="22.85546875" style="81" customWidth="1"/>
    <col min="7" max="7" width="34.7109375" customWidth="1"/>
    <col min="8" max="8" width="35.28515625" customWidth="1"/>
    <col min="9" max="9" width="20.7109375" customWidth="1"/>
    <col min="10" max="10" width="31.42578125" customWidth="1"/>
    <col min="11" max="12" width="26.140625" customWidth="1"/>
    <col min="13" max="13" width="42.7109375" customWidth="1"/>
  </cols>
  <sheetData>
    <row r="1" spans="1:14" ht="52.5" thickBot="1" x14ac:dyDescent="0.3">
      <c r="A1" s="60" t="s">
        <v>164</v>
      </c>
      <c r="B1" s="61"/>
      <c r="C1" s="1" t="s">
        <v>165</v>
      </c>
      <c r="D1" s="62" t="s">
        <v>166</v>
      </c>
      <c r="E1" s="63" t="s">
        <v>167</v>
      </c>
      <c r="F1" s="63" t="s">
        <v>168</v>
      </c>
      <c r="G1" s="1" t="s">
        <v>0</v>
      </c>
      <c r="H1" s="1" t="s">
        <v>169</v>
      </c>
      <c r="I1" s="83" t="s">
        <v>294</v>
      </c>
      <c r="J1" s="83" t="s">
        <v>295</v>
      </c>
      <c r="K1" s="83" t="s">
        <v>296</v>
      </c>
      <c r="L1" s="83" t="s">
        <v>297</v>
      </c>
      <c r="N1" t="s">
        <v>170</v>
      </c>
    </row>
    <row r="2" spans="1:14" ht="90" x14ac:dyDescent="0.25">
      <c r="A2" s="64" t="s">
        <v>171</v>
      </c>
      <c r="B2" s="65">
        <v>1</v>
      </c>
      <c r="C2" s="66" t="s">
        <v>172</v>
      </c>
      <c r="D2" s="67" t="s">
        <v>173</v>
      </c>
      <c r="E2" s="68" t="s">
        <v>174</v>
      </c>
      <c r="F2" s="69" t="s">
        <v>175</v>
      </c>
      <c r="G2" s="2" t="s">
        <v>1</v>
      </c>
      <c r="H2" s="2" t="s">
        <v>176</v>
      </c>
      <c r="I2" s="84" t="s">
        <v>298</v>
      </c>
      <c r="J2" s="84" t="s">
        <v>299</v>
      </c>
      <c r="K2" s="84" t="s">
        <v>300</v>
      </c>
      <c r="L2" s="84" t="s">
        <v>327</v>
      </c>
      <c r="M2" s="5"/>
    </row>
    <row r="3" spans="1:14" ht="150" x14ac:dyDescent="0.25">
      <c r="A3" s="70" t="s">
        <v>177</v>
      </c>
      <c r="B3" s="71">
        <v>2</v>
      </c>
      <c r="C3" s="72" t="s">
        <v>178</v>
      </c>
      <c r="D3" s="73" t="s">
        <v>173</v>
      </c>
      <c r="E3" s="68" t="s">
        <v>174</v>
      </c>
      <c r="F3" s="74" t="s">
        <v>179</v>
      </c>
      <c r="G3" s="3" t="s">
        <v>2</v>
      </c>
      <c r="H3" s="3" t="s">
        <v>180</v>
      </c>
      <c r="I3" s="84" t="s">
        <v>298</v>
      </c>
      <c r="J3" s="84" t="s">
        <v>301</v>
      </c>
      <c r="K3" s="84" t="s">
        <v>300</v>
      </c>
      <c r="L3" s="84" t="s">
        <v>327</v>
      </c>
      <c r="M3" s="5"/>
    </row>
    <row r="4" spans="1:14" ht="150" x14ac:dyDescent="0.25">
      <c r="A4" s="70" t="s">
        <v>181</v>
      </c>
      <c r="B4" s="65">
        <v>3</v>
      </c>
      <c r="C4" s="72" t="s">
        <v>182</v>
      </c>
      <c r="D4" s="73" t="s">
        <v>183</v>
      </c>
      <c r="E4" s="68" t="s">
        <v>174</v>
      </c>
      <c r="F4" s="74" t="s">
        <v>179</v>
      </c>
      <c r="G4" s="3" t="s">
        <v>2</v>
      </c>
      <c r="H4" s="3" t="s">
        <v>180</v>
      </c>
      <c r="I4" s="84" t="s">
        <v>298</v>
      </c>
      <c r="J4" s="84" t="s">
        <v>302</v>
      </c>
      <c r="K4" s="84" t="s">
        <v>300</v>
      </c>
      <c r="L4" s="84" t="s">
        <v>328</v>
      </c>
      <c r="M4" s="5"/>
    </row>
    <row r="5" spans="1:14" ht="150" x14ac:dyDescent="0.25">
      <c r="A5" s="70" t="s">
        <v>184</v>
      </c>
      <c r="B5" s="71">
        <v>4</v>
      </c>
      <c r="C5" s="72" t="s">
        <v>185</v>
      </c>
      <c r="D5" s="73" t="s">
        <v>186</v>
      </c>
      <c r="E5" s="68" t="s">
        <v>187</v>
      </c>
      <c r="F5" s="74" t="s">
        <v>188</v>
      </c>
      <c r="G5" s="3" t="s">
        <v>3</v>
      </c>
      <c r="H5" s="3" t="s">
        <v>189</v>
      </c>
      <c r="I5" s="84" t="s">
        <v>303</v>
      </c>
      <c r="J5" s="84" t="s">
        <v>304</v>
      </c>
      <c r="K5" s="84" t="s">
        <v>300</v>
      </c>
      <c r="L5" s="84" t="s">
        <v>329</v>
      </c>
      <c r="M5" s="5"/>
    </row>
    <row r="6" spans="1:14" ht="120" x14ac:dyDescent="0.25">
      <c r="A6" s="70" t="s">
        <v>190</v>
      </c>
      <c r="B6" s="65">
        <v>5</v>
      </c>
      <c r="C6" s="72" t="s">
        <v>191</v>
      </c>
      <c r="D6" s="73" t="s">
        <v>192</v>
      </c>
      <c r="E6" s="68" t="s">
        <v>187</v>
      </c>
      <c r="F6" s="74" t="s">
        <v>193</v>
      </c>
      <c r="G6" s="3" t="s">
        <v>4</v>
      </c>
      <c r="H6" s="3" t="s">
        <v>194</v>
      </c>
      <c r="I6" s="84" t="s">
        <v>303</v>
      </c>
      <c r="J6" s="84" t="s">
        <v>305</v>
      </c>
      <c r="K6" s="84" t="s">
        <v>300</v>
      </c>
      <c r="L6" s="84" t="s">
        <v>329</v>
      </c>
      <c r="M6" s="5"/>
    </row>
    <row r="7" spans="1:14" ht="120" x14ac:dyDescent="0.25">
      <c r="A7" s="70" t="s">
        <v>195</v>
      </c>
      <c r="B7" s="71">
        <v>6</v>
      </c>
      <c r="C7" s="72" t="s">
        <v>196</v>
      </c>
      <c r="D7" s="73" t="s">
        <v>192</v>
      </c>
      <c r="E7" s="68" t="s">
        <v>197</v>
      </c>
      <c r="F7" s="74" t="s">
        <v>198</v>
      </c>
      <c r="G7" s="3" t="s">
        <v>5</v>
      </c>
      <c r="H7" s="3" t="s">
        <v>199</v>
      </c>
      <c r="I7" s="84" t="s">
        <v>306</v>
      </c>
      <c r="J7" s="84" t="s">
        <v>307</v>
      </c>
      <c r="K7" s="84" t="s">
        <v>308</v>
      </c>
      <c r="L7" s="84" t="s">
        <v>330</v>
      </c>
      <c r="M7" s="5"/>
    </row>
    <row r="8" spans="1:14" ht="90" x14ac:dyDescent="0.25">
      <c r="A8" s="70" t="s">
        <v>200</v>
      </c>
      <c r="B8" s="65">
        <v>7</v>
      </c>
      <c r="C8" s="72" t="s">
        <v>201</v>
      </c>
      <c r="D8" s="73" t="s">
        <v>202</v>
      </c>
      <c r="E8" s="68" t="s">
        <v>174</v>
      </c>
      <c r="F8" s="74" t="s">
        <v>175</v>
      </c>
      <c r="G8" s="3" t="s">
        <v>1</v>
      </c>
      <c r="H8" s="3" t="s">
        <v>176</v>
      </c>
      <c r="I8" s="84" t="s">
        <v>298</v>
      </c>
      <c r="J8" s="84" t="s">
        <v>299</v>
      </c>
      <c r="K8" s="84" t="s">
        <v>300</v>
      </c>
      <c r="L8" s="84" t="s">
        <v>327</v>
      </c>
      <c r="M8" s="5"/>
    </row>
    <row r="9" spans="1:14" ht="90" x14ac:dyDescent="0.25">
      <c r="A9" s="70" t="s">
        <v>203</v>
      </c>
      <c r="B9" s="71">
        <v>8</v>
      </c>
      <c r="C9" s="72" t="s">
        <v>204</v>
      </c>
      <c r="D9" s="73" t="s">
        <v>202</v>
      </c>
      <c r="E9" s="68" t="s">
        <v>174</v>
      </c>
      <c r="F9" s="74" t="s">
        <v>175</v>
      </c>
      <c r="G9" s="3" t="s">
        <v>1</v>
      </c>
      <c r="H9" s="3" t="s">
        <v>176</v>
      </c>
      <c r="I9" s="84" t="s">
        <v>298</v>
      </c>
      <c r="J9" s="84" t="s">
        <v>299</v>
      </c>
      <c r="K9" s="84" t="s">
        <v>300</v>
      </c>
      <c r="L9" s="84" t="s">
        <v>327</v>
      </c>
      <c r="M9" s="5"/>
    </row>
    <row r="10" spans="1:14" ht="210" x14ac:dyDescent="0.25">
      <c r="A10" s="70" t="s">
        <v>205</v>
      </c>
      <c r="B10" s="65">
        <v>9</v>
      </c>
      <c r="C10" s="72" t="s">
        <v>206</v>
      </c>
      <c r="D10" s="73" t="s">
        <v>202</v>
      </c>
      <c r="E10" s="68" t="s">
        <v>197</v>
      </c>
      <c r="F10" s="74" t="s">
        <v>207</v>
      </c>
      <c r="G10" s="3" t="s">
        <v>6</v>
      </c>
      <c r="H10" s="3" t="s">
        <v>208</v>
      </c>
      <c r="I10" s="84" t="s">
        <v>303</v>
      </c>
      <c r="J10" s="84" t="s">
        <v>309</v>
      </c>
      <c r="K10" s="84" t="s">
        <v>310</v>
      </c>
      <c r="L10" s="84" t="s">
        <v>331</v>
      </c>
      <c r="M10" s="5"/>
    </row>
    <row r="11" spans="1:14" ht="120" x14ac:dyDescent="0.25">
      <c r="A11" s="70" t="s">
        <v>209</v>
      </c>
      <c r="B11" s="71">
        <v>10</v>
      </c>
      <c r="C11" s="72" t="s">
        <v>210</v>
      </c>
      <c r="D11" s="73" t="s">
        <v>202</v>
      </c>
      <c r="E11" s="68" t="s">
        <v>197</v>
      </c>
      <c r="F11" s="74" t="s">
        <v>211</v>
      </c>
      <c r="G11" s="3" t="s">
        <v>5</v>
      </c>
      <c r="H11" s="3" t="s">
        <v>199</v>
      </c>
      <c r="I11" s="84" t="s">
        <v>306</v>
      </c>
      <c r="J11" s="84" t="s">
        <v>311</v>
      </c>
      <c r="K11" s="84" t="s">
        <v>308</v>
      </c>
      <c r="L11" s="84" t="s">
        <v>330</v>
      </c>
      <c r="M11" s="5"/>
    </row>
    <row r="12" spans="1:14" ht="150" x14ac:dyDescent="0.25">
      <c r="A12" s="70" t="s">
        <v>212</v>
      </c>
      <c r="B12" s="65">
        <v>11</v>
      </c>
      <c r="C12" s="72" t="s">
        <v>213</v>
      </c>
      <c r="D12" s="73" t="s">
        <v>214</v>
      </c>
      <c r="E12" s="68" t="s">
        <v>174</v>
      </c>
      <c r="F12" s="74" t="s">
        <v>179</v>
      </c>
      <c r="G12" s="3" t="s">
        <v>2</v>
      </c>
      <c r="H12" s="3" t="s">
        <v>180</v>
      </c>
      <c r="I12" s="84" t="s">
        <v>298</v>
      </c>
      <c r="J12" s="84" t="s">
        <v>87</v>
      </c>
      <c r="K12" s="84" t="s">
        <v>300</v>
      </c>
      <c r="L12" s="84" t="s">
        <v>328</v>
      </c>
      <c r="M12" s="5"/>
    </row>
    <row r="13" spans="1:14" ht="150" x14ac:dyDescent="0.25">
      <c r="A13" s="70" t="s">
        <v>215</v>
      </c>
      <c r="B13" s="71">
        <v>12</v>
      </c>
      <c r="C13" s="72" t="s">
        <v>216</v>
      </c>
      <c r="D13" s="73" t="s">
        <v>214</v>
      </c>
      <c r="E13" s="68" t="s">
        <v>174</v>
      </c>
      <c r="F13" s="74" t="s">
        <v>179</v>
      </c>
      <c r="G13" s="3" t="s">
        <v>2</v>
      </c>
      <c r="H13" s="3" t="s">
        <v>180</v>
      </c>
      <c r="I13" s="84" t="s">
        <v>298</v>
      </c>
      <c r="J13" s="84" t="s">
        <v>87</v>
      </c>
      <c r="K13" s="84" t="s">
        <v>300</v>
      </c>
      <c r="L13" s="84" t="s">
        <v>328</v>
      </c>
      <c r="M13" s="5"/>
    </row>
    <row r="14" spans="1:14" ht="150" x14ac:dyDescent="0.25">
      <c r="A14" s="70" t="s">
        <v>217</v>
      </c>
      <c r="B14" s="65">
        <v>13</v>
      </c>
      <c r="C14" s="72" t="s">
        <v>218</v>
      </c>
      <c r="D14" s="73" t="s">
        <v>214</v>
      </c>
      <c r="E14" s="68" t="s">
        <v>174</v>
      </c>
      <c r="F14" s="74" t="s">
        <v>179</v>
      </c>
      <c r="G14" s="3" t="s">
        <v>2</v>
      </c>
      <c r="H14" s="3" t="s">
        <v>180</v>
      </c>
      <c r="I14" s="84" t="s">
        <v>298</v>
      </c>
      <c r="J14" s="84" t="s">
        <v>87</v>
      </c>
      <c r="K14" s="84" t="s">
        <v>300</v>
      </c>
      <c r="L14" s="84" t="s">
        <v>328</v>
      </c>
      <c r="M14" s="5"/>
    </row>
    <row r="15" spans="1:14" ht="150" x14ac:dyDescent="0.25">
      <c r="A15" s="70" t="s">
        <v>219</v>
      </c>
      <c r="B15" s="71">
        <v>36</v>
      </c>
      <c r="C15" s="72" t="s">
        <v>220</v>
      </c>
      <c r="D15" s="73" t="s">
        <v>214</v>
      </c>
      <c r="E15" s="68" t="s">
        <v>174</v>
      </c>
      <c r="F15" s="74" t="s">
        <v>179</v>
      </c>
      <c r="G15" s="3" t="s">
        <v>2</v>
      </c>
      <c r="H15" s="3" t="s">
        <v>180</v>
      </c>
      <c r="I15" s="84" t="s">
        <v>298</v>
      </c>
      <c r="J15" s="84" t="s">
        <v>87</v>
      </c>
      <c r="K15" s="84" t="s">
        <v>300</v>
      </c>
      <c r="L15" s="84" t="s">
        <v>328</v>
      </c>
      <c r="M15" s="5"/>
    </row>
    <row r="16" spans="1:14" ht="150" x14ac:dyDescent="0.25">
      <c r="A16" s="70" t="s">
        <v>221</v>
      </c>
      <c r="B16" s="65">
        <v>14</v>
      </c>
      <c r="C16" s="72" t="s">
        <v>222</v>
      </c>
      <c r="D16" s="73" t="s">
        <v>223</v>
      </c>
      <c r="E16" s="68" t="s">
        <v>174</v>
      </c>
      <c r="F16" s="74" t="s">
        <v>179</v>
      </c>
      <c r="G16" s="3" t="s">
        <v>2</v>
      </c>
      <c r="H16" s="3" t="s">
        <v>180</v>
      </c>
      <c r="I16" s="84" t="s">
        <v>298</v>
      </c>
      <c r="J16" s="84" t="s">
        <v>312</v>
      </c>
      <c r="K16" s="84" t="s">
        <v>300</v>
      </c>
      <c r="L16" s="84" t="s">
        <v>332</v>
      </c>
      <c r="M16" s="5"/>
    </row>
    <row r="17" spans="1:13" ht="120" x14ac:dyDescent="0.25">
      <c r="A17" s="70" t="s">
        <v>224</v>
      </c>
      <c r="B17" s="71">
        <v>15</v>
      </c>
      <c r="C17" s="72" t="s">
        <v>225</v>
      </c>
      <c r="D17" s="73" t="s">
        <v>226</v>
      </c>
      <c r="E17" s="68" t="s">
        <v>197</v>
      </c>
      <c r="F17" s="74" t="s">
        <v>227</v>
      </c>
      <c r="G17" s="3" t="s">
        <v>7</v>
      </c>
      <c r="H17" s="3" t="s">
        <v>228</v>
      </c>
      <c r="I17" s="84" t="s">
        <v>306</v>
      </c>
      <c r="J17" s="84" t="s">
        <v>311</v>
      </c>
      <c r="K17" s="84" t="s">
        <v>308</v>
      </c>
      <c r="L17" s="84" t="s">
        <v>330</v>
      </c>
      <c r="M17" s="5"/>
    </row>
    <row r="18" spans="1:13" ht="165" x14ac:dyDescent="0.25">
      <c r="A18" s="70" t="s">
        <v>229</v>
      </c>
      <c r="B18" s="65">
        <v>16</v>
      </c>
      <c r="C18" s="72" t="s">
        <v>230</v>
      </c>
      <c r="D18" s="73" t="s">
        <v>226</v>
      </c>
      <c r="E18" s="68" t="s">
        <v>231</v>
      </c>
      <c r="F18" s="74" t="s">
        <v>232</v>
      </c>
      <c r="G18" s="3" t="s">
        <v>8</v>
      </c>
      <c r="H18" s="3" t="s">
        <v>233</v>
      </c>
      <c r="I18" s="84" t="s">
        <v>306</v>
      </c>
      <c r="J18" s="84" t="s">
        <v>313</v>
      </c>
      <c r="K18" s="84" t="s">
        <v>308</v>
      </c>
      <c r="L18" s="84" t="s">
        <v>333</v>
      </c>
      <c r="M18" s="5"/>
    </row>
    <row r="19" spans="1:13" ht="90" x14ac:dyDescent="0.25">
      <c r="A19" s="70" t="s">
        <v>234</v>
      </c>
      <c r="B19" s="71">
        <v>17</v>
      </c>
      <c r="C19" s="72" t="s">
        <v>235</v>
      </c>
      <c r="D19" s="73" t="s">
        <v>236</v>
      </c>
      <c r="E19" s="68" t="s">
        <v>174</v>
      </c>
      <c r="F19" s="74" t="s">
        <v>175</v>
      </c>
      <c r="G19" s="3" t="s">
        <v>1</v>
      </c>
      <c r="H19" s="3" t="s">
        <v>176</v>
      </c>
      <c r="I19" s="84" t="s">
        <v>298</v>
      </c>
      <c r="J19" s="84" t="s">
        <v>299</v>
      </c>
      <c r="K19" s="84" t="s">
        <v>300</v>
      </c>
      <c r="L19" s="84" t="s">
        <v>327</v>
      </c>
      <c r="M19" s="5"/>
    </row>
    <row r="20" spans="1:13" ht="120" x14ac:dyDescent="0.25">
      <c r="A20" s="70" t="s">
        <v>237</v>
      </c>
      <c r="B20" s="65">
        <v>18</v>
      </c>
      <c r="C20" s="72" t="s">
        <v>238</v>
      </c>
      <c r="D20" s="73" t="s">
        <v>239</v>
      </c>
      <c r="E20" s="68" t="s">
        <v>174</v>
      </c>
      <c r="F20" s="74" t="s">
        <v>240</v>
      </c>
      <c r="G20" s="3" t="s">
        <v>9</v>
      </c>
      <c r="H20" s="3" t="s">
        <v>241</v>
      </c>
      <c r="I20" s="84" t="s">
        <v>298</v>
      </c>
      <c r="J20" s="84" t="s">
        <v>87</v>
      </c>
      <c r="K20" s="84" t="s">
        <v>300</v>
      </c>
      <c r="L20" s="84" t="s">
        <v>328</v>
      </c>
      <c r="M20" s="5"/>
    </row>
    <row r="21" spans="1:13" ht="210" x14ac:dyDescent="0.25">
      <c r="A21" s="70" t="s">
        <v>242</v>
      </c>
      <c r="B21" s="71">
        <v>19</v>
      </c>
      <c r="C21" s="72" t="s">
        <v>243</v>
      </c>
      <c r="D21" s="73" t="s">
        <v>239</v>
      </c>
      <c r="E21" s="68" t="s">
        <v>174</v>
      </c>
      <c r="F21" s="74" t="s">
        <v>240</v>
      </c>
      <c r="G21" s="3" t="s">
        <v>9</v>
      </c>
      <c r="H21" s="3" t="s">
        <v>244</v>
      </c>
      <c r="I21" s="84" t="s">
        <v>314</v>
      </c>
      <c r="J21" s="84" t="s">
        <v>315</v>
      </c>
      <c r="K21" s="84" t="s">
        <v>334</v>
      </c>
      <c r="L21" s="84" t="s">
        <v>335</v>
      </c>
      <c r="M21" s="5"/>
    </row>
    <row r="22" spans="1:13" ht="195" x14ac:dyDescent="0.25">
      <c r="A22" s="70">
        <v>10.1</v>
      </c>
      <c r="B22" s="65">
        <v>20</v>
      </c>
      <c r="C22" s="72" t="s">
        <v>245</v>
      </c>
      <c r="D22" s="73" t="s">
        <v>246</v>
      </c>
      <c r="E22" s="68" t="s">
        <v>247</v>
      </c>
      <c r="F22" s="74" t="s">
        <v>248</v>
      </c>
      <c r="G22" s="3" t="s">
        <v>10</v>
      </c>
      <c r="H22" s="3" t="s">
        <v>249</v>
      </c>
      <c r="I22" s="84" t="s">
        <v>314</v>
      </c>
      <c r="J22" s="84" t="s">
        <v>315</v>
      </c>
      <c r="K22" s="84" t="s">
        <v>316</v>
      </c>
      <c r="L22" s="84" t="s">
        <v>336</v>
      </c>
      <c r="M22" s="5"/>
    </row>
    <row r="23" spans="1:13" ht="120" x14ac:dyDescent="0.25">
      <c r="A23" s="70" t="s">
        <v>250</v>
      </c>
      <c r="B23" s="71">
        <v>21</v>
      </c>
      <c r="C23" s="72" t="s">
        <v>251</v>
      </c>
      <c r="D23" s="73" t="s">
        <v>246</v>
      </c>
      <c r="E23" s="68" t="s">
        <v>231</v>
      </c>
      <c r="F23" s="74" t="s">
        <v>252</v>
      </c>
      <c r="G23" s="3" t="s">
        <v>11</v>
      </c>
      <c r="H23" s="3" t="s">
        <v>253</v>
      </c>
      <c r="I23" s="84" t="s">
        <v>317</v>
      </c>
      <c r="J23" s="84" t="s">
        <v>318</v>
      </c>
      <c r="K23" s="84" t="s">
        <v>316</v>
      </c>
      <c r="L23" s="84" t="s">
        <v>337</v>
      </c>
      <c r="M23" s="5"/>
    </row>
    <row r="24" spans="1:13" ht="120" x14ac:dyDescent="0.25">
      <c r="A24" s="70" t="s">
        <v>254</v>
      </c>
      <c r="B24" s="65">
        <v>22</v>
      </c>
      <c r="C24" s="72" t="s">
        <v>255</v>
      </c>
      <c r="D24" s="73" t="s">
        <v>246</v>
      </c>
      <c r="E24" s="68" t="s">
        <v>247</v>
      </c>
      <c r="F24" s="74" t="s">
        <v>256</v>
      </c>
      <c r="G24" s="3" t="s">
        <v>12</v>
      </c>
      <c r="H24" s="3" t="s">
        <v>257</v>
      </c>
      <c r="I24" s="84" t="s">
        <v>314</v>
      </c>
      <c r="J24" s="84" t="s">
        <v>319</v>
      </c>
      <c r="K24" s="84" t="s">
        <v>320</v>
      </c>
      <c r="L24" s="84" t="s">
        <v>338</v>
      </c>
      <c r="M24" s="5"/>
    </row>
    <row r="25" spans="1:13" ht="120" x14ac:dyDescent="0.25">
      <c r="A25" s="70" t="s">
        <v>258</v>
      </c>
      <c r="B25" s="71">
        <v>23</v>
      </c>
      <c r="C25" s="72" t="s">
        <v>259</v>
      </c>
      <c r="D25" s="73" t="s">
        <v>246</v>
      </c>
      <c r="E25" s="68" t="s">
        <v>247</v>
      </c>
      <c r="F25" s="74" t="s">
        <v>260</v>
      </c>
      <c r="G25" s="3" t="s">
        <v>13</v>
      </c>
      <c r="H25" s="3" t="s">
        <v>261</v>
      </c>
      <c r="I25" s="84" t="s">
        <v>314</v>
      </c>
      <c r="J25" s="84" t="s">
        <v>321</v>
      </c>
      <c r="K25" s="84" t="s">
        <v>320</v>
      </c>
      <c r="L25" s="84" t="s">
        <v>339</v>
      </c>
      <c r="M25" s="5"/>
    </row>
    <row r="26" spans="1:13" ht="120" x14ac:dyDescent="0.25">
      <c r="A26" s="70" t="s">
        <v>262</v>
      </c>
      <c r="B26" s="65">
        <v>24</v>
      </c>
      <c r="C26" s="72" t="s">
        <v>263</v>
      </c>
      <c r="D26" s="73" t="s">
        <v>246</v>
      </c>
      <c r="E26" s="68" t="s">
        <v>231</v>
      </c>
      <c r="F26" s="74" t="s">
        <v>252</v>
      </c>
      <c r="G26" s="3" t="s">
        <v>11</v>
      </c>
      <c r="H26" s="3" t="s">
        <v>253</v>
      </c>
      <c r="I26" s="84" t="s">
        <v>317</v>
      </c>
      <c r="J26" s="84" t="s">
        <v>318</v>
      </c>
      <c r="K26" s="84" t="s">
        <v>316</v>
      </c>
      <c r="L26" s="84" t="s">
        <v>337</v>
      </c>
      <c r="M26" s="5"/>
    </row>
    <row r="27" spans="1:13" ht="120" x14ac:dyDescent="0.25">
      <c r="A27" s="70" t="s">
        <v>264</v>
      </c>
      <c r="B27" s="71">
        <v>25</v>
      </c>
      <c r="C27" s="72" t="s">
        <v>265</v>
      </c>
      <c r="D27" s="73" t="s">
        <v>266</v>
      </c>
      <c r="E27" s="68" t="s">
        <v>197</v>
      </c>
      <c r="F27" s="74" t="s">
        <v>198</v>
      </c>
      <c r="G27" s="3" t="s">
        <v>5</v>
      </c>
      <c r="H27" s="3" t="s">
        <v>199</v>
      </c>
      <c r="I27" s="84" t="s">
        <v>306</v>
      </c>
      <c r="J27" s="84" t="s">
        <v>311</v>
      </c>
      <c r="K27" s="84" t="s">
        <v>308</v>
      </c>
      <c r="L27" s="84" t="s">
        <v>330</v>
      </c>
      <c r="M27" s="5"/>
    </row>
    <row r="28" spans="1:13" ht="195" x14ac:dyDescent="0.25">
      <c r="A28" s="70" t="s">
        <v>267</v>
      </c>
      <c r="B28" s="65">
        <v>26</v>
      </c>
      <c r="C28" s="72" t="s">
        <v>268</v>
      </c>
      <c r="D28" s="73" t="s">
        <v>266</v>
      </c>
      <c r="E28" s="68" t="s">
        <v>197</v>
      </c>
      <c r="F28" s="74" t="s">
        <v>269</v>
      </c>
      <c r="G28" s="3" t="s">
        <v>14</v>
      </c>
      <c r="H28" s="3" t="s">
        <v>270</v>
      </c>
      <c r="I28" s="84" t="s">
        <v>306</v>
      </c>
      <c r="J28" s="84" t="s">
        <v>322</v>
      </c>
      <c r="K28" s="84" t="s">
        <v>334</v>
      </c>
      <c r="L28" s="84" t="s">
        <v>340</v>
      </c>
      <c r="M28" s="82"/>
    </row>
    <row r="29" spans="1:13" ht="135" x14ac:dyDescent="0.25">
      <c r="A29" s="70" t="s">
        <v>271</v>
      </c>
      <c r="B29" s="71">
        <v>27</v>
      </c>
      <c r="C29" s="72" t="s">
        <v>272</v>
      </c>
      <c r="D29" s="73" t="s">
        <v>266</v>
      </c>
      <c r="E29" s="68" t="s">
        <v>197</v>
      </c>
      <c r="F29" s="74" t="s">
        <v>198</v>
      </c>
      <c r="G29" s="3" t="s">
        <v>5</v>
      </c>
      <c r="H29" s="3" t="s">
        <v>199</v>
      </c>
      <c r="I29" s="84" t="s">
        <v>306</v>
      </c>
      <c r="J29" s="84" t="s">
        <v>307</v>
      </c>
      <c r="K29" s="84" t="s">
        <v>308</v>
      </c>
      <c r="L29" s="84" t="s">
        <v>341</v>
      </c>
      <c r="M29" s="5"/>
    </row>
    <row r="30" spans="1:13" ht="195" x14ac:dyDescent="0.25">
      <c r="A30" s="70" t="s">
        <v>273</v>
      </c>
      <c r="B30" s="65">
        <v>28</v>
      </c>
      <c r="C30" s="72" t="s">
        <v>274</v>
      </c>
      <c r="D30" s="73" t="s">
        <v>266</v>
      </c>
      <c r="E30" s="68" t="s">
        <v>197</v>
      </c>
      <c r="F30" s="74" t="s">
        <v>269</v>
      </c>
      <c r="G30" s="3" t="s">
        <v>14</v>
      </c>
      <c r="H30" s="3" t="s">
        <v>270</v>
      </c>
      <c r="I30" s="84" t="s">
        <v>306</v>
      </c>
      <c r="J30" s="84" t="s">
        <v>323</v>
      </c>
      <c r="K30" s="84" t="s">
        <v>334</v>
      </c>
      <c r="L30" s="84" t="s">
        <v>342</v>
      </c>
      <c r="M30" s="5"/>
    </row>
    <row r="31" spans="1:13" ht="165" x14ac:dyDescent="0.25">
      <c r="A31" s="70" t="s">
        <v>275</v>
      </c>
      <c r="B31" s="71">
        <v>29</v>
      </c>
      <c r="C31" s="72" t="s">
        <v>276</v>
      </c>
      <c r="D31" s="73" t="s">
        <v>277</v>
      </c>
      <c r="E31" s="68" t="s">
        <v>231</v>
      </c>
      <c r="F31" s="74" t="s">
        <v>252</v>
      </c>
      <c r="G31" s="3" t="s">
        <v>11</v>
      </c>
      <c r="H31" s="3" t="s">
        <v>253</v>
      </c>
      <c r="I31" s="84" t="s">
        <v>317</v>
      </c>
      <c r="J31" s="84" t="s">
        <v>324</v>
      </c>
      <c r="K31" s="84" t="s">
        <v>310</v>
      </c>
      <c r="L31" s="84" t="s">
        <v>343</v>
      </c>
      <c r="M31" s="5"/>
    </row>
    <row r="32" spans="1:13" ht="240" x14ac:dyDescent="0.25">
      <c r="A32" s="70" t="s">
        <v>278</v>
      </c>
      <c r="B32" s="65">
        <v>30</v>
      </c>
      <c r="C32" s="72" t="s">
        <v>279</v>
      </c>
      <c r="D32" s="73" t="s">
        <v>277</v>
      </c>
      <c r="E32" s="68" t="s">
        <v>231</v>
      </c>
      <c r="F32" s="74" t="s">
        <v>280</v>
      </c>
      <c r="G32" s="3" t="s">
        <v>15</v>
      </c>
      <c r="H32" s="3" t="s">
        <v>281</v>
      </c>
      <c r="I32" s="84" t="s">
        <v>317</v>
      </c>
      <c r="J32" s="84" t="s">
        <v>325</v>
      </c>
      <c r="K32" s="84" t="s">
        <v>310</v>
      </c>
      <c r="L32" s="84" t="s">
        <v>344</v>
      </c>
      <c r="M32" s="5"/>
    </row>
    <row r="33" spans="1:14" ht="165" x14ac:dyDescent="0.25">
      <c r="A33" s="70" t="s">
        <v>282</v>
      </c>
      <c r="B33" s="71">
        <v>31</v>
      </c>
      <c r="C33" s="72" t="s">
        <v>283</v>
      </c>
      <c r="D33" s="73" t="s">
        <v>277</v>
      </c>
      <c r="E33" s="68" t="s">
        <v>231</v>
      </c>
      <c r="F33" s="74" t="s">
        <v>252</v>
      </c>
      <c r="G33" s="3" t="s">
        <v>11</v>
      </c>
      <c r="H33" s="3" t="s">
        <v>253</v>
      </c>
      <c r="I33" s="84" t="s">
        <v>317</v>
      </c>
      <c r="J33" s="84" t="s">
        <v>324</v>
      </c>
      <c r="K33" s="84" t="s">
        <v>310</v>
      </c>
      <c r="L33" s="84" t="s">
        <v>345</v>
      </c>
      <c r="M33" s="5"/>
    </row>
    <row r="34" spans="1:14" ht="90" x14ac:dyDescent="0.25">
      <c r="A34" s="70" t="s">
        <v>284</v>
      </c>
      <c r="B34" s="65">
        <v>32</v>
      </c>
      <c r="C34" s="72" t="s">
        <v>285</v>
      </c>
      <c r="D34" s="73" t="s">
        <v>277</v>
      </c>
      <c r="E34" s="68" t="s">
        <v>174</v>
      </c>
      <c r="F34" s="74" t="s">
        <v>175</v>
      </c>
      <c r="G34" s="3" t="s">
        <v>1</v>
      </c>
      <c r="H34" s="3" t="s">
        <v>176</v>
      </c>
      <c r="I34" s="84" t="s">
        <v>298</v>
      </c>
      <c r="J34" s="84" t="s">
        <v>299</v>
      </c>
      <c r="K34" s="84" t="s">
        <v>300</v>
      </c>
      <c r="L34" s="84" t="s">
        <v>327</v>
      </c>
      <c r="M34" s="5"/>
    </row>
    <row r="35" spans="1:14" ht="100.9" customHeight="1" x14ac:dyDescent="0.25">
      <c r="A35" s="70" t="s">
        <v>286</v>
      </c>
      <c r="B35" s="71">
        <v>33</v>
      </c>
      <c r="C35" s="72" t="s">
        <v>287</v>
      </c>
      <c r="D35" s="73" t="s">
        <v>277</v>
      </c>
      <c r="E35" s="68" t="s">
        <v>231</v>
      </c>
      <c r="F35" s="74" t="s">
        <v>280</v>
      </c>
      <c r="G35" s="3" t="s">
        <v>15</v>
      </c>
      <c r="H35" s="3" t="s">
        <v>281</v>
      </c>
      <c r="I35" s="84" t="s">
        <v>317</v>
      </c>
      <c r="J35" s="84" t="s">
        <v>326</v>
      </c>
      <c r="K35" s="84" t="s">
        <v>310</v>
      </c>
      <c r="L35" s="84" t="s">
        <v>337</v>
      </c>
      <c r="M35" s="5"/>
    </row>
    <row r="36" spans="1:14" ht="240" x14ac:dyDescent="0.25">
      <c r="A36" s="70" t="s">
        <v>288</v>
      </c>
      <c r="B36" s="65">
        <v>34</v>
      </c>
      <c r="C36" s="72" t="s">
        <v>289</v>
      </c>
      <c r="D36" s="73" t="s">
        <v>277</v>
      </c>
      <c r="E36" s="68" t="s">
        <v>231</v>
      </c>
      <c r="F36" s="74" t="s">
        <v>252</v>
      </c>
      <c r="G36" s="3" t="s">
        <v>11</v>
      </c>
      <c r="H36" s="3" t="s">
        <v>253</v>
      </c>
      <c r="I36" s="84" t="s">
        <v>317</v>
      </c>
      <c r="J36" s="84" t="s">
        <v>318</v>
      </c>
      <c r="K36" s="84" t="s">
        <v>310</v>
      </c>
      <c r="L36" s="84" t="s">
        <v>346</v>
      </c>
      <c r="M36" s="5"/>
    </row>
    <row r="37" spans="1:14" ht="120.75" thickBot="1" x14ac:dyDescent="0.3">
      <c r="A37" s="75" t="s">
        <v>290</v>
      </c>
      <c r="B37" s="76">
        <v>35</v>
      </c>
      <c r="C37" s="76" t="s">
        <v>291</v>
      </c>
      <c r="D37" s="77" t="s">
        <v>277</v>
      </c>
      <c r="E37" s="78" t="s">
        <v>231</v>
      </c>
      <c r="F37" s="79" t="s">
        <v>280</v>
      </c>
      <c r="G37" s="4" t="s">
        <v>15</v>
      </c>
      <c r="H37" s="4" t="s">
        <v>281</v>
      </c>
      <c r="I37" s="84" t="s">
        <v>317</v>
      </c>
      <c r="J37" s="84" t="s">
        <v>326</v>
      </c>
      <c r="K37" s="84" t="s">
        <v>310</v>
      </c>
      <c r="L37" s="84" t="s">
        <v>337</v>
      </c>
      <c r="M37" s="5"/>
    </row>
    <row r="38" spans="1:14" s="34" customFormat="1" ht="120.75" thickBot="1" x14ac:dyDescent="0.3">
      <c r="A38" s="85" t="s">
        <v>292</v>
      </c>
      <c r="B38" s="86">
        <v>37</v>
      </c>
      <c r="C38" s="87" t="s">
        <v>225</v>
      </c>
      <c r="D38" s="88" t="s">
        <v>293</v>
      </c>
      <c r="E38" s="87" t="s">
        <v>197</v>
      </c>
      <c r="F38" s="86" t="s">
        <v>227</v>
      </c>
      <c r="G38" s="89" t="s">
        <v>7</v>
      </c>
      <c r="H38" s="89" t="s">
        <v>228</v>
      </c>
      <c r="I38" s="90" t="s">
        <v>306</v>
      </c>
      <c r="J38" s="90" t="s">
        <v>311</v>
      </c>
      <c r="K38" s="90" t="s">
        <v>308</v>
      </c>
      <c r="L38" s="90" t="s">
        <v>330</v>
      </c>
      <c r="M38" s="91"/>
      <c r="N38" s="34">
        <v>250</v>
      </c>
    </row>
    <row r="39" spans="1:14" x14ac:dyDescent="0.25">
      <c r="A39" s="80"/>
      <c r="B39" s="80"/>
      <c r="C39" s="80"/>
      <c r="D39" s="80"/>
      <c r="E39" s="80"/>
      <c r="F39" s="80"/>
      <c r="G39" s="5"/>
      <c r="H39" s="5"/>
    </row>
    <row r="40" spans="1:14" x14ac:dyDescent="0.25">
      <c r="A40" s="80"/>
      <c r="B40" s="80"/>
      <c r="C40" s="80"/>
      <c r="D40" s="80"/>
      <c r="E40" s="80"/>
      <c r="F40" s="80"/>
      <c r="G40" s="5"/>
      <c r="H40" s="5"/>
    </row>
    <row r="41" spans="1:14" x14ac:dyDescent="0.25">
      <c r="A41" s="80"/>
      <c r="B41" s="80"/>
      <c r="C41" s="80"/>
      <c r="D41" s="80"/>
      <c r="E41" s="80"/>
      <c r="F41" s="80"/>
      <c r="G41" s="5"/>
      <c r="H41" s="5"/>
    </row>
    <row r="42" spans="1:14" x14ac:dyDescent="0.25">
      <c r="A42" s="80"/>
      <c r="B42" s="80"/>
      <c r="C42" s="80"/>
      <c r="D42" s="80"/>
      <c r="E42" s="80"/>
      <c r="F42" s="80"/>
      <c r="G42" s="5"/>
      <c r="H42" s="5"/>
    </row>
    <row r="43" spans="1:14" ht="43.9" customHeight="1" x14ac:dyDescent="0.25">
      <c r="A43" s="80"/>
      <c r="B43" s="80"/>
      <c r="C43" s="80"/>
      <c r="D43" s="80"/>
      <c r="E43" s="80"/>
      <c r="F43" s="80"/>
      <c r="G43" s="5"/>
      <c r="H43" s="5"/>
    </row>
    <row r="44" spans="1:14" x14ac:dyDescent="0.25">
      <c r="A44" s="80"/>
      <c r="B44" s="80"/>
      <c r="C44" s="80"/>
      <c r="D44" s="80"/>
      <c r="E44" s="80"/>
      <c r="F44" s="80"/>
      <c r="G44" s="5"/>
      <c r="H44" s="5"/>
    </row>
    <row r="45" spans="1:14" x14ac:dyDescent="0.25">
      <c r="A45" s="80"/>
      <c r="B45" s="80"/>
      <c r="C45" s="80"/>
      <c r="D45" s="80"/>
      <c r="E45" s="80"/>
      <c r="F45" s="80"/>
      <c r="G45" s="5"/>
      <c r="H45" s="5"/>
    </row>
    <row r="46" spans="1:14" ht="158.44999999999999" customHeight="1" x14ac:dyDescent="0.25">
      <c r="A46" s="80"/>
      <c r="B46" s="80"/>
      <c r="C46" s="80"/>
      <c r="D46" s="80"/>
      <c r="E46" s="80"/>
      <c r="F46" s="80"/>
      <c r="G46" s="5"/>
      <c r="H46" s="5"/>
    </row>
    <row r="47" spans="1:14" x14ac:dyDescent="0.25">
      <c r="A47" s="80"/>
      <c r="B47" s="80"/>
      <c r="C47" s="80"/>
      <c r="D47" s="80"/>
      <c r="E47" s="80"/>
      <c r="F47" s="80"/>
      <c r="G47" s="5"/>
      <c r="H47" s="5"/>
    </row>
    <row r="48" spans="1:14" ht="28.9" customHeight="1" x14ac:dyDescent="0.25">
      <c r="A48" s="80"/>
      <c r="B48" s="80"/>
      <c r="C48" s="80"/>
      <c r="D48" s="80"/>
      <c r="E48" s="80"/>
      <c r="F48" s="80"/>
      <c r="G48" s="5"/>
      <c r="H48" s="5"/>
    </row>
    <row r="49" spans="1:8" ht="43.9" customHeight="1" x14ac:dyDescent="0.25">
      <c r="A49" s="80"/>
      <c r="B49" s="80"/>
      <c r="C49" s="80"/>
      <c r="D49" s="80"/>
      <c r="E49" s="80"/>
      <c r="F49" s="80"/>
      <c r="G49" s="5"/>
      <c r="H49" s="5"/>
    </row>
    <row r="50" spans="1:8" x14ac:dyDescent="0.25">
      <c r="A50" s="80"/>
      <c r="B50" s="80"/>
      <c r="C50" s="80"/>
      <c r="D50" s="80"/>
      <c r="E50" s="80"/>
      <c r="F50" s="80"/>
      <c r="G50" s="5"/>
      <c r="H50" s="5"/>
    </row>
    <row r="51" spans="1:8" x14ac:dyDescent="0.25">
      <c r="A51" s="80"/>
      <c r="B51" s="80"/>
      <c r="C51" s="80"/>
      <c r="D51" s="80"/>
      <c r="E51" s="80"/>
      <c r="F51" s="80"/>
      <c r="G51" s="5"/>
      <c r="H51" s="5"/>
    </row>
    <row r="52" spans="1:8" ht="28.9" customHeight="1" x14ac:dyDescent="0.25">
      <c r="A52" s="80"/>
      <c r="B52" s="80"/>
      <c r="C52" s="80"/>
      <c r="D52" s="80"/>
      <c r="E52" s="80"/>
      <c r="F52" s="80"/>
      <c r="G52" s="5"/>
      <c r="H52" s="5"/>
    </row>
    <row r="53" spans="1:8" x14ac:dyDescent="0.25">
      <c r="A53" s="80"/>
      <c r="B53" s="80"/>
      <c r="C53" s="80"/>
      <c r="D53" s="80"/>
      <c r="E53" s="80"/>
      <c r="F53" s="80"/>
      <c r="G53" s="5"/>
      <c r="H53" s="5"/>
    </row>
    <row r="54" spans="1:8" x14ac:dyDescent="0.25">
      <c r="A54" s="80"/>
      <c r="B54" s="80"/>
      <c r="C54" s="80"/>
      <c r="D54" s="80"/>
      <c r="E54" s="80"/>
      <c r="F54" s="80"/>
      <c r="G54" s="5"/>
      <c r="H54" s="5"/>
    </row>
    <row r="55" spans="1:8" x14ac:dyDescent="0.25">
      <c r="A55" s="80"/>
      <c r="B55" s="80"/>
      <c r="C55" s="80"/>
      <c r="D55" s="80"/>
      <c r="E55" s="80"/>
      <c r="F55" s="80"/>
      <c r="G55" s="5"/>
      <c r="H55" s="5"/>
    </row>
    <row r="56" spans="1:8" x14ac:dyDescent="0.25">
      <c r="A56" s="80"/>
      <c r="B56" s="80"/>
      <c r="C56" s="80"/>
      <c r="D56" s="80"/>
      <c r="E56" s="80"/>
      <c r="F56" s="80"/>
      <c r="G56" s="5"/>
      <c r="H56" s="5"/>
    </row>
    <row r="57" spans="1:8" x14ac:dyDescent="0.25">
      <c r="A57" s="80"/>
      <c r="B57" s="80"/>
      <c r="C57" s="80"/>
      <c r="D57" s="80"/>
      <c r="E57" s="80"/>
      <c r="F57" s="80"/>
      <c r="G57" s="5"/>
      <c r="H57" s="5"/>
    </row>
    <row r="58" spans="1:8" x14ac:dyDescent="0.25">
      <c r="A58" s="80"/>
      <c r="B58" s="80"/>
      <c r="C58" s="80"/>
      <c r="D58" s="80"/>
      <c r="E58" s="80"/>
      <c r="F58" s="80"/>
      <c r="G58" s="5"/>
      <c r="H58" s="5"/>
    </row>
    <row r="59" spans="1:8" ht="115.15" customHeight="1" x14ac:dyDescent="0.25"/>
    <row r="63" spans="1:8" ht="115.15" customHeight="1" x14ac:dyDescent="0.25"/>
  </sheetData>
  <autoFilter ref="A1:N38" xr:uid="{7D7AC2D4-F656-4901-BB0C-0B737ED78A3F}"/>
  <pageMargins left="0.25" right="0.25" top="0.75" bottom="0.75" header="0.3" footer="0.3"/>
  <pageSetup scale="3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C2DD1-93C9-483B-8927-1C7054CF7E67}">
  <dimension ref="A1:AR38"/>
  <sheetViews>
    <sheetView topLeftCell="AC1" zoomScale="129" workbookViewId="0">
      <selection activeCell="G35" sqref="G35"/>
    </sheetView>
  </sheetViews>
  <sheetFormatPr baseColWidth="10" defaultColWidth="11.5703125" defaultRowHeight="11.25" x14ac:dyDescent="0.2"/>
  <cols>
    <col min="1" max="1" width="11.7109375" style="92" bestFit="1" customWidth="1"/>
    <col min="2" max="2" width="6.7109375" style="92" customWidth="1"/>
    <col min="3" max="6" width="0.7109375" style="92" customWidth="1"/>
    <col min="7" max="7" width="30.7109375" style="92" customWidth="1"/>
    <col min="8" max="11" width="0.7109375" style="92" customWidth="1"/>
    <col min="12" max="12" width="30.28515625" style="92" customWidth="1"/>
    <col min="13" max="16" width="0.7109375" style="92" customWidth="1"/>
    <col min="17" max="17" width="11.7109375" style="92" bestFit="1" customWidth="1"/>
    <col min="18" max="18" width="27.140625" style="92" customWidth="1"/>
    <col min="19" max="22" width="0.5703125" style="92" customWidth="1"/>
    <col min="23" max="23" width="26.28515625" style="92" customWidth="1"/>
    <col min="24" max="27" width="0.5703125" style="92" customWidth="1"/>
    <col min="28" max="28" width="2.42578125" style="92" customWidth="1"/>
    <col min="29" max="29" width="3" style="92" customWidth="1"/>
    <col min="30" max="30" width="2.85546875" style="92" customWidth="1"/>
    <col min="31" max="32" width="0.5703125" style="92" customWidth="1"/>
    <col min="33" max="35" width="2" style="92" bestFit="1" customWidth="1"/>
    <col min="36" max="36" width="8.7109375" style="97" customWidth="1"/>
    <col min="37" max="41" width="11.7109375" style="97" bestFit="1" customWidth="1"/>
    <col min="42" max="42" width="11.5703125" style="97"/>
    <col min="43" max="43" width="29.140625" style="92" customWidth="1"/>
    <col min="44" max="44" width="13.28515625" style="92" bestFit="1" customWidth="1"/>
    <col min="45" max="16384" width="11.5703125" style="92"/>
  </cols>
  <sheetData>
    <row r="1" spans="1:44" ht="146.25" x14ac:dyDescent="0.2">
      <c r="B1" s="93" t="s">
        <v>347</v>
      </c>
      <c r="G1" s="94" t="s">
        <v>348</v>
      </c>
      <c r="L1" s="93" t="s">
        <v>349</v>
      </c>
      <c r="Q1" s="93" t="s">
        <v>350</v>
      </c>
      <c r="R1" s="94" t="s">
        <v>351</v>
      </c>
      <c r="W1" s="93" t="s">
        <v>352</v>
      </c>
      <c r="AB1" s="93" t="s">
        <v>353</v>
      </c>
      <c r="AJ1" s="93" t="s">
        <v>347</v>
      </c>
      <c r="AK1" s="94" t="s">
        <v>348</v>
      </c>
      <c r="AL1" s="93" t="s">
        <v>349</v>
      </c>
      <c r="AM1" s="93" t="s">
        <v>350</v>
      </c>
      <c r="AN1" s="94" t="s">
        <v>351</v>
      </c>
      <c r="AO1" s="93" t="s">
        <v>352</v>
      </c>
      <c r="AP1" s="93" t="s">
        <v>353</v>
      </c>
    </row>
    <row r="2" spans="1:44" x14ac:dyDescent="0.2">
      <c r="A2" s="92">
        <v>1</v>
      </c>
      <c r="B2" s="92" t="e" cm="1">
        <f t="array" ref="B2:F2">#REF!</f>
        <v>#REF!</v>
      </c>
      <c r="C2" s="92" t="e">
        <v>#REF!</v>
      </c>
      <c r="D2" s="92" t="e">
        <v>#REF!</v>
      </c>
      <c r="E2" s="92" t="e">
        <v>#REF!</v>
      </c>
      <c r="F2" s="92" t="e">
        <v>#REF!</v>
      </c>
      <c r="G2" s="92" t="e" cm="1">
        <f t="array" ref="G2:K2">#REF!</f>
        <v>#REF!</v>
      </c>
      <c r="H2" s="92" t="e">
        <v>#REF!</v>
      </c>
      <c r="I2" s="92" t="e">
        <v>#REF!</v>
      </c>
      <c r="J2" s="92" t="e">
        <v>#REF!</v>
      </c>
      <c r="K2" s="92" t="e">
        <v>#REF!</v>
      </c>
      <c r="L2" s="92" t="e" cm="1">
        <f t="array" ref="L2:P2">#REF!</f>
        <v>#REF!</v>
      </c>
      <c r="M2" s="92" t="e">
        <v>#REF!</v>
      </c>
      <c r="N2" s="92" t="e">
        <v>#REF!</v>
      </c>
      <c r="O2" s="92" t="e">
        <v>#REF!</v>
      </c>
      <c r="P2" s="92" t="e">
        <v>#REF!</v>
      </c>
      <c r="Q2" s="95">
        <v>16</v>
      </c>
      <c r="R2" s="92" t="e" cm="1">
        <f t="array" ref="R2:V2">#REF!</f>
        <v>#REF!</v>
      </c>
      <c r="S2" s="92" t="e">
        <v>#REF!</v>
      </c>
      <c r="T2" s="92" t="e">
        <v>#REF!</v>
      </c>
      <c r="U2" s="92" t="e">
        <v>#REF!</v>
      </c>
      <c r="V2" s="92" t="e">
        <v>#REF!</v>
      </c>
      <c r="W2" s="96" t="s">
        <v>357</v>
      </c>
      <c r="AB2" s="92" t="e" cm="1">
        <f t="array" ref="AB2:AF2">#REF!</f>
        <v>#REF!</v>
      </c>
      <c r="AC2" s="92" t="e">
        <v>#REF!</v>
      </c>
      <c r="AD2" s="92" t="e">
        <v>#REF!</v>
      </c>
      <c r="AE2" s="92" t="e">
        <v>#REF!</v>
      </c>
      <c r="AF2" s="92" t="e">
        <v>#REF!</v>
      </c>
      <c r="AG2" s="92" t="e">
        <f>MID(B2,1,1)</f>
        <v>#REF!</v>
      </c>
      <c r="AH2" s="92" t="e">
        <f>MID(B2,3,1)</f>
        <v>#REF!</v>
      </c>
      <c r="AI2" s="92" t="e">
        <f>MID(B2,5,1)</f>
        <v>#REF!</v>
      </c>
      <c r="AJ2" s="97" t="e">
        <f>CONCATENATE(AG2,AH2,AI2)</f>
        <v>#REF!</v>
      </c>
      <c r="AK2" s="97" t="e">
        <f>_xlfn.NUMBERVALUE(MID(G2,1,2))</f>
        <v>#REF!</v>
      </c>
      <c r="AL2" s="97" t="e">
        <f>_xlfn.NUMBERVALUE(MID(L2,1,2))</f>
        <v>#REF!</v>
      </c>
      <c r="AM2" s="97">
        <f>_xlfn.NUMBERVALUE(MID(Q2,1,2))</f>
        <v>16</v>
      </c>
      <c r="AN2" s="97" t="e">
        <f>_xlfn.NUMBERVALUE(MID(R2,1,2))</f>
        <v>#REF!</v>
      </c>
      <c r="AO2" s="97">
        <f>_xlfn.NUMBERVALUE(MID(W2,1,2))</f>
        <v>1</v>
      </c>
      <c r="AP2" s="97" t="e">
        <f>(MID(AB2,1,1))</f>
        <v>#REF!</v>
      </c>
      <c r="AQ2" s="92" t="s">
        <v>390</v>
      </c>
      <c r="AR2" s="102">
        <v>76768760.679999992</v>
      </c>
    </row>
    <row r="3" spans="1:44" x14ac:dyDescent="0.2">
      <c r="A3" s="92">
        <v>2</v>
      </c>
      <c r="B3" s="92" t="e" cm="1">
        <f t="array" ref="B3:F3">#REF!</f>
        <v>#REF!</v>
      </c>
      <c r="C3" s="92" t="e">
        <v>#REF!</v>
      </c>
      <c r="D3" s="92" t="e">
        <v>#REF!</v>
      </c>
      <c r="E3" s="92" t="e">
        <v>#REF!</v>
      </c>
      <c r="F3" s="92" t="e">
        <v>#REF!</v>
      </c>
      <c r="G3" s="92" t="e" cm="1">
        <f t="array" ref="G3:K3">#REF!</f>
        <v>#REF!</v>
      </c>
      <c r="H3" s="92" t="e">
        <v>#REF!</v>
      </c>
      <c r="I3" s="92" t="e">
        <v>#REF!</v>
      </c>
      <c r="J3" s="92" t="e">
        <v>#REF!</v>
      </c>
      <c r="K3" s="92" t="e">
        <v>#REF!</v>
      </c>
      <c r="L3" s="92" t="e" cm="1">
        <f t="array" ref="L3:P3">#REF!</f>
        <v>#REF!</v>
      </c>
      <c r="M3" s="92" t="e">
        <v>#REF!</v>
      </c>
      <c r="N3" s="92" t="e">
        <v>#REF!</v>
      </c>
      <c r="O3" s="92" t="e">
        <v>#REF!</v>
      </c>
      <c r="P3" s="92" t="e">
        <v>#REF!</v>
      </c>
      <c r="Q3" s="95">
        <v>17</v>
      </c>
      <c r="R3" s="92" t="e" cm="1">
        <f t="array" ref="R3:V3">#REF!</f>
        <v>#REF!</v>
      </c>
      <c r="S3" s="92" t="e">
        <v>#REF!</v>
      </c>
      <c r="T3" s="92" t="e">
        <v>#REF!</v>
      </c>
      <c r="U3" s="92" t="e">
        <v>#REF!</v>
      </c>
      <c r="V3" s="92" t="e">
        <v>#REF!</v>
      </c>
      <c r="W3" s="96" t="s">
        <v>362</v>
      </c>
      <c r="AB3" s="92" t="e" cm="1">
        <f t="array" ref="AB3:AF3">#REF!</f>
        <v>#REF!</v>
      </c>
      <c r="AC3" s="92" t="e">
        <v>#REF!</v>
      </c>
      <c r="AD3" s="92" t="e">
        <v>#REF!</v>
      </c>
      <c r="AE3" s="92" t="e">
        <v>#REF!</v>
      </c>
      <c r="AF3" s="92" t="e">
        <v>#REF!</v>
      </c>
      <c r="AG3" s="92" t="e">
        <f t="shared" ref="AG3:AG37" si="0">MID(B3,1,1)</f>
        <v>#REF!</v>
      </c>
      <c r="AH3" s="92" t="e">
        <f t="shared" ref="AH3:AH37" si="1">MID(B3,3,1)</f>
        <v>#REF!</v>
      </c>
      <c r="AI3" s="92" t="e">
        <f t="shared" ref="AI3:AI37" si="2">MID(B3,5,1)</f>
        <v>#REF!</v>
      </c>
      <c r="AJ3" s="97" t="e">
        <f t="shared" ref="AJ3:AJ37" si="3">CONCATENATE(AG3,AH3,AI3)</f>
        <v>#REF!</v>
      </c>
      <c r="AK3" s="97" t="e">
        <f t="shared" ref="AK3:AK37" si="4">_xlfn.NUMBERVALUE(MID(G3,1,2))</f>
        <v>#REF!</v>
      </c>
      <c r="AL3" s="97" t="e">
        <f t="shared" ref="AL3:AL37" si="5">_xlfn.NUMBERVALUE(MID(L3,1,2))</f>
        <v>#REF!</v>
      </c>
      <c r="AM3" s="97">
        <f t="shared" ref="AM3:AM37" si="6">_xlfn.NUMBERVALUE(MID(Q3,1,2))</f>
        <v>17</v>
      </c>
      <c r="AN3" s="97" t="e">
        <f t="shared" ref="AN3:AN37" si="7">_xlfn.NUMBERVALUE(MID(R3,1,2))</f>
        <v>#REF!</v>
      </c>
      <c r="AO3" s="97">
        <f t="shared" ref="AO3:AO37" si="8">_xlfn.NUMBERVALUE(MID(W3,1,2))</f>
        <v>2</v>
      </c>
      <c r="AP3" s="97" t="e">
        <f t="shared" ref="AP3:AP37" si="9">(MID(AB3,1,1))</f>
        <v>#REF!</v>
      </c>
      <c r="AQ3" s="92" t="s">
        <v>391</v>
      </c>
      <c r="AR3" s="102">
        <v>4601102.57</v>
      </c>
    </row>
    <row r="4" spans="1:44" x14ac:dyDescent="0.2">
      <c r="A4" s="92">
        <v>3</v>
      </c>
      <c r="B4" s="92" t="e" cm="1">
        <f t="array" ref="B4:F4">#REF!</f>
        <v>#REF!</v>
      </c>
      <c r="C4" s="92" t="e">
        <v>#REF!</v>
      </c>
      <c r="D4" s="92" t="e">
        <v>#REF!</v>
      </c>
      <c r="E4" s="92" t="e">
        <v>#REF!</v>
      </c>
      <c r="F4" s="92" t="e">
        <v>#REF!</v>
      </c>
      <c r="G4" s="92" t="e" cm="1">
        <f t="array" ref="G4:K4">#REF!</f>
        <v>#REF!</v>
      </c>
      <c r="H4" s="92" t="e">
        <v>#REF!</v>
      </c>
      <c r="I4" s="92" t="e">
        <v>#REF!</v>
      </c>
      <c r="J4" s="92" t="e">
        <v>#REF!</v>
      </c>
      <c r="K4" s="92" t="e">
        <v>#REF!</v>
      </c>
      <c r="L4" s="92" t="e" cm="1">
        <f t="array" ref="L4:P4">#REF!</f>
        <v>#REF!</v>
      </c>
      <c r="M4" s="92" t="e">
        <v>#REF!</v>
      </c>
      <c r="N4" s="92" t="e">
        <v>#REF!</v>
      </c>
      <c r="O4" s="92" t="e">
        <v>#REF!</v>
      </c>
      <c r="P4" s="92" t="e">
        <v>#REF!</v>
      </c>
      <c r="Q4" s="95">
        <v>17</v>
      </c>
      <c r="R4" s="92" t="e" cm="1">
        <f t="array" ref="R4:V4">#REF!</f>
        <v>#REF!</v>
      </c>
      <c r="S4" s="92" t="e">
        <v>#REF!</v>
      </c>
      <c r="T4" s="92" t="e">
        <v>#REF!</v>
      </c>
      <c r="U4" s="92" t="e">
        <v>#REF!</v>
      </c>
      <c r="V4" s="92" t="e">
        <v>#REF!</v>
      </c>
      <c r="W4" s="96" t="s">
        <v>358</v>
      </c>
      <c r="AB4" s="92" t="e" cm="1">
        <f t="array" ref="AB4:AF4">#REF!</f>
        <v>#REF!</v>
      </c>
      <c r="AC4" s="92" t="e">
        <v>#REF!</v>
      </c>
      <c r="AD4" s="92" t="e">
        <v>#REF!</v>
      </c>
      <c r="AE4" s="92" t="e">
        <v>#REF!</v>
      </c>
      <c r="AF4" s="92" t="e">
        <v>#REF!</v>
      </c>
      <c r="AG4" s="92" t="e">
        <f t="shared" si="0"/>
        <v>#REF!</v>
      </c>
      <c r="AH4" s="92" t="e">
        <f t="shared" si="1"/>
        <v>#REF!</v>
      </c>
      <c r="AI4" s="92" t="e">
        <f t="shared" si="2"/>
        <v>#REF!</v>
      </c>
      <c r="AJ4" s="97" t="e">
        <f t="shared" si="3"/>
        <v>#REF!</v>
      </c>
      <c r="AK4" s="97" t="e">
        <f t="shared" si="4"/>
        <v>#REF!</v>
      </c>
      <c r="AL4" s="97" t="e">
        <f t="shared" si="5"/>
        <v>#REF!</v>
      </c>
      <c r="AM4" s="97">
        <f t="shared" si="6"/>
        <v>17</v>
      </c>
      <c r="AN4" s="97" t="e">
        <f t="shared" si="7"/>
        <v>#REF!</v>
      </c>
      <c r="AO4" s="97">
        <f t="shared" si="8"/>
        <v>3</v>
      </c>
      <c r="AP4" s="97" t="e">
        <f t="shared" si="9"/>
        <v>#REF!</v>
      </c>
      <c r="AQ4" s="92" t="s">
        <v>392</v>
      </c>
      <c r="AR4" s="102">
        <v>249034842.65999997</v>
      </c>
    </row>
    <row r="5" spans="1:44" x14ac:dyDescent="0.2">
      <c r="A5" s="92">
        <v>4</v>
      </c>
      <c r="B5" s="92" t="e" cm="1">
        <f t="array" ref="B5:F5">#REF!</f>
        <v>#REF!</v>
      </c>
      <c r="C5" s="92" t="e">
        <v>#REF!</v>
      </c>
      <c r="D5" s="92" t="e">
        <v>#REF!</v>
      </c>
      <c r="E5" s="92" t="e">
        <v>#REF!</v>
      </c>
      <c r="F5" s="92" t="e">
        <v>#REF!</v>
      </c>
      <c r="G5" s="92" t="e" cm="1">
        <f t="array" ref="G5:K5">#REF!</f>
        <v>#REF!</v>
      </c>
      <c r="H5" s="92" t="e">
        <v>#REF!</v>
      </c>
      <c r="I5" s="92" t="e">
        <v>#REF!</v>
      </c>
      <c r="J5" s="92" t="e">
        <v>#REF!</v>
      </c>
      <c r="K5" s="92" t="e">
        <v>#REF!</v>
      </c>
      <c r="L5" s="92" t="e" cm="1">
        <f t="array" ref="L5:P5">#REF!</f>
        <v>#REF!</v>
      </c>
      <c r="M5" s="92" t="e">
        <v>#REF!</v>
      </c>
      <c r="N5" s="92" t="e">
        <v>#REF!</v>
      </c>
      <c r="O5" s="92" t="e">
        <v>#REF!</v>
      </c>
      <c r="P5" s="92" t="e">
        <v>#REF!</v>
      </c>
      <c r="Q5" s="95">
        <v>16</v>
      </c>
      <c r="R5" s="92" t="e" cm="1">
        <f t="array" ref="R5:V5">#REF!</f>
        <v>#REF!</v>
      </c>
      <c r="S5" s="92" t="e">
        <v>#REF!</v>
      </c>
      <c r="T5" s="92" t="e">
        <v>#REF!</v>
      </c>
      <c r="U5" s="92" t="e">
        <v>#REF!</v>
      </c>
      <c r="V5" s="92" t="e">
        <v>#REF!</v>
      </c>
      <c r="W5" s="96" t="s">
        <v>356</v>
      </c>
      <c r="AB5" s="92" t="e" cm="1">
        <f t="array" ref="AB5:AF5">#REF!</f>
        <v>#REF!</v>
      </c>
      <c r="AC5" s="92" t="e">
        <v>#REF!</v>
      </c>
      <c r="AD5" s="92" t="e">
        <v>#REF!</v>
      </c>
      <c r="AE5" s="92" t="e">
        <v>#REF!</v>
      </c>
      <c r="AF5" s="92" t="e">
        <v>#REF!</v>
      </c>
      <c r="AG5" s="92" t="e">
        <f t="shared" si="0"/>
        <v>#REF!</v>
      </c>
      <c r="AH5" s="92" t="e">
        <f t="shared" si="1"/>
        <v>#REF!</v>
      </c>
      <c r="AI5" s="92" t="e">
        <f t="shared" si="2"/>
        <v>#REF!</v>
      </c>
      <c r="AJ5" s="97" t="e">
        <f t="shared" si="3"/>
        <v>#REF!</v>
      </c>
      <c r="AK5" s="97" t="e">
        <f t="shared" si="4"/>
        <v>#REF!</v>
      </c>
      <c r="AL5" s="97" t="e">
        <f t="shared" si="5"/>
        <v>#REF!</v>
      </c>
      <c r="AM5" s="97">
        <f t="shared" si="6"/>
        <v>16</v>
      </c>
      <c r="AN5" s="97" t="e">
        <f t="shared" si="7"/>
        <v>#REF!</v>
      </c>
      <c r="AO5" s="97">
        <f t="shared" si="8"/>
        <v>4</v>
      </c>
      <c r="AP5" s="97" t="e">
        <f t="shared" si="9"/>
        <v>#REF!</v>
      </c>
      <c r="AQ5" s="92" t="s">
        <v>393</v>
      </c>
      <c r="AR5" s="102">
        <v>1548400573.6400001</v>
      </c>
    </row>
    <row r="6" spans="1:44" x14ac:dyDescent="0.2">
      <c r="A6" s="92">
        <v>5</v>
      </c>
      <c r="B6" s="92" t="e" cm="1">
        <f t="array" ref="B6:F6">#REF!</f>
        <v>#REF!</v>
      </c>
      <c r="C6" s="92" t="e">
        <v>#REF!</v>
      </c>
      <c r="D6" s="92" t="e">
        <v>#REF!</v>
      </c>
      <c r="E6" s="92" t="e">
        <v>#REF!</v>
      </c>
      <c r="F6" s="92" t="e">
        <v>#REF!</v>
      </c>
      <c r="G6" s="92" t="e" cm="1">
        <f t="array" ref="G6:K6">#REF!</f>
        <v>#REF!</v>
      </c>
      <c r="H6" s="92" t="e">
        <v>#REF!</v>
      </c>
      <c r="I6" s="92" t="e">
        <v>#REF!</v>
      </c>
      <c r="J6" s="92" t="e">
        <v>#REF!</v>
      </c>
      <c r="K6" s="92" t="e">
        <v>#REF!</v>
      </c>
      <c r="L6" s="92" t="e" cm="1">
        <f t="array" ref="L6:P6">#REF!</f>
        <v>#REF!</v>
      </c>
      <c r="M6" s="92" t="e">
        <v>#REF!</v>
      </c>
      <c r="N6" s="92" t="e">
        <v>#REF!</v>
      </c>
      <c r="O6" s="92" t="e">
        <v>#REF!</v>
      </c>
      <c r="P6" s="92" t="e">
        <v>#REF!</v>
      </c>
      <c r="Q6" s="98" t="s">
        <v>355</v>
      </c>
      <c r="R6" s="92" t="e" cm="1">
        <f t="array" ref="R6:V6">#REF!</f>
        <v>#REF!</v>
      </c>
      <c r="S6" s="92" t="e">
        <v>#REF!</v>
      </c>
      <c r="T6" s="92" t="e">
        <v>#REF!</v>
      </c>
      <c r="U6" s="92" t="e">
        <v>#REF!</v>
      </c>
      <c r="V6" s="92" t="e">
        <v>#REF!</v>
      </c>
      <c r="W6" s="96" t="s">
        <v>355</v>
      </c>
      <c r="AB6" s="92" t="e" cm="1">
        <f t="array" ref="AB6:AF6">#REF!</f>
        <v>#REF!</v>
      </c>
      <c r="AC6" s="92" t="e">
        <v>#REF!</v>
      </c>
      <c r="AD6" s="92" t="e">
        <v>#REF!</v>
      </c>
      <c r="AE6" s="92" t="e">
        <v>#REF!</v>
      </c>
      <c r="AF6" s="92" t="e">
        <v>#REF!</v>
      </c>
      <c r="AG6" s="92" t="e">
        <f t="shared" si="0"/>
        <v>#REF!</v>
      </c>
      <c r="AH6" s="92" t="e">
        <f t="shared" si="1"/>
        <v>#REF!</v>
      </c>
      <c r="AI6" s="92" t="e">
        <f t="shared" si="2"/>
        <v>#REF!</v>
      </c>
      <c r="AJ6" s="97" t="e">
        <f t="shared" si="3"/>
        <v>#REF!</v>
      </c>
      <c r="AK6" s="97" t="e">
        <f t="shared" si="4"/>
        <v>#REF!</v>
      </c>
      <c r="AL6" s="97" t="e">
        <f t="shared" si="5"/>
        <v>#REF!</v>
      </c>
      <c r="AM6" s="97">
        <f t="shared" si="6"/>
        <v>5</v>
      </c>
      <c r="AN6" s="97" t="e">
        <f t="shared" si="7"/>
        <v>#REF!</v>
      </c>
      <c r="AO6" s="97">
        <f t="shared" si="8"/>
        <v>5</v>
      </c>
      <c r="AP6" s="97" t="e">
        <f t="shared" si="9"/>
        <v>#REF!</v>
      </c>
      <c r="AQ6" s="92" t="s">
        <v>394</v>
      </c>
      <c r="AR6" s="102">
        <v>459000</v>
      </c>
    </row>
    <row r="7" spans="1:44" x14ac:dyDescent="0.2">
      <c r="A7" s="92">
        <v>6</v>
      </c>
      <c r="B7" s="92" t="e" cm="1">
        <f t="array" ref="B7:F7">#REF!</f>
        <v>#REF!</v>
      </c>
      <c r="C7" s="92" t="e">
        <v>#REF!</v>
      </c>
      <c r="D7" s="92" t="e">
        <v>#REF!</v>
      </c>
      <c r="E7" s="92" t="e">
        <v>#REF!</v>
      </c>
      <c r="F7" s="92" t="e">
        <v>#REF!</v>
      </c>
      <c r="G7" s="92" t="e" cm="1">
        <f t="array" ref="G7:K7">#REF!</f>
        <v>#REF!</v>
      </c>
      <c r="H7" s="92" t="e">
        <v>#REF!</v>
      </c>
      <c r="I7" s="92" t="e">
        <v>#REF!</v>
      </c>
      <c r="J7" s="92" t="e">
        <v>#REF!</v>
      </c>
      <c r="K7" s="92" t="e">
        <v>#REF!</v>
      </c>
      <c r="L7" s="92" t="e" cm="1">
        <f t="array" ref="L7:P7">#REF!</f>
        <v>#REF!</v>
      </c>
      <c r="M7" s="92" t="e">
        <v>#REF!</v>
      </c>
      <c r="N7" s="92" t="e">
        <v>#REF!</v>
      </c>
      <c r="O7" s="92" t="e">
        <v>#REF!</v>
      </c>
      <c r="P7" s="92" t="e">
        <v>#REF!</v>
      </c>
      <c r="Q7" s="95">
        <v>17</v>
      </c>
      <c r="R7" s="92" t="e" cm="1">
        <f t="array" ref="R7:V7">#REF!</f>
        <v>#REF!</v>
      </c>
      <c r="S7" s="92" t="e">
        <v>#REF!</v>
      </c>
      <c r="T7" s="92" t="e">
        <v>#REF!</v>
      </c>
      <c r="U7" s="92" t="e">
        <v>#REF!</v>
      </c>
      <c r="V7" s="92" t="e">
        <v>#REF!</v>
      </c>
      <c r="W7" s="96" t="s">
        <v>359</v>
      </c>
      <c r="AB7" s="92" t="e" cm="1">
        <f t="array" ref="AB7:AF7">#REF!</f>
        <v>#REF!</v>
      </c>
      <c r="AC7" s="92" t="e">
        <v>#REF!</v>
      </c>
      <c r="AD7" s="92" t="e">
        <v>#REF!</v>
      </c>
      <c r="AE7" s="92" t="e">
        <v>#REF!</v>
      </c>
      <c r="AF7" s="92" t="e">
        <v>#REF!</v>
      </c>
      <c r="AG7" s="92" t="e">
        <f t="shared" si="0"/>
        <v>#REF!</v>
      </c>
      <c r="AH7" s="92" t="e">
        <f t="shared" si="1"/>
        <v>#REF!</v>
      </c>
      <c r="AI7" s="92" t="e">
        <f t="shared" si="2"/>
        <v>#REF!</v>
      </c>
      <c r="AJ7" s="97" t="e">
        <f t="shared" si="3"/>
        <v>#REF!</v>
      </c>
      <c r="AK7" s="97" t="e">
        <f t="shared" si="4"/>
        <v>#REF!</v>
      </c>
      <c r="AL7" s="97" t="e">
        <f t="shared" si="5"/>
        <v>#REF!</v>
      </c>
      <c r="AM7" s="97">
        <f t="shared" si="6"/>
        <v>17</v>
      </c>
      <c r="AN7" s="97" t="e">
        <f t="shared" si="7"/>
        <v>#REF!</v>
      </c>
      <c r="AO7" s="97">
        <f t="shared" si="8"/>
        <v>6</v>
      </c>
      <c r="AP7" s="97" t="e">
        <f t="shared" si="9"/>
        <v>#REF!</v>
      </c>
      <c r="AQ7" s="92" t="s">
        <v>395</v>
      </c>
      <c r="AR7" s="102">
        <v>185533622.87999997</v>
      </c>
    </row>
    <row r="8" spans="1:44" x14ac:dyDescent="0.2">
      <c r="A8" s="92">
        <v>7</v>
      </c>
      <c r="B8" s="92" t="e" cm="1">
        <f t="array" ref="B8:F8">#REF!</f>
        <v>#REF!</v>
      </c>
      <c r="C8" s="92" t="e">
        <v>#REF!</v>
      </c>
      <c r="D8" s="92" t="e">
        <v>#REF!</v>
      </c>
      <c r="E8" s="92" t="e">
        <v>#REF!</v>
      </c>
      <c r="F8" s="92" t="e">
        <v>#REF!</v>
      </c>
      <c r="G8" s="92" t="e" cm="1">
        <f t="array" ref="G8:K8">#REF!</f>
        <v>#REF!</v>
      </c>
      <c r="H8" s="92" t="e">
        <v>#REF!</v>
      </c>
      <c r="I8" s="92" t="e">
        <v>#REF!</v>
      </c>
      <c r="J8" s="92" t="e">
        <v>#REF!</v>
      </c>
      <c r="K8" s="92" t="e">
        <v>#REF!</v>
      </c>
      <c r="L8" s="92" t="e" cm="1">
        <f t="array" ref="L8:P8">#REF!</f>
        <v>#REF!</v>
      </c>
      <c r="M8" s="92" t="e">
        <v>#REF!</v>
      </c>
      <c r="N8" s="92" t="e">
        <v>#REF!</v>
      </c>
      <c r="O8" s="92" t="e">
        <v>#REF!</v>
      </c>
      <c r="P8" s="92" t="e">
        <v>#REF!</v>
      </c>
      <c r="Q8" s="95">
        <v>17</v>
      </c>
      <c r="R8" s="92" t="e" cm="1">
        <f t="array" ref="R8:V8">#REF!</f>
        <v>#REF!</v>
      </c>
      <c r="S8" s="92" t="e">
        <v>#REF!</v>
      </c>
      <c r="T8" s="92" t="e">
        <v>#REF!</v>
      </c>
      <c r="U8" s="92" t="e">
        <v>#REF!</v>
      </c>
      <c r="V8" s="92" t="e">
        <v>#REF!</v>
      </c>
      <c r="W8" s="96" t="s">
        <v>360</v>
      </c>
      <c r="AB8" s="92" t="e" cm="1">
        <f t="array" ref="AB8:AF8">#REF!</f>
        <v>#REF!</v>
      </c>
      <c r="AC8" s="92" t="e">
        <v>#REF!</v>
      </c>
      <c r="AD8" s="92" t="e">
        <v>#REF!</v>
      </c>
      <c r="AE8" s="92" t="e">
        <v>#REF!</v>
      </c>
      <c r="AF8" s="92" t="e">
        <v>#REF!</v>
      </c>
      <c r="AG8" s="92" t="e">
        <f t="shared" si="0"/>
        <v>#REF!</v>
      </c>
      <c r="AH8" s="92" t="e">
        <f t="shared" si="1"/>
        <v>#REF!</v>
      </c>
      <c r="AI8" s="92" t="e">
        <f t="shared" si="2"/>
        <v>#REF!</v>
      </c>
      <c r="AJ8" s="97" t="e">
        <f t="shared" si="3"/>
        <v>#REF!</v>
      </c>
      <c r="AK8" s="97" t="e">
        <f t="shared" si="4"/>
        <v>#REF!</v>
      </c>
      <c r="AL8" s="97" t="e">
        <f t="shared" si="5"/>
        <v>#REF!</v>
      </c>
      <c r="AM8" s="97">
        <f t="shared" si="6"/>
        <v>17</v>
      </c>
      <c r="AN8" s="97" t="e">
        <f t="shared" si="7"/>
        <v>#REF!</v>
      </c>
      <c r="AO8" s="97">
        <f t="shared" si="8"/>
        <v>7</v>
      </c>
      <c r="AP8" s="97" t="e">
        <f t="shared" si="9"/>
        <v>#REF!</v>
      </c>
      <c r="AQ8" s="92" t="s">
        <v>396</v>
      </c>
      <c r="AR8" s="102">
        <v>216473741.86999995</v>
      </c>
    </row>
    <row r="9" spans="1:44" x14ac:dyDescent="0.2">
      <c r="A9" s="92">
        <v>8</v>
      </c>
      <c r="B9" s="92" t="e" cm="1">
        <f t="array" ref="B9:F9">#REF!</f>
        <v>#REF!</v>
      </c>
      <c r="C9" s="92" t="e">
        <v>#REF!</v>
      </c>
      <c r="D9" s="92" t="e">
        <v>#REF!</v>
      </c>
      <c r="E9" s="92" t="e">
        <v>#REF!</v>
      </c>
      <c r="F9" s="92" t="e">
        <v>#REF!</v>
      </c>
      <c r="G9" s="92" t="e" cm="1">
        <f t="array" ref="G9:K9">#REF!</f>
        <v>#REF!</v>
      </c>
      <c r="H9" s="92" t="e">
        <v>#REF!</v>
      </c>
      <c r="I9" s="92" t="e">
        <v>#REF!</v>
      </c>
      <c r="J9" s="92" t="e">
        <v>#REF!</v>
      </c>
      <c r="K9" s="92" t="e">
        <v>#REF!</v>
      </c>
      <c r="L9" s="92" t="e" cm="1">
        <f t="array" ref="L9:P9">#REF!</f>
        <v>#REF!</v>
      </c>
      <c r="M9" s="92" t="e">
        <v>#REF!</v>
      </c>
      <c r="N9" s="92" t="e">
        <v>#REF!</v>
      </c>
      <c r="O9" s="92" t="e">
        <v>#REF!</v>
      </c>
      <c r="P9" s="92" t="e">
        <v>#REF!</v>
      </c>
      <c r="Q9" s="95">
        <v>17</v>
      </c>
      <c r="R9" s="92" t="e" cm="1">
        <f t="array" ref="R9:V9">#REF!</f>
        <v>#REF!</v>
      </c>
      <c r="S9" s="92" t="e">
        <v>#REF!</v>
      </c>
      <c r="T9" s="92" t="e">
        <v>#REF!</v>
      </c>
      <c r="U9" s="92" t="e">
        <v>#REF!</v>
      </c>
      <c r="V9" s="92" t="e">
        <v>#REF!</v>
      </c>
      <c r="W9" s="96" t="s">
        <v>354</v>
      </c>
      <c r="AB9" s="92" t="e" cm="1">
        <f t="array" ref="AB9:AF9">#REF!</f>
        <v>#REF!</v>
      </c>
      <c r="AC9" s="92" t="e">
        <v>#REF!</v>
      </c>
      <c r="AD9" s="92" t="e">
        <v>#REF!</v>
      </c>
      <c r="AE9" s="92" t="e">
        <v>#REF!</v>
      </c>
      <c r="AF9" s="92" t="e">
        <v>#REF!</v>
      </c>
      <c r="AG9" s="92" t="e">
        <f t="shared" si="0"/>
        <v>#REF!</v>
      </c>
      <c r="AH9" s="92" t="e">
        <f t="shared" si="1"/>
        <v>#REF!</v>
      </c>
      <c r="AI9" s="92" t="e">
        <f t="shared" si="2"/>
        <v>#REF!</v>
      </c>
      <c r="AJ9" s="97" t="e">
        <f t="shared" si="3"/>
        <v>#REF!</v>
      </c>
      <c r="AK9" s="97" t="e">
        <f t="shared" si="4"/>
        <v>#REF!</v>
      </c>
      <c r="AL9" s="97" t="e">
        <f t="shared" si="5"/>
        <v>#REF!</v>
      </c>
      <c r="AM9" s="97">
        <f t="shared" si="6"/>
        <v>17</v>
      </c>
      <c r="AN9" s="97" t="e">
        <f t="shared" si="7"/>
        <v>#REF!</v>
      </c>
      <c r="AO9" s="97">
        <f t="shared" si="8"/>
        <v>8</v>
      </c>
      <c r="AP9" s="97" t="e">
        <f t="shared" si="9"/>
        <v>#REF!</v>
      </c>
      <c r="AQ9" s="92" t="s">
        <v>397</v>
      </c>
      <c r="AR9" s="102">
        <v>2829000</v>
      </c>
    </row>
    <row r="10" spans="1:44" x14ac:dyDescent="0.2">
      <c r="A10" s="92">
        <v>9</v>
      </c>
      <c r="B10" s="92" t="str" cm="1">
        <f t="array" ref="B10:F10">[2]PP9!$D$9:$H$9</f>
        <v>2.2.6. SERVICIOS COMUNALES.</v>
      </c>
      <c r="C10" s="92">
        <v>0</v>
      </c>
      <c r="D10" s="92">
        <v>0</v>
      </c>
      <c r="E10" s="92">
        <v>0</v>
      </c>
      <c r="F10" s="92">
        <v>0</v>
      </c>
      <c r="G10" s="92" t="str" cm="1">
        <f t="array" ref="G10:K10">[2]PP9!$D$14:$H$14</f>
        <v>2. ENTORNO</v>
      </c>
      <c r="H10" s="92">
        <v>0</v>
      </c>
      <c r="I10" s="92">
        <v>0</v>
      </c>
      <c r="J10" s="92">
        <v>0</v>
      </c>
      <c r="K10" s="92">
        <v>0</v>
      </c>
      <c r="L10" s="92" t="str" cm="1">
        <f t="array" ref="L10:P10">[2]PP9!$D$15:$H$15</f>
        <v>5. ESPACIOS PÚBLICOS AMIGABLES Y SEGUROS</v>
      </c>
      <c r="M10" s="92">
        <v>0</v>
      </c>
      <c r="N10" s="92">
        <v>0</v>
      </c>
      <c r="O10" s="92">
        <v>0</v>
      </c>
      <c r="P10" s="92">
        <v>0</v>
      </c>
      <c r="Q10" s="95">
        <v>15</v>
      </c>
      <c r="R10" s="92" t="str" cm="1">
        <f t="array" ref="R10:V10">[2]PP9!$D$16:$H$16</f>
        <v>5. MEJORAR LA IMAGEN URBANA DEL MUNICIPIO CON LA RECUPERACIÓN, REHABILITACIÓN, INTEGRACIÓN Y CONSERVACIÓN DE ÁREAS NATURALES, INFRAESTRUCTURA Y ESPACIOS PÚBLICOS.</v>
      </c>
      <c r="S10" s="92">
        <v>0</v>
      </c>
      <c r="T10" s="92">
        <v>0</v>
      </c>
      <c r="U10" s="92">
        <v>0</v>
      </c>
      <c r="V10" s="92">
        <v>0</v>
      </c>
      <c r="W10" s="96" t="s">
        <v>361</v>
      </c>
      <c r="AB10" s="92" t="str" cm="1">
        <f t="array" ref="AB10:AF10">[2]PP9!$D$5:$H$5</f>
        <v>E. PRESTACIÓN DE SERVICIOS PÚBLICOS.</v>
      </c>
      <c r="AC10" s="92">
        <v>0</v>
      </c>
      <c r="AD10" s="92">
        <v>0</v>
      </c>
      <c r="AE10" s="92">
        <v>0</v>
      </c>
      <c r="AF10" s="92">
        <v>0</v>
      </c>
      <c r="AG10" s="92" t="str">
        <f t="shared" si="0"/>
        <v>2</v>
      </c>
      <c r="AH10" s="92" t="str">
        <f t="shared" si="1"/>
        <v>2</v>
      </c>
      <c r="AI10" s="92" t="str">
        <f t="shared" si="2"/>
        <v>6</v>
      </c>
      <c r="AJ10" s="97" t="str">
        <f t="shared" si="3"/>
        <v>226</v>
      </c>
      <c r="AK10" s="97">
        <f t="shared" si="4"/>
        <v>2</v>
      </c>
      <c r="AL10" s="97">
        <f t="shared" si="5"/>
        <v>5</v>
      </c>
      <c r="AM10" s="97">
        <f t="shared" si="6"/>
        <v>15</v>
      </c>
      <c r="AN10" s="97">
        <f t="shared" si="7"/>
        <v>5</v>
      </c>
      <c r="AO10" s="97">
        <f t="shared" si="8"/>
        <v>9</v>
      </c>
      <c r="AP10" s="97" t="str">
        <f t="shared" si="9"/>
        <v>E</v>
      </c>
      <c r="AQ10" s="92" t="s">
        <v>398</v>
      </c>
      <c r="AR10" s="102">
        <v>192053979.06999999</v>
      </c>
    </row>
    <row r="11" spans="1:44" x14ac:dyDescent="0.2">
      <c r="A11" s="92">
        <v>10</v>
      </c>
      <c r="B11" s="92" t="str" cm="1">
        <f t="array" ref="B11:F11">[3]PP10!$D$9:$H$9</f>
        <v>1.8.5. OTROS.</v>
      </c>
      <c r="C11" s="92">
        <v>0</v>
      </c>
      <c r="D11" s="92">
        <v>0</v>
      </c>
      <c r="E11" s="92">
        <v>0</v>
      </c>
      <c r="F11" s="92">
        <v>0</v>
      </c>
      <c r="G11" s="92" t="str" cm="1">
        <f t="array" ref="G11:K11">[3]PP10!$D$14:$H$14</f>
        <v>2. ENTORNO</v>
      </c>
      <c r="H11" s="92">
        <v>0</v>
      </c>
      <c r="I11" s="92">
        <v>0</v>
      </c>
      <c r="J11" s="92">
        <v>0</v>
      </c>
      <c r="K11" s="92">
        <v>0</v>
      </c>
      <c r="L11" s="92" t="str" cm="1">
        <f t="array" ref="L11:P11">[3]PP10!$D$15:$H$15</f>
        <v xml:space="preserve">6. DESARROLLO URBANO SUSTENTABLE </v>
      </c>
      <c r="M11" s="92">
        <v>0</v>
      </c>
      <c r="N11" s="92">
        <v>0</v>
      </c>
      <c r="O11" s="92">
        <v>0</v>
      </c>
      <c r="P11" s="92">
        <v>0</v>
      </c>
      <c r="Q11" s="95">
        <v>11</v>
      </c>
      <c r="R11" s="92" t="str" cm="1">
        <f t="array" ref="R11:V11">[3]PP10!$D$16:$H$16</f>
        <v>6. GENERAR UN DESARROLLO TERRITORIAL Y URBANO, ORDENADO, SUSTENTABLE Y AMIGABLE CON EL MEDIO AMBIENTE.</v>
      </c>
      <c r="S11" s="92">
        <v>0</v>
      </c>
      <c r="T11" s="92">
        <v>0</v>
      </c>
      <c r="U11" s="92">
        <v>0</v>
      </c>
      <c r="V11" s="92">
        <v>0</v>
      </c>
      <c r="W11" s="96" t="s">
        <v>363</v>
      </c>
      <c r="AB11" s="92" t="str" cm="1">
        <f t="array" ref="AB11:AF11">[3]PP10!$D$5:$H$5</f>
        <v xml:space="preserve">G. REGULACIÓN Y SUPERVISIÓN. </v>
      </c>
      <c r="AC11" s="92">
        <v>0</v>
      </c>
      <c r="AD11" s="92">
        <v>0</v>
      </c>
      <c r="AE11" s="92">
        <v>0</v>
      </c>
      <c r="AF11" s="92">
        <v>0</v>
      </c>
      <c r="AG11" s="92" t="str">
        <f t="shared" si="0"/>
        <v>1</v>
      </c>
      <c r="AH11" s="92" t="str">
        <f t="shared" si="1"/>
        <v>8</v>
      </c>
      <c r="AI11" s="92" t="str">
        <f t="shared" si="2"/>
        <v>5</v>
      </c>
      <c r="AJ11" s="97" t="str">
        <f t="shared" si="3"/>
        <v>185</v>
      </c>
      <c r="AK11" s="97">
        <f t="shared" si="4"/>
        <v>2</v>
      </c>
      <c r="AL11" s="97">
        <f t="shared" si="5"/>
        <v>6</v>
      </c>
      <c r="AM11" s="97">
        <f t="shared" si="6"/>
        <v>11</v>
      </c>
      <c r="AN11" s="97">
        <f t="shared" si="7"/>
        <v>6</v>
      </c>
      <c r="AO11" s="97">
        <f t="shared" si="8"/>
        <v>10</v>
      </c>
      <c r="AP11" s="97" t="str">
        <f t="shared" si="9"/>
        <v>G</v>
      </c>
      <c r="AQ11" s="92" t="s">
        <v>399</v>
      </c>
      <c r="AR11" s="102">
        <v>5222000</v>
      </c>
    </row>
    <row r="12" spans="1:44" x14ac:dyDescent="0.2">
      <c r="A12" s="92">
        <v>11</v>
      </c>
      <c r="B12" s="92" t="str" cm="1">
        <f t="array" ref="B12:F12">[4]PP11!$D$9:$H$9</f>
        <v>1.8.1. SERVICIOS REGISTRALES, ADMINISTRATIVOS Y PATRIMONIALES.</v>
      </c>
      <c r="C12" s="92">
        <v>0</v>
      </c>
      <c r="D12" s="92">
        <v>0</v>
      </c>
      <c r="E12" s="92">
        <v>0</v>
      </c>
      <c r="F12" s="92">
        <v>0</v>
      </c>
      <c r="G12" s="92" t="str" cm="1">
        <f t="array" ref="G12:K12">[4]PP11!$D$14:$H$14</f>
        <v>5. GOBIERNO CERCANO Y EFICIENTE</v>
      </c>
      <c r="H12" s="92">
        <v>0</v>
      </c>
      <c r="I12" s="92">
        <v>0</v>
      </c>
      <c r="J12" s="92">
        <v>0</v>
      </c>
      <c r="K12" s="92">
        <v>0</v>
      </c>
      <c r="L12" s="92" t="str" cm="1">
        <f t="array" ref="L12:P12">[4]PP11!$D$15:$H$15</f>
        <v>15. PLANEACIÓN, CONTROL Y TRANSPARENCIA</v>
      </c>
      <c r="M12" s="92">
        <v>0</v>
      </c>
      <c r="N12" s="92">
        <v>0</v>
      </c>
      <c r="O12" s="92">
        <v>0</v>
      </c>
      <c r="P12" s="92">
        <v>0</v>
      </c>
      <c r="Q12" s="95">
        <v>11</v>
      </c>
      <c r="R12" s="92" t="str" cm="1">
        <f t="array" ref="R12:V12">[4]PP11!$D$16:$H$16</f>
        <v>15. MEJORAR EL DESEMPEÑO DEL GOBIERNO MUNICIPAL PARA QUE LA PREVENCIÓN, DETECCIÓN Y CORRECCIÓN DE PRÁCTICAS DE GOBIERNO INDEBIDAS SEA UNA CONSTANTE QUE POSICIONE A ZAPOPAN COMO REFERENTE DE TRANSPARENCIA, RENDICIÓN DE CUENTAS Y UNA HACIENDA PÚBLICA CONSOLIDADA.</v>
      </c>
      <c r="S12" s="92">
        <v>0</v>
      </c>
      <c r="T12" s="92">
        <v>0</v>
      </c>
      <c r="U12" s="92">
        <v>0</v>
      </c>
      <c r="V12" s="92">
        <v>0</v>
      </c>
      <c r="W12" s="96" t="s">
        <v>364</v>
      </c>
      <c r="AB12" s="92" t="str" cm="1">
        <f t="array" ref="AB12:AF12">[4]PP11!$D$5:$H$5</f>
        <v>M. APOYO AL PROCESO PRESUPUESTARIO Y PARA MEJORAR LA EFICIENCIA INSTITUCIONAL.</v>
      </c>
      <c r="AC12" s="92">
        <v>0</v>
      </c>
      <c r="AD12" s="92">
        <v>0</v>
      </c>
      <c r="AE12" s="92">
        <v>0</v>
      </c>
      <c r="AF12" s="92">
        <v>0</v>
      </c>
      <c r="AG12" s="92" t="str">
        <f t="shared" si="0"/>
        <v>1</v>
      </c>
      <c r="AH12" s="92" t="str">
        <f t="shared" si="1"/>
        <v>8</v>
      </c>
      <c r="AI12" s="92" t="str">
        <f t="shared" si="2"/>
        <v>1</v>
      </c>
      <c r="AJ12" s="97" t="str">
        <f t="shared" si="3"/>
        <v>181</v>
      </c>
      <c r="AK12" s="97">
        <f t="shared" si="4"/>
        <v>5</v>
      </c>
      <c r="AL12" s="97">
        <f t="shared" si="5"/>
        <v>15</v>
      </c>
      <c r="AM12" s="97">
        <f t="shared" si="6"/>
        <v>11</v>
      </c>
      <c r="AN12" s="97">
        <f t="shared" si="7"/>
        <v>15</v>
      </c>
      <c r="AO12" s="97">
        <f t="shared" si="8"/>
        <v>11</v>
      </c>
      <c r="AP12" s="97" t="str">
        <f t="shared" si="9"/>
        <v>M</v>
      </c>
      <c r="AQ12" s="92" t="s">
        <v>400</v>
      </c>
      <c r="AR12" s="102">
        <v>11876500</v>
      </c>
    </row>
    <row r="13" spans="1:44" x14ac:dyDescent="0.2">
      <c r="A13" s="92">
        <v>12</v>
      </c>
      <c r="B13" s="92" t="str" cm="1">
        <f t="array" ref="B13:F13">[5]PP12!$D$9:$H$9</f>
        <v>1.5.2. ASUNTOS HACENDARIOS.</v>
      </c>
      <c r="C13" s="92">
        <v>0</v>
      </c>
      <c r="D13" s="92">
        <v>0</v>
      </c>
      <c r="E13" s="92">
        <v>0</v>
      </c>
      <c r="F13" s="92">
        <v>0</v>
      </c>
      <c r="G13" s="92" t="str" cm="1">
        <f t="array" ref="G13:K13">[5]PP12!$D$14:$H$14</f>
        <v>5. GOBIERNO CERCANO Y EFICIENTE</v>
      </c>
      <c r="H13" s="92">
        <v>0</v>
      </c>
      <c r="I13" s="92">
        <v>0</v>
      </c>
      <c r="J13" s="92">
        <v>0</v>
      </c>
      <c r="K13" s="92">
        <v>0</v>
      </c>
      <c r="L13" s="92" t="str" cm="1">
        <f t="array" ref="L13:P13">[5]PP12!$D$15:$H$15</f>
        <v>15. PLANEACIÓN, CONTROL Y TRANSPARENCIA</v>
      </c>
      <c r="M13" s="92">
        <v>0</v>
      </c>
      <c r="N13" s="92">
        <v>0</v>
      </c>
      <c r="O13" s="92">
        <v>0</v>
      </c>
      <c r="P13" s="92">
        <v>0</v>
      </c>
      <c r="Q13" s="95">
        <v>17</v>
      </c>
      <c r="R13" s="92" t="str" cm="1">
        <f t="array" ref="R13:V13">[5]PP12!$D$16:$H$16</f>
        <v>15. MEJORAR EL DESEMPEÑO DEL GOBIERNO MUNICIPAL PARA QUE LA PREVENCIÓN, DETECCIÓN Y CORRECCIÓN DE PRÁCTICAS DE GOBIERNO INDEBIDAS SEA UNA CONSTANTE QUE POSICIONE A ZAPOPAN COMO REFERENTE DE TRANSPARENCIA, RENDICIÓN DE CUENTAS Y UNA HACIENDA PÚBLICA CONSOLIDADA.</v>
      </c>
      <c r="S13" s="92">
        <v>0</v>
      </c>
      <c r="T13" s="92">
        <v>0</v>
      </c>
      <c r="U13" s="92">
        <v>0</v>
      </c>
      <c r="V13" s="92">
        <v>0</v>
      </c>
      <c r="W13" s="96" t="s">
        <v>365</v>
      </c>
      <c r="AB13" s="92" t="str" cm="1">
        <f t="array" ref="AB13:AF13">[5]PP12!$D$5:$H$5</f>
        <v>M. APOYO AL PROCESO PRESUPUESTARIO Y PARA MEJORAR LA EFICIENCIA INSTITUCIONAL.</v>
      </c>
      <c r="AC13" s="92">
        <v>0</v>
      </c>
      <c r="AD13" s="92">
        <v>0</v>
      </c>
      <c r="AE13" s="92">
        <v>0</v>
      </c>
      <c r="AF13" s="92">
        <v>0</v>
      </c>
      <c r="AG13" s="92" t="str">
        <f t="shared" si="0"/>
        <v>1</v>
      </c>
      <c r="AH13" s="92" t="str">
        <f t="shared" si="1"/>
        <v>5</v>
      </c>
      <c r="AI13" s="92" t="str">
        <f t="shared" si="2"/>
        <v>2</v>
      </c>
      <c r="AJ13" s="97" t="str">
        <f t="shared" si="3"/>
        <v>152</v>
      </c>
      <c r="AK13" s="97">
        <f t="shared" si="4"/>
        <v>5</v>
      </c>
      <c r="AL13" s="97">
        <f t="shared" si="5"/>
        <v>15</v>
      </c>
      <c r="AM13" s="97">
        <f t="shared" si="6"/>
        <v>17</v>
      </c>
      <c r="AN13" s="97">
        <f t="shared" si="7"/>
        <v>15</v>
      </c>
      <c r="AO13" s="97">
        <f t="shared" si="8"/>
        <v>12</v>
      </c>
      <c r="AP13" s="97" t="str">
        <f t="shared" si="9"/>
        <v>M</v>
      </c>
      <c r="AQ13" s="92" t="s">
        <v>401</v>
      </c>
      <c r="AR13" s="102">
        <v>406059783.16999996</v>
      </c>
    </row>
    <row r="14" spans="1:44" s="99" customFormat="1" x14ac:dyDescent="0.2">
      <c r="A14" s="99">
        <v>13</v>
      </c>
      <c r="B14" s="99" t="str" cm="1">
        <f t="array" ref="B14:F14">'[6]PP13 '!D9:H9</f>
        <v>1.5.2. ASUNTOS HACENDARIOS.</v>
      </c>
      <c r="C14" s="99">
        <v>0</v>
      </c>
      <c r="D14" s="99">
        <v>0</v>
      </c>
      <c r="E14" s="99">
        <v>0</v>
      </c>
      <c r="F14" s="99">
        <v>0</v>
      </c>
      <c r="G14" s="99" t="str" cm="1">
        <f t="array" ref="G14:K14">'[6]PP13 '!D14:H14</f>
        <v>5. GOBIERNO CERCANO Y EFICIENTE</v>
      </c>
      <c r="H14" s="99">
        <v>0</v>
      </c>
      <c r="I14" s="99">
        <v>0</v>
      </c>
      <c r="J14" s="99">
        <v>0</v>
      </c>
      <c r="K14" s="99">
        <v>0</v>
      </c>
      <c r="L14" s="99" t="str" cm="1">
        <f t="array" ref="L14:P14">'[6]PP13 '!D15:H15</f>
        <v>15. PLANEACIÓN, CONTROL Y TRANSPARENCIA</v>
      </c>
      <c r="M14" s="99">
        <v>0</v>
      </c>
      <c r="N14" s="99">
        <v>0</v>
      </c>
      <c r="O14" s="99">
        <v>0</v>
      </c>
      <c r="P14" s="99">
        <v>0</v>
      </c>
      <c r="Q14" s="99">
        <v>17</v>
      </c>
      <c r="R14" s="99" t="str" cm="1">
        <f t="array" ref="R14:V14">'[6]PP13 '!D16:H16</f>
        <v>15. MEJORAR EL DESEMPEÑO DEL GOBIERNO MUNICIPAL PARA QUE LA PREVENCIÓN, DETECCIÓN Y CORRECCIÓN DE PRÁCTICAS DE GOBIERNO INDEBIDAS SEA UNA CONSTANTE QUE POSICIONE A ZAPOPAN COMO REFERENTE DE TRANSPARENCIA, RENDICIÓN DE CUENTAS Y UNA HACIENDA PÚBLICA CONSOLIDADA.</v>
      </c>
      <c r="S14" s="99">
        <v>0</v>
      </c>
      <c r="T14" s="99">
        <v>0</v>
      </c>
      <c r="U14" s="99">
        <v>0</v>
      </c>
      <c r="V14" s="99">
        <v>0</v>
      </c>
      <c r="W14" s="100" t="s">
        <v>366</v>
      </c>
      <c r="AB14" s="92" t="str" cm="1">
        <f t="array" ref="AB14:AF14">'[6]PP13 '!D5:H5</f>
        <v>M. APOYO AL PROCESO PRESUPUESTARIO Y PARA MEJORAR LA EFICIENCIA INSTITUCIONAL.</v>
      </c>
      <c r="AC14" s="99">
        <v>0</v>
      </c>
      <c r="AD14" s="99">
        <v>0</v>
      </c>
      <c r="AE14" s="99">
        <v>0</v>
      </c>
      <c r="AF14" s="99">
        <v>0</v>
      </c>
      <c r="AG14" s="99" t="str">
        <f t="shared" si="0"/>
        <v>1</v>
      </c>
      <c r="AH14" s="99" t="str">
        <f t="shared" si="1"/>
        <v>5</v>
      </c>
      <c r="AI14" s="99" t="str">
        <f t="shared" si="2"/>
        <v>2</v>
      </c>
      <c r="AJ14" s="101" t="str">
        <f t="shared" si="3"/>
        <v>152</v>
      </c>
      <c r="AK14" s="101">
        <f t="shared" si="4"/>
        <v>5</v>
      </c>
      <c r="AL14" s="101">
        <f t="shared" si="5"/>
        <v>15</v>
      </c>
      <c r="AM14" s="101">
        <f t="shared" si="6"/>
        <v>17</v>
      </c>
      <c r="AN14" s="101">
        <f t="shared" si="7"/>
        <v>15</v>
      </c>
      <c r="AO14" s="101">
        <f t="shared" si="8"/>
        <v>13</v>
      </c>
      <c r="AP14" s="101" t="str">
        <f t="shared" si="9"/>
        <v>M</v>
      </c>
      <c r="AQ14" s="99" t="s">
        <v>402</v>
      </c>
      <c r="AR14" s="103">
        <v>2499593849.3300004</v>
      </c>
    </row>
    <row r="15" spans="1:44" x14ac:dyDescent="0.2">
      <c r="A15" s="92">
        <v>14</v>
      </c>
      <c r="B15" s="92" t="str" cm="1">
        <f t="array" ref="B15:F15">[7]PP14!$D$9:$H$9</f>
        <v>1.1.2. FISCALIZACIÓN.</v>
      </c>
      <c r="C15" s="92">
        <v>0</v>
      </c>
      <c r="D15" s="92">
        <v>0</v>
      </c>
      <c r="E15" s="92">
        <v>0</v>
      </c>
      <c r="F15" s="92">
        <v>0</v>
      </c>
      <c r="G15" s="92" t="str" cm="1">
        <f t="array" ref="G15:K15">[7]PP14!$D$14:$H$14</f>
        <v>5. GOBIERNO CERCANO Y EFICIENTE</v>
      </c>
      <c r="H15" s="92">
        <v>0</v>
      </c>
      <c r="I15" s="92">
        <v>0</v>
      </c>
      <c r="J15" s="92">
        <v>0</v>
      </c>
      <c r="K15" s="92">
        <v>0</v>
      </c>
      <c r="L15" s="92" t="str" cm="1">
        <f t="array" ref="L15:P15">[7]PP14!$D$15:$H$15</f>
        <v>15. PLANEACIÓN, CONTROL Y TRANSPARENCIA</v>
      </c>
      <c r="M15" s="92">
        <v>0</v>
      </c>
      <c r="N15" s="92">
        <v>0</v>
      </c>
      <c r="O15" s="92">
        <v>0</v>
      </c>
      <c r="P15" s="92">
        <v>0</v>
      </c>
      <c r="Q15" s="95">
        <v>17</v>
      </c>
      <c r="R15" s="92" t="str" cm="1">
        <f t="array" ref="R15:V15">[7]PP14!$D$16:$H$16</f>
        <v>15. MEJORAR EL DESEMPEÑO DEL GOBIERNO MUNICIPAL PARA QUE LA PREVENCIÓN, DETECCIÓN Y CORRECCIÓN DE PRÁCTICAS DE GOBIERNO INDEBIDAS SEA UNA CONSTANTE QUE POSICIONE A ZAPOPAN COMO REFERENTE DE TRANSPARENCIA, RENDICIÓN DE CUENTAS Y UNA HACIENDA PÚBLICA CONSOLIDADA.</v>
      </c>
      <c r="S15" s="92">
        <v>0</v>
      </c>
      <c r="T15" s="92">
        <v>0</v>
      </c>
      <c r="U15" s="92">
        <v>0</v>
      </c>
      <c r="V15" s="92">
        <v>0</v>
      </c>
      <c r="W15" s="96" t="s">
        <v>367</v>
      </c>
      <c r="AB15" s="92" t="str" cm="1">
        <f t="array" ref="AB15:AF15">[7]PP14!$D$5:$H$5</f>
        <v>G. REGULACIÓN Y SUPERVISIÓN.</v>
      </c>
      <c r="AC15" s="92">
        <v>0</v>
      </c>
      <c r="AD15" s="92">
        <v>0</v>
      </c>
      <c r="AE15" s="92">
        <v>0</v>
      </c>
      <c r="AF15" s="92">
        <v>0</v>
      </c>
      <c r="AG15" s="92" t="str">
        <f t="shared" si="0"/>
        <v>1</v>
      </c>
      <c r="AH15" s="92" t="str">
        <f t="shared" si="1"/>
        <v>1</v>
      </c>
      <c r="AI15" s="92" t="str">
        <f t="shared" si="2"/>
        <v>2</v>
      </c>
      <c r="AJ15" s="97" t="str">
        <f t="shared" si="3"/>
        <v>112</v>
      </c>
      <c r="AK15" s="97">
        <f t="shared" si="4"/>
        <v>5</v>
      </c>
      <c r="AL15" s="97">
        <f t="shared" si="5"/>
        <v>15</v>
      </c>
      <c r="AM15" s="97">
        <f t="shared" si="6"/>
        <v>17</v>
      </c>
      <c r="AN15" s="97">
        <f t="shared" si="7"/>
        <v>15</v>
      </c>
      <c r="AO15" s="97">
        <f t="shared" si="8"/>
        <v>14</v>
      </c>
      <c r="AP15" s="97" t="str">
        <f t="shared" si="9"/>
        <v>G</v>
      </c>
      <c r="AQ15" s="92" t="s">
        <v>403</v>
      </c>
      <c r="AR15" s="102">
        <v>38643344.770000003</v>
      </c>
    </row>
    <row r="16" spans="1:44" x14ac:dyDescent="0.2">
      <c r="A16" s="92">
        <v>15</v>
      </c>
      <c r="B16" s="92" t="str" cm="1">
        <f t="array" ref="B16:F16">[8]PP15!$D$9:$H$9</f>
        <v>2.2.1. URBANIZACIÓN.</v>
      </c>
      <c r="C16" s="92">
        <v>0</v>
      </c>
      <c r="D16" s="92">
        <v>0</v>
      </c>
      <c r="E16" s="92">
        <v>0</v>
      </c>
      <c r="F16" s="92">
        <v>0</v>
      </c>
      <c r="G16" s="92" t="str" cm="1">
        <f t="array" ref="G16:K16">[8]PP15!$D$14:$H$14</f>
        <v>2. ENTORNO</v>
      </c>
      <c r="H16" s="92">
        <v>0</v>
      </c>
      <c r="I16" s="92">
        <v>0</v>
      </c>
      <c r="J16" s="92">
        <v>0</v>
      </c>
      <c r="K16" s="92">
        <v>0</v>
      </c>
      <c r="L16" s="92" t="str" cm="1">
        <f t="array" ref="L16:P16">[8]PP15!$D$15:$H$15</f>
        <v>5. ESPACIOS PÚBLICOS AMIGABLES Y SEGUROS</v>
      </c>
      <c r="M16" s="92">
        <v>0</v>
      </c>
      <c r="N16" s="92">
        <v>0</v>
      </c>
      <c r="O16" s="92">
        <v>0</v>
      </c>
      <c r="P16" s="92">
        <v>0</v>
      </c>
      <c r="Q16" s="95">
        <v>11</v>
      </c>
      <c r="R16" s="92" t="str" cm="1">
        <f t="array" ref="R16:V16">[8]PP15!$D$16:$H$16</f>
        <v>5. MEJORAR LA IMAGEN URBANA DEL MUNICIPIO CON LA RECUPERACIÓN, REHABILITACIÓN, INTEGRACIÓN Y CONSERVACIÓN DE ÁREAS NATURALES, INFRAESTRUCTURA Y ESPACIOS PÚBLICOS.</v>
      </c>
      <c r="S16" s="92">
        <v>0</v>
      </c>
      <c r="T16" s="92">
        <v>0</v>
      </c>
      <c r="U16" s="92">
        <v>0</v>
      </c>
      <c r="V16" s="92">
        <v>0</v>
      </c>
      <c r="W16" s="96" t="s">
        <v>368</v>
      </c>
      <c r="AB16" s="92" t="str" cm="1">
        <f t="array" ref="AB16:AF16">[8]PP15!$D$5:$H$5</f>
        <v>E. PRESTACIÓN DE SERVICIOS PÚBLICOS.</v>
      </c>
      <c r="AC16" s="92">
        <v>0</v>
      </c>
      <c r="AD16" s="92">
        <v>0</v>
      </c>
      <c r="AE16" s="92">
        <v>0</v>
      </c>
      <c r="AF16" s="92">
        <v>0</v>
      </c>
      <c r="AG16" s="92" t="str">
        <f t="shared" si="0"/>
        <v>2</v>
      </c>
      <c r="AH16" s="92" t="str">
        <f t="shared" si="1"/>
        <v>2</v>
      </c>
      <c r="AI16" s="92" t="str">
        <f t="shared" si="2"/>
        <v>1</v>
      </c>
      <c r="AJ16" s="97" t="str">
        <f t="shared" si="3"/>
        <v>221</v>
      </c>
      <c r="AK16" s="97">
        <f t="shared" si="4"/>
        <v>2</v>
      </c>
      <c r="AL16" s="97">
        <f t="shared" si="5"/>
        <v>5</v>
      </c>
      <c r="AM16" s="97">
        <f t="shared" si="6"/>
        <v>11</v>
      </c>
      <c r="AN16" s="97">
        <f t="shared" si="7"/>
        <v>5</v>
      </c>
      <c r="AO16" s="97">
        <f t="shared" si="8"/>
        <v>15</v>
      </c>
      <c r="AP16" s="97" t="str">
        <f t="shared" si="9"/>
        <v>E</v>
      </c>
      <c r="AQ16" s="92" t="s">
        <v>404</v>
      </c>
      <c r="AR16" s="102">
        <v>427627148.17000002</v>
      </c>
    </row>
    <row r="17" spans="1:44" x14ac:dyDescent="0.2">
      <c r="A17" s="92">
        <v>16</v>
      </c>
      <c r="B17" s="92" t="str" cm="1">
        <f t="array" ref="B17:F17">[9]PP16!$D$9:$H$9</f>
        <v>2.1.4. REDUCCIÓN DE LA CONTAMINACIÓN.</v>
      </c>
      <c r="C17" s="92">
        <v>0</v>
      </c>
      <c r="D17" s="92">
        <v>0</v>
      </c>
      <c r="E17" s="92">
        <v>0</v>
      </c>
      <c r="F17" s="92">
        <v>0</v>
      </c>
      <c r="G17" s="92" t="str" cm="1">
        <f t="array" ref="G17:K17">[9]PP16!$D$14:$H$14</f>
        <v xml:space="preserve">1. ZAPOPANAS Y ZAPOPANOS </v>
      </c>
      <c r="H17" s="92">
        <v>0</v>
      </c>
      <c r="I17" s="92">
        <v>0</v>
      </c>
      <c r="J17" s="92">
        <v>0</v>
      </c>
      <c r="K17" s="92">
        <v>0</v>
      </c>
      <c r="L17" s="92" t="str" cm="1">
        <f t="array" ref="L17:P17">[9]PP16!$D$15:$H$15</f>
        <v>3. GESTIÓN DE SERVICIOS MUNICIPALES</v>
      </c>
      <c r="M17" s="92">
        <v>0</v>
      </c>
      <c r="N17" s="92">
        <v>0</v>
      </c>
      <c r="O17" s="92">
        <v>0</v>
      </c>
      <c r="P17" s="92">
        <v>0</v>
      </c>
      <c r="Q17" s="95">
        <v>15</v>
      </c>
      <c r="R17" s="92" t="str" cm="1">
        <f t="array" ref="R17:V17">[9]PP16!$D$16:$H$16</f>
        <v>3. MEJORAR LOS SERVICIOS PÚBLICOS MUNICIPALES EN FAVOR DE ZAPOPANAS Y ZAPOPANOS.</v>
      </c>
      <c r="S17" s="92">
        <v>0</v>
      </c>
      <c r="T17" s="92">
        <v>0</v>
      </c>
      <c r="U17" s="92">
        <v>0</v>
      </c>
      <c r="V17" s="92">
        <v>0</v>
      </c>
      <c r="W17" s="96" t="s">
        <v>369</v>
      </c>
      <c r="AB17" s="92" t="str" cm="1">
        <f t="array" ref="AB17:AF17">[9]PP16!$D$5:$H$5</f>
        <v>E. PRESTACIÓN DE SERVICIOS PÚBLICOS.</v>
      </c>
      <c r="AC17" s="92">
        <v>0</v>
      </c>
      <c r="AD17" s="92">
        <v>0</v>
      </c>
      <c r="AE17" s="92">
        <v>0</v>
      </c>
      <c r="AF17" s="92">
        <v>0</v>
      </c>
      <c r="AG17" s="92" t="str">
        <f t="shared" si="0"/>
        <v>2</v>
      </c>
      <c r="AH17" s="92" t="str">
        <f t="shared" si="1"/>
        <v>1</v>
      </c>
      <c r="AI17" s="92" t="str">
        <f t="shared" si="2"/>
        <v>4</v>
      </c>
      <c r="AJ17" s="97" t="str">
        <f t="shared" si="3"/>
        <v>214</v>
      </c>
      <c r="AK17" s="97">
        <f t="shared" si="4"/>
        <v>1</v>
      </c>
      <c r="AL17" s="97">
        <f t="shared" si="5"/>
        <v>3</v>
      </c>
      <c r="AM17" s="97">
        <f t="shared" si="6"/>
        <v>15</v>
      </c>
      <c r="AN17" s="97">
        <f t="shared" si="7"/>
        <v>3</v>
      </c>
      <c r="AO17" s="97">
        <f t="shared" si="8"/>
        <v>16</v>
      </c>
      <c r="AP17" s="97" t="str">
        <f t="shared" si="9"/>
        <v>E</v>
      </c>
      <c r="AQ17" s="92" t="s">
        <v>405</v>
      </c>
      <c r="AR17" s="102">
        <v>609087898.79999995</v>
      </c>
    </row>
    <row r="18" spans="1:44" x14ac:dyDescent="0.2">
      <c r="A18" s="92">
        <v>17</v>
      </c>
      <c r="B18" s="92" t="str" cm="1">
        <f t="array" ref="B18:F18">[10]PP17!$D$9:$H$9</f>
        <v>2.7.1. OTROS ASUNTOS SOCIALES.</v>
      </c>
      <c r="C18" s="92">
        <v>0</v>
      </c>
      <c r="D18" s="92">
        <v>0</v>
      </c>
      <c r="E18" s="92">
        <v>0</v>
      </c>
      <c r="F18" s="92">
        <v>0</v>
      </c>
      <c r="G18" s="92" t="str" cm="1">
        <f t="array" ref="G18:K18">[10]PP17!$D$14:$H$14</f>
        <v>5. GOBIERNO CERCANO Y EFICIENTE</v>
      </c>
      <c r="H18" s="92">
        <v>0</v>
      </c>
      <c r="I18" s="92">
        <v>0</v>
      </c>
      <c r="J18" s="92">
        <v>0</v>
      </c>
      <c r="K18" s="92">
        <v>0</v>
      </c>
      <c r="L18" s="92" t="str" cm="1">
        <f t="array" ref="L18:P18">[10]PP17!$D$15:$H$15</f>
        <v>14. GOBIERNO CERCANO</v>
      </c>
      <c r="M18" s="92">
        <v>0</v>
      </c>
      <c r="N18" s="92">
        <v>0</v>
      </c>
      <c r="O18" s="92">
        <v>0</v>
      </c>
      <c r="P18" s="92">
        <v>0</v>
      </c>
      <c r="Q18" s="95">
        <v>17</v>
      </c>
      <c r="R18" s="92" t="str" cm="1">
        <f t="array" ref="R18:V18">[10]PP17!$D$16:$H$16</f>
        <v>14. INCREMENTAR LA PARTICIPACIÓN CIUDADANA EN LAS DECISIONES PÚBLICAS PARA QUE ZAPOPANAS Y ZAPOPANOS ACCEDAN A LOS SERVICIOS Y PROGRAMAS MUNICIPALES.</v>
      </c>
      <c r="S18" s="92">
        <v>0</v>
      </c>
      <c r="T18" s="92">
        <v>0</v>
      </c>
      <c r="U18" s="92">
        <v>0</v>
      </c>
      <c r="V18" s="92">
        <v>0</v>
      </c>
      <c r="W18" s="96" t="s">
        <v>370</v>
      </c>
      <c r="AB18" s="92" t="str" cm="1">
        <f t="array" ref="AB18:AF18">[10]PP17!$D$5:$H$5</f>
        <v>P. PLANEACIÓN, SEGUIMIENTO Y EVALUACIÓN DE POLÍTICAS PÚBLICAS.</v>
      </c>
      <c r="AC18" s="92">
        <v>0</v>
      </c>
      <c r="AD18" s="92">
        <v>0</v>
      </c>
      <c r="AE18" s="92">
        <v>0</v>
      </c>
      <c r="AF18" s="92">
        <v>0</v>
      </c>
      <c r="AG18" s="92" t="str">
        <f t="shared" si="0"/>
        <v>2</v>
      </c>
      <c r="AH18" s="92" t="str">
        <f t="shared" si="1"/>
        <v>7</v>
      </c>
      <c r="AI18" s="92" t="str">
        <f t="shared" si="2"/>
        <v>1</v>
      </c>
      <c r="AJ18" s="97" t="str">
        <f t="shared" si="3"/>
        <v>271</v>
      </c>
      <c r="AK18" s="97">
        <f t="shared" si="4"/>
        <v>5</v>
      </c>
      <c r="AL18" s="97">
        <f t="shared" si="5"/>
        <v>14</v>
      </c>
      <c r="AM18" s="97">
        <f t="shared" si="6"/>
        <v>17</v>
      </c>
      <c r="AN18" s="97">
        <f t="shared" si="7"/>
        <v>14</v>
      </c>
      <c r="AO18" s="97">
        <f t="shared" si="8"/>
        <v>17</v>
      </c>
      <c r="AP18" s="97" t="str">
        <f t="shared" si="9"/>
        <v>P</v>
      </c>
      <c r="AQ18" s="92" t="s">
        <v>406</v>
      </c>
      <c r="AR18" s="102">
        <v>147870029.72999996</v>
      </c>
    </row>
    <row r="19" spans="1:44" x14ac:dyDescent="0.2">
      <c r="A19" s="92">
        <v>18</v>
      </c>
      <c r="B19" s="92" t="str" cm="1">
        <f t="array" ref="B19:F19">[11]PP18!$D$9:$H$9</f>
        <v>1.3.4. FUNCIÓN PÚBLICA.</v>
      </c>
      <c r="C19" s="92">
        <v>0</v>
      </c>
      <c r="D19" s="92">
        <v>0</v>
      </c>
      <c r="E19" s="92">
        <v>0</v>
      </c>
      <c r="F19" s="92">
        <v>0</v>
      </c>
      <c r="G19" s="92" t="str" cm="1">
        <f t="array" ref="G19:K19">[11]PP18!$D$14:$H$14</f>
        <v>5. GOBIERNO CERCANO Y EFICIENTE</v>
      </c>
      <c r="H19" s="92">
        <v>0</v>
      </c>
      <c r="I19" s="92">
        <v>0</v>
      </c>
      <c r="J19" s="92">
        <v>0</v>
      </c>
      <c r="K19" s="92">
        <v>0</v>
      </c>
      <c r="L19" s="92" t="str" cm="1">
        <f t="array" ref="L19:P19">[11]PP18!$D$15:$H$15</f>
        <v>16. INNOVACIÓN ADMINISTRATIVA Y DIGITAL</v>
      </c>
      <c r="M19" s="92">
        <v>0</v>
      </c>
      <c r="N19" s="92">
        <v>0</v>
      </c>
      <c r="O19" s="92">
        <v>0</v>
      </c>
      <c r="P19" s="92">
        <v>0</v>
      </c>
      <c r="Q19" s="95">
        <v>17</v>
      </c>
      <c r="R19" s="92" t="str" cm="1">
        <f t="array" ref="R19:V19">[11]PP18!$D$16:$H$16</f>
        <v>16. INTEGRAR BUENAS PRÁCTICAS DE INNOVACIÓN ADMINISTRATIVA Y DIGITAL EN SERVICIOS PÚBLICOS, TRÁMITES Y PROCESOS PARA UNA EFECTIVA INTEROPERATIVIDAD ENTRE LAS UNIDADES ADMINISTRATIVAS DEL GOBIERNO MUNICIPAL.</v>
      </c>
      <c r="S19" s="92">
        <v>0</v>
      </c>
      <c r="T19" s="92">
        <v>0</v>
      </c>
      <c r="U19" s="92">
        <v>0</v>
      </c>
      <c r="V19" s="92">
        <v>0</v>
      </c>
      <c r="W19" s="96" t="s">
        <v>371</v>
      </c>
      <c r="AB19" s="92" t="str" cm="1">
        <f t="array" ref="AB19:AF19">[11]PP18!$D$5:$H$5</f>
        <v>O. APOYO A LA FUNCIÓN PÚBLICA Y AL MEJORAMIENTO DE LA GESTIÓN.</v>
      </c>
      <c r="AC19" s="92">
        <v>0</v>
      </c>
      <c r="AD19" s="92">
        <v>0</v>
      </c>
      <c r="AE19" s="92">
        <v>0</v>
      </c>
      <c r="AF19" s="92">
        <v>0</v>
      </c>
      <c r="AG19" s="92" t="str">
        <f t="shared" si="0"/>
        <v>1</v>
      </c>
      <c r="AH19" s="92" t="str">
        <f t="shared" si="1"/>
        <v>3</v>
      </c>
      <c r="AI19" s="92" t="str">
        <f t="shared" si="2"/>
        <v>4</v>
      </c>
      <c r="AJ19" s="97" t="str">
        <f t="shared" si="3"/>
        <v>134</v>
      </c>
      <c r="AK19" s="97">
        <f t="shared" si="4"/>
        <v>5</v>
      </c>
      <c r="AL19" s="97">
        <f t="shared" si="5"/>
        <v>16</v>
      </c>
      <c r="AM19" s="97">
        <f t="shared" si="6"/>
        <v>17</v>
      </c>
      <c r="AN19" s="97">
        <f t="shared" si="7"/>
        <v>16</v>
      </c>
      <c r="AO19" s="97">
        <f t="shared" si="8"/>
        <v>18</v>
      </c>
      <c r="AP19" s="97" t="str">
        <f t="shared" si="9"/>
        <v>O</v>
      </c>
      <c r="AQ19" s="92" t="s">
        <v>407</v>
      </c>
      <c r="AR19" s="102">
        <v>113931523.75000001</v>
      </c>
    </row>
    <row r="20" spans="1:44" x14ac:dyDescent="0.2">
      <c r="A20" s="92">
        <v>19</v>
      </c>
      <c r="B20" s="92" t="str" cm="1">
        <f t="array" ref="B20:F20">[12]PP19!$D$9:$H$9</f>
        <v>1.3.4. FUNCIÓN PÚBLICA.</v>
      </c>
      <c r="C20" s="92">
        <v>0</v>
      </c>
      <c r="D20" s="92">
        <v>0</v>
      </c>
      <c r="E20" s="92">
        <v>0</v>
      </c>
      <c r="F20" s="92">
        <v>0</v>
      </c>
      <c r="G20" s="92" t="str" cm="1">
        <f t="array" ref="G20:K20">[12]PP19!$D$14:$H$14</f>
        <v>5. GOBIERNO CERCANO Y EFICIENTE</v>
      </c>
      <c r="H20" s="92">
        <v>0</v>
      </c>
      <c r="I20" s="92">
        <v>0</v>
      </c>
      <c r="J20" s="92">
        <v>0</v>
      </c>
      <c r="K20" s="92">
        <v>0</v>
      </c>
      <c r="L20" s="92" t="str" cm="1">
        <f t="array" ref="L20:P20">[12]PP19!$D$15:$H$15</f>
        <v>16. INNOVACIÓN ADMINISTRATIVA Y DIGITAL</v>
      </c>
      <c r="M20" s="92">
        <v>0</v>
      </c>
      <c r="N20" s="92">
        <v>0</v>
      </c>
      <c r="O20" s="92">
        <v>0</v>
      </c>
      <c r="P20" s="92">
        <v>0</v>
      </c>
      <c r="Q20" s="95">
        <v>17</v>
      </c>
      <c r="R20" s="92" t="str" cm="1">
        <f t="array" ref="R20:V20">[12]PP19!$D$16:$H$16</f>
        <v>16. INTEGRAR BUENAS PRÁCTICAS DE INNOVACIÓN ADMINISTRATIVA Y DIGITAL EN SERVICIOS PÚBLICOS, TRÁMITES Y PROCESOS PARA UNA EFECTIVA INTEROPERATIVIDAD ENTRE LAS UNIDADES ADMINISTRATIVAS DEL GOBIERNO MUNICIPAL.</v>
      </c>
      <c r="S20" s="92">
        <v>0</v>
      </c>
      <c r="T20" s="92">
        <v>0</v>
      </c>
      <c r="U20" s="92">
        <v>0</v>
      </c>
      <c r="V20" s="92">
        <v>0</v>
      </c>
      <c r="W20" s="96" t="s">
        <v>372</v>
      </c>
      <c r="AB20" s="92" t="str" cm="1">
        <f t="array" ref="AB20:AF20">[12]PP19!$D$5:$H$5</f>
        <v>O. APOYO A LA FUNCIÓN PÚBLICA Y AL MEJORAMIENTO DE LA GESTIÓN.</v>
      </c>
      <c r="AC20" s="92">
        <v>0</v>
      </c>
      <c r="AD20" s="92">
        <v>0</v>
      </c>
      <c r="AE20" s="92">
        <v>0</v>
      </c>
      <c r="AF20" s="92">
        <v>0</v>
      </c>
      <c r="AG20" s="92" t="str">
        <f t="shared" si="0"/>
        <v>1</v>
      </c>
      <c r="AH20" s="92" t="str">
        <f t="shared" si="1"/>
        <v>3</v>
      </c>
      <c r="AI20" s="92" t="str">
        <f t="shared" si="2"/>
        <v>4</v>
      </c>
      <c r="AJ20" s="97" t="str">
        <f t="shared" si="3"/>
        <v>134</v>
      </c>
      <c r="AK20" s="97">
        <f t="shared" si="4"/>
        <v>5</v>
      </c>
      <c r="AL20" s="97">
        <f t="shared" si="5"/>
        <v>16</v>
      </c>
      <c r="AM20" s="97">
        <f t="shared" si="6"/>
        <v>17</v>
      </c>
      <c r="AN20" s="97">
        <f t="shared" si="7"/>
        <v>16</v>
      </c>
      <c r="AO20" s="97">
        <f t="shared" si="8"/>
        <v>19</v>
      </c>
      <c r="AP20" s="97" t="str">
        <f t="shared" si="9"/>
        <v>O</v>
      </c>
      <c r="AQ20" s="92" t="s">
        <v>408</v>
      </c>
      <c r="AR20" s="102">
        <v>2448655921.5499992</v>
      </c>
    </row>
    <row r="21" spans="1:44" x14ac:dyDescent="0.2">
      <c r="A21" s="92">
        <v>20</v>
      </c>
      <c r="B21" s="92" t="str" cm="1">
        <f t="array" ref="B21:F21">[13]PP20!$D$9:$H$9</f>
        <v>2.6.8. OTROS GRUPOS VULNERABLES.</v>
      </c>
      <c r="C21" s="92">
        <v>0</v>
      </c>
      <c r="D21" s="92">
        <v>0</v>
      </c>
      <c r="E21" s="92">
        <v>0</v>
      </c>
      <c r="F21" s="92">
        <v>0</v>
      </c>
      <c r="G21" s="92" t="str" cm="1">
        <f t="array" ref="G21:K21">[13]PP20!$D$14:$H$14</f>
        <v>3. OPORTUNIDADES</v>
      </c>
      <c r="H21" s="92">
        <v>0</v>
      </c>
      <c r="I21" s="92">
        <v>0</v>
      </c>
      <c r="J21" s="92">
        <v>0</v>
      </c>
      <c r="K21" s="92">
        <v>0</v>
      </c>
      <c r="L21" s="92" t="str" cm="1">
        <f t="array" ref="L21:P21">[13]PP20!$D$15:$H$15</f>
        <v>10. CAPACITACIÓN EMPRESARIAL Y LABORAL</v>
      </c>
      <c r="M21" s="92">
        <v>0</v>
      </c>
      <c r="N21" s="92">
        <v>0</v>
      </c>
      <c r="O21" s="92">
        <v>0</v>
      </c>
      <c r="P21" s="92">
        <v>0</v>
      </c>
      <c r="Q21" s="98" t="s">
        <v>354</v>
      </c>
      <c r="R21" s="92" t="str" cm="1">
        <f t="array" ref="R21:V21">[13]PP20!$D$16:$H$16</f>
        <v>10. INCREMENTAR LA OFERTA Y ACCESO DE OPORTUNIDADES DE CAPACITACIÓN, FORMACIÓN LABORAL Y EMPRESARIAL PARA ZAPOPANAS Y ZAPOPANOS.</v>
      </c>
      <c r="S21" s="92">
        <v>0</v>
      </c>
      <c r="T21" s="92">
        <v>0</v>
      </c>
      <c r="U21" s="92">
        <v>0</v>
      </c>
      <c r="V21" s="92">
        <v>0</v>
      </c>
      <c r="W21" s="96" t="s">
        <v>373</v>
      </c>
      <c r="AB21" s="92" t="str" cm="1">
        <f t="array" ref="AB21:AF21">[13]PP20!$D$5:$H$5</f>
        <v>P. PLANEACIÓN, SEGUIMIENTO Y EVALUACIÓN DE POLÍTICAS PÚBLICAS.</v>
      </c>
      <c r="AC21" s="92">
        <v>0</v>
      </c>
      <c r="AD21" s="92">
        <v>0</v>
      </c>
      <c r="AE21" s="92">
        <v>0</v>
      </c>
      <c r="AF21" s="92">
        <v>0</v>
      </c>
      <c r="AG21" s="92" t="str">
        <f t="shared" si="0"/>
        <v>2</v>
      </c>
      <c r="AH21" s="92" t="str">
        <f t="shared" si="1"/>
        <v>6</v>
      </c>
      <c r="AI21" s="92" t="str">
        <f t="shared" si="2"/>
        <v>8</v>
      </c>
      <c r="AJ21" s="97" t="str">
        <f t="shared" si="3"/>
        <v>268</v>
      </c>
      <c r="AK21" s="97">
        <f t="shared" si="4"/>
        <v>3</v>
      </c>
      <c r="AL21" s="97">
        <f t="shared" si="5"/>
        <v>10</v>
      </c>
      <c r="AM21" s="97">
        <f t="shared" si="6"/>
        <v>8</v>
      </c>
      <c r="AN21" s="97">
        <f t="shared" si="7"/>
        <v>10</v>
      </c>
      <c r="AO21" s="97">
        <f t="shared" si="8"/>
        <v>20</v>
      </c>
      <c r="AP21" s="97" t="str">
        <f t="shared" si="9"/>
        <v>P</v>
      </c>
      <c r="AQ21" s="92" t="s">
        <v>409</v>
      </c>
      <c r="AR21" s="102">
        <v>189742471.70000008</v>
      </c>
    </row>
    <row r="22" spans="1:44" x14ac:dyDescent="0.2">
      <c r="A22" s="92">
        <v>21</v>
      </c>
      <c r="B22" s="92" t="str" cm="1">
        <f t="array" ref="B22:F22">[14]PP21!$D$9:$H$9</f>
        <v>2.7.1. OTROS ASUNTOS SOCIALES.</v>
      </c>
      <c r="C22" s="92">
        <v>0</v>
      </c>
      <c r="D22" s="92">
        <v>0</v>
      </c>
      <c r="E22" s="92">
        <v>0</v>
      </c>
      <c r="F22" s="92">
        <v>0</v>
      </c>
      <c r="G22" s="92" t="str" cm="1">
        <f t="array" ref="G22:K22">[14]PP21!$D$14:$H$14</f>
        <v xml:space="preserve">1. ZAPOPANAS Y ZAPOPANOS </v>
      </c>
      <c r="H22" s="92">
        <v>0</v>
      </c>
      <c r="I22" s="92">
        <v>0</v>
      </c>
      <c r="J22" s="92">
        <v>0</v>
      </c>
      <c r="K22" s="92">
        <v>0</v>
      </c>
      <c r="L22" s="92" t="str" cm="1">
        <f t="array" ref="L22:P22">[14]PP21!$D$15:$H$15</f>
        <v>1. INTEGRAL DE BIENESTAR</v>
      </c>
      <c r="M22" s="92">
        <v>0</v>
      </c>
      <c r="N22" s="92">
        <v>0</v>
      </c>
      <c r="O22" s="92">
        <v>0</v>
      </c>
      <c r="P22" s="92">
        <v>0</v>
      </c>
      <c r="Q22" s="95">
        <v>10</v>
      </c>
      <c r="R22" s="92" t="str" cm="1">
        <f t="array" ref="R22:V22">[14]PP21!$D$16:$H$16</f>
        <v>1. MEJORAR EL DESARROLLO INTEGRAL DE ZAPOPANAS Y ZAPOPANOS CON PROGRAMAS, SERVICIOS, PROYECTOS Y ACCIONES QUE ATIENDAN EL BIENESTAR SOCIAL.</v>
      </c>
      <c r="S22" s="92">
        <v>0</v>
      </c>
      <c r="T22" s="92">
        <v>0</v>
      </c>
      <c r="U22" s="92">
        <v>0</v>
      </c>
      <c r="V22" s="92">
        <v>0</v>
      </c>
      <c r="W22" s="96" t="s">
        <v>374</v>
      </c>
      <c r="AB22" s="92" t="str" cm="1">
        <f t="array" ref="AB22:AF22">[14]PP21!$D$5:$H$5</f>
        <v>P. PLANEACIÓN, SEGUIMIENTO Y EVALUACIÓN DE POLÍTICAS PÚBLICAS.</v>
      </c>
      <c r="AC22" s="92">
        <v>0</v>
      </c>
      <c r="AD22" s="92">
        <v>0</v>
      </c>
      <c r="AE22" s="92">
        <v>0</v>
      </c>
      <c r="AF22" s="92">
        <v>0</v>
      </c>
      <c r="AG22" s="92" t="str">
        <f t="shared" si="0"/>
        <v>2</v>
      </c>
      <c r="AH22" s="92" t="str">
        <f t="shared" si="1"/>
        <v>7</v>
      </c>
      <c r="AI22" s="92" t="str">
        <f t="shared" si="2"/>
        <v>1</v>
      </c>
      <c r="AJ22" s="97" t="str">
        <f t="shared" si="3"/>
        <v>271</v>
      </c>
      <c r="AK22" s="97">
        <f t="shared" si="4"/>
        <v>1</v>
      </c>
      <c r="AL22" s="97">
        <f t="shared" si="5"/>
        <v>1</v>
      </c>
      <c r="AM22" s="97">
        <f t="shared" si="6"/>
        <v>10</v>
      </c>
      <c r="AN22" s="97">
        <f t="shared" si="7"/>
        <v>1</v>
      </c>
      <c r="AO22" s="97">
        <f t="shared" si="8"/>
        <v>21</v>
      </c>
      <c r="AP22" s="97" t="str">
        <f t="shared" si="9"/>
        <v>P</v>
      </c>
      <c r="AQ22" s="92" t="s">
        <v>410</v>
      </c>
      <c r="AR22" s="102">
        <v>178510000</v>
      </c>
    </row>
    <row r="23" spans="1:44" x14ac:dyDescent="0.2">
      <c r="A23" s="92">
        <v>22</v>
      </c>
      <c r="B23" s="92" t="str" cm="1">
        <f t="array" ref="B23:F23">[15]PP22!$D$9:$H$9</f>
        <v>3.1.1. ASUNTOS ECONÓMICOS Y COMERCIALES EN GENERAL.</v>
      </c>
      <c r="C23" s="92">
        <v>0</v>
      </c>
      <c r="D23" s="92">
        <v>0</v>
      </c>
      <c r="E23" s="92">
        <v>0</v>
      </c>
      <c r="F23" s="92">
        <v>0</v>
      </c>
      <c r="G23" s="92" t="str" cm="1">
        <f t="array" ref="G23:K23">[15]PP22!$D$14:$H$14</f>
        <v>3. OPORTUNIDADES</v>
      </c>
      <c r="H23" s="92">
        <v>0</v>
      </c>
      <c r="I23" s="92">
        <v>0</v>
      </c>
      <c r="J23" s="92">
        <v>0</v>
      </c>
      <c r="K23" s="92">
        <v>0</v>
      </c>
      <c r="L23" s="92" t="str" cm="1">
        <f t="array" ref="L23:P23">[15]PP22!$D$15:$H$15</f>
        <v>8. INVERSIÓN Y TURISMO</v>
      </c>
      <c r="M23" s="92">
        <v>0</v>
      </c>
      <c r="N23" s="92">
        <v>0</v>
      </c>
      <c r="O23" s="92">
        <v>0</v>
      </c>
      <c r="P23" s="92">
        <v>0</v>
      </c>
      <c r="Q23" s="98" t="s">
        <v>354</v>
      </c>
      <c r="R23" s="92" t="str" cm="1">
        <f t="array" ref="R23:V23">[15]PP22!$D$16:$H$16</f>
        <v>8. INCREMENTAR LA DERRAMA ECONÓMICA CON LA PROMOCIÓN TURÍSTICA Y ATRACCIÓN A LA INVERSIÓN.</v>
      </c>
      <c r="S23" s="92">
        <v>0</v>
      </c>
      <c r="T23" s="92">
        <v>0</v>
      </c>
      <c r="U23" s="92">
        <v>0</v>
      </c>
      <c r="V23" s="92">
        <v>0</v>
      </c>
      <c r="W23" s="96" t="s">
        <v>375</v>
      </c>
      <c r="AB23" s="92" t="str" cm="1">
        <f t="array" ref="AB23:AF23">[15]PP22!$D$5:$H$5</f>
        <v>F. PROMOCIÓN Y FOMENTO.</v>
      </c>
      <c r="AC23" s="92">
        <v>0</v>
      </c>
      <c r="AD23" s="92">
        <v>0</v>
      </c>
      <c r="AE23" s="92">
        <v>0</v>
      </c>
      <c r="AF23" s="92">
        <v>0</v>
      </c>
      <c r="AG23" s="92" t="str">
        <f t="shared" si="0"/>
        <v>3</v>
      </c>
      <c r="AH23" s="92" t="str">
        <f t="shared" si="1"/>
        <v>1</v>
      </c>
      <c r="AI23" s="92" t="str">
        <f t="shared" si="2"/>
        <v>1</v>
      </c>
      <c r="AJ23" s="97" t="str">
        <f t="shared" si="3"/>
        <v>311</v>
      </c>
      <c r="AK23" s="97">
        <f t="shared" si="4"/>
        <v>3</v>
      </c>
      <c r="AL23" s="97">
        <f t="shared" si="5"/>
        <v>8</v>
      </c>
      <c r="AM23" s="97">
        <f t="shared" si="6"/>
        <v>8</v>
      </c>
      <c r="AN23" s="97">
        <f t="shared" si="7"/>
        <v>8</v>
      </c>
      <c r="AO23" s="97">
        <f t="shared" si="8"/>
        <v>22</v>
      </c>
      <c r="AP23" s="97" t="str">
        <f t="shared" si="9"/>
        <v>F</v>
      </c>
      <c r="AQ23" s="92" t="s">
        <v>411</v>
      </c>
      <c r="AR23" s="102">
        <v>26936210</v>
      </c>
    </row>
    <row r="24" spans="1:44" x14ac:dyDescent="0.2">
      <c r="A24" s="92">
        <v>23</v>
      </c>
      <c r="B24" s="92" t="str" cm="1">
        <f t="array" ref="B24:F24">[16]PP23!$D$9:$H$9</f>
        <v>3.1.2. ASUNTOS LABORALES GENERALES.</v>
      </c>
      <c r="C24" s="92">
        <v>0</v>
      </c>
      <c r="D24" s="92">
        <v>0</v>
      </c>
      <c r="E24" s="92">
        <v>0</v>
      </c>
      <c r="F24" s="92">
        <v>0</v>
      </c>
      <c r="G24" s="92" t="str" cm="1">
        <f t="array" ref="G24:K24">[16]PP23!$D$14:$H$14</f>
        <v>3. OPORTUNIDADES</v>
      </c>
      <c r="H24" s="92">
        <v>0</v>
      </c>
      <c r="I24" s="92">
        <v>0</v>
      </c>
      <c r="J24" s="92">
        <v>0</v>
      </c>
      <c r="K24" s="92">
        <v>0</v>
      </c>
      <c r="L24" s="92" t="str" cm="1">
        <f t="array" ref="L24:P24">[16]PP23!$D$15:$H$15</f>
        <v>9. FINANCIAMIENTO Y APOYO A NEGOCIOS Y PRODUCTORES</v>
      </c>
      <c r="M24" s="92">
        <v>0</v>
      </c>
      <c r="N24" s="92">
        <v>0</v>
      </c>
      <c r="O24" s="92">
        <v>0</v>
      </c>
      <c r="P24" s="92">
        <v>0</v>
      </c>
      <c r="Q24" s="98" t="s">
        <v>354</v>
      </c>
      <c r="R24" s="92" t="str" cm="1">
        <f t="array" ref="R24:V24">[16]PP23!$D$16:$H$16</f>
        <v>9. INCREMENTAR LOS EMPLEOS Y LOS INGRESOS CON MECANISMOS DE VINCULACIÓN FINANCIERA Y ASISTENCIA TÉCNICA.</v>
      </c>
      <c r="S24" s="92">
        <v>0</v>
      </c>
      <c r="T24" s="92">
        <v>0</v>
      </c>
      <c r="U24" s="92">
        <v>0</v>
      </c>
      <c r="V24" s="92">
        <v>0</v>
      </c>
      <c r="W24" s="96" t="s">
        <v>376</v>
      </c>
      <c r="AB24" s="92" t="str" cm="1">
        <f t="array" ref="AB24:AF24">[16]PP23!$D$5:$H$5</f>
        <v>P. PLANEACIÓN, SEGUIMIENTO Y EVALUACIÓN DE POLÍTICAS PÚBLICAS.</v>
      </c>
      <c r="AC24" s="92">
        <v>0</v>
      </c>
      <c r="AD24" s="92">
        <v>0</v>
      </c>
      <c r="AE24" s="92">
        <v>0</v>
      </c>
      <c r="AF24" s="92">
        <v>0</v>
      </c>
      <c r="AG24" s="92" t="str">
        <f t="shared" si="0"/>
        <v>3</v>
      </c>
      <c r="AH24" s="92" t="str">
        <f t="shared" si="1"/>
        <v>1</v>
      </c>
      <c r="AI24" s="92" t="str">
        <f t="shared" si="2"/>
        <v>2</v>
      </c>
      <c r="AJ24" s="97" t="str">
        <f t="shared" si="3"/>
        <v>312</v>
      </c>
      <c r="AK24" s="97">
        <f t="shared" si="4"/>
        <v>3</v>
      </c>
      <c r="AL24" s="97">
        <f t="shared" si="5"/>
        <v>9</v>
      </c>
      <c r="AM24" s="97">
        <f t="shared" si="6"/>
        <v>8</v>
      </c>
      <c r="AN24" s="97">
        <f t="shared" si="7"/>
        <v>9</v>
      </c>
      <c r="AO24" s="97">
        <f t="shared" si="8"/>
        <v>23</v>
      </c>
      <c r="AP24" s="97" t="str">
        <f t="shared" si="9"/>
        <v>P</v>
      </c>
      <c r="AQ24" s="92" t="s">
        <v>412</v>
      </c>
      <c r="AR24" s="102">
        <v>128504410</v>
      </c>
    </row>
    <row r="25" spans="1:44" x14ac:dyDescent="0.2">
      <c r="A25" s="92">
        <v>24</v>
      </c>
      <c r="B25" s="92" t="str" cm="1">
        <f t="array" ref="B25:F25">[17]PP24!$D$9:$H$9</f>
        <v>2.5.1. EDUCACIÓN BÁSICA.</v>
      </c>
      <c r="C25" s="92">
        <v>0</v>
      </c>
      <c r="D25" s="92">
        <v>0</v>
      </c>
      <c r="E25" s="92">
        <v>0</v>
      </c>
      <c r="F25" s="92">
        <v>0</v>
      </c>
      <c r="G25" s="92" t="str" cm="1">
        <f t="array" ref="G25:K25">[17]PP24!$D$14:$H$14</f>
        <v xml:space="preserve">1. ZAPOPANAS Y ZAPOPANOS </v>
      </c>
      <c r="H25" s="92">
        <v>0</v>
      </c>
      <c r="I25" s="92">
        <v>0</v>
      </c>
      <c r="J25" s="92">
        <v>0</v>
      </c>
      <c r="K25" s="92">
        <v>0</v>
      </c>
      <c r="L25" s="92" t="str" cm="1">
        <f t="array" ref="L25:P25">[17]PP24!$D$15:$H$15</f>
        <v>1. INTEGRAL DE BIENESTAR</v>
      </c>
      <c r="M25" s="92">
        <v>0</v>
      </c>
      <c r="N25" s="92">
        <v>0</v>
      </c>
      <c r="O25" s="92">
        <v>0</v>
      </c>
      <c r="P25" s="92">
        <v>0</v>
      </c>
      <c r="Q25" s="98" t="s">
        <v>356</v>
      </c>
      <c r="R25" s="92" t="str" cm="1">
        <f t="array" ref="R25:V25">[17]PP24!$D$16:$H$16</f>
        <v>1. MEJORAR EL DESARROLLO INTEGRAL DE ZAPOPANAS Y ZAPOPANOS CON PROGRAMAS, SERVICIOS, PROYECTOS Y ACCIONES QUE ATIENDAN EL BIENESTAR SOCIAL.</v>
      </c>
      <c r="S25" s="92">
        <v>0</v>
      </c>
      <c r="T25" s="92">
        <v>0</v>
      </c>
      <c r="U25" s="92">
        <v>0</v>
      </c>
      <c r="V25" s="92">
        <v>0</v>
      </c>
      <c r="W25" s="96" t="s">
        <v>377</v>
      </c>
      <c r="AB25" s="92" t="str" cm="1">
        <f t="array" ref="AB25:AF25">[17]PP24!$D$5:$H$5</f>
        <v>P. PLANEACIÓN, SEGUIMIENTO Y EVALUACIÓN DE POLÍTICAS PÚBLICAS.</v>
      </c>
      <c r="AC25" s="92">
        <v>0</v>
      </c>
      <c r="AD25" s="92">
        <v>0</v>
      </c>
      <c r="AE25" s="92">
        <v>0</v>
      </c>
      <c r="AF25" s="92">
        <v>0</v>
      </c>
      <c r="AG25" s="92" t="str">
        <f t="shared" si="0"/>
        <v>2</v>
      </c>
      <c r="AH25" s="92" t="str">
        <f t="shared" si="1"/>
        <v>5</v>
      </c>
      <c r="AI25" s="92" t="str">
        <f t="shared" si="2"/>
        <v>1</v>
      </c>
      <c r="AJ25" s="97" t="str">
        <f t="shared" si="3"/>
        <v>251</v>
      </c>
      <c r="AK25" s="97">
        <f t="shared" si="4"/>
        <v>1</v>
      </c>
      <c r="AL25" s="97">
        <f t="shared" si="5"/>
        <v>1</v>
      </c>
      <c r="AM25" s="97">
        <f t="shared" si="6"/>
        <v>4</v>
      </c>
      <c r="AN25" s="97">
        <f t="shared" si="7"/>
        <v>1</v>
      </c>
      <c r="AO25" s="97">
        <f t="shared" si="8"/>
        <v>24</v>
      </c>
      <c r="AP25" s="97" t="str">
        <f t="shared" si="9"/>
        <v>P</v>
      </c>
      <c r="AQ25" s="92" t="s">
        <v>413</v>
      </c>
      <c r="AR25" s="102">
        <v>139850000</v>
      </c>
    </row>
    <row r="26" spans="1:44" x14ac:dyDescent="0.2">
      <c r="A26" s="92">
        <v>25</v>
      </c>
      <c r="B26" s="92" t="str" cm="1">
        <f t="array" ref="B26:F26">[18]PP25!$D$9:$H$9</f>
        <v>2.2.1. URBANIZACIÓN.</v>
      </c>
      <c r="C26" s="92">
        <v>0</v>
      </c>
      <c r="D26" s="92">
        <v>0</v>
      </c>
      <c r="E26" s="92">
        <v>0</v>
      </c>
      <c r="F26" s="92">
        <v>0</v>
      </c>
      <c r="G26" s="92" t="str" cm="1">
        <f t="array" ref="G26:K26">[18]PP25!$D$14:$H$14</f>
        <v>2. ENTORNO</v>
      </c>
      <c r="H26" s="92">
        <v>0</v>
      </c>
      <c r="I26" s="92">
        <v>0</v>
      </c>
      <c r="J26" s="92">
        <v>0</v>
      </c>
      <c r="K26" s="92">
        <v>0</v>
      </c>
      <c r="L26" s="92" t="str" cm="1">
        <f t="array" ref="L26:P26">[18]PP25!$D$15:$H$15</f>
        <v>6. DESARROLLO URBANO SUSTENTABLE</v>
      </c>
      <c r="M26" s="92">
        <v>0</v>
      </c>
      <c r="N26" s="92">
        <v>0</v>
      </c>
      <c r="O26" s="92">
        <v>0</v>
      </c>
      <c r="P26" s="92">
        <v>0</v>
      </c>
      <c r="Q26" s="95">
        <v>11</v>
      </c>
      <c r="R26" s="92" t="str" cm="1">
        <f t="array" ref="R26:V26">[18]PP25!$D$16:$H$16</f>
        <v>6. GENERAR UN DESARROLLO TERRITORIAL Y URBANO, ORDENADO, SUSTENTABLE Y AMIGABLE CON EL MEDIO AMBIENTE.</v>
      </c>
      <c r="S26" s="92">
        <v>0</v>
      </c>
      <c r="T26" s="92">
        <v>0</v>
      </c>
      <c r="U26" s="92">
        <v>0</v>
      </c>
      <c r="V26" s="92">
        <v>0</v>
      </c>
      <c r="W26" s="96" t="s">
        <v>378</v>
      </c>
      <c r="AB26" s="92" t="str" cm="1">
        <f t="array" ref="AB26:AF26">[18]PP25!$D$5:$H$5</f>
        <v>E. PRESTACIÓN DE SERVICIOS PÚBLICOS.</v>
      </c>
      <c r="AC26" s="92">
        <v>0</v>
      </c>
      <c r="AD26" s="92">
        <v>0</v>
      </c>
      <c r="AE26" s="92">
        <v>0</v>
      </c>
      <c r="AF26" s="92">
        <v>0</v>
      </c>
      <c r="AG26" s="92" t="str">
        <f t="shared" si="0"/>
        <v>2</v>
      </c>
      <c r="AH26" s="92" t="str">
        <f t="shared" si="1"/>
        <v>2</v>
      </c>
      <c r="AI26" s="92" t="str">
        <f t="shared" si="2"/>
        <v>1</v>
      </c>
      <c r="AJ26" s="97" t="str">
        <f t="shared" si="3"/>
        <v>221</v>
      </c>
      <c r="AK26" s="97">
        <f t="shared" si="4"/>
        <v>2</v>
      </c>
      <c r="AL26" s="97">
        <f t="shared" si="5"/>
        <v>6</v>
      </c>
      <c r="AM26" s="97">
        <f t="shared" si="6"/>
        <v>11</v>
      </c>
      <c r="AN26" s="97">
        <f t="shared" si="7"/>
        <v>6</v>
      </c>
      <c r="AO26" s="97">
        <f t="shared" si="8"/>
        <v>25</v>
      </c>
      <c r="AP26" s="97" t="str">
        <f t="shared" si="9"/>
        <v>E</v>
      </c>
      <c r="AQ26" s="92" t="s">
        <v>414</v>
      </c>
      <c r="AR26" s="102">
        <v>194201856.81999999</v>
      </c>
    </row>
    <row r="27" spans="1:44" x14ac:dyDescent="0.2">
      <c r="A27" s="92">
        <v>26</v>
      </c>
      <c r="B27" s="92" t="str" cm="1">
        <f t="array" ref="B27:F27">[19]PP26!$D$9:$H$9</f>
        <v>2.2.1. URBANIZACIÓN.</v>
      </c>
      <c r="C27" s="92">
        <v>0</v>
      </c>
      <c r="D27" s="92">
        <v>0</v>
      </c>
      <c r="E27" s="92">
        <v>0</v>
      </c>
      <c r="F27" s="92">
        <v>0</v>
      </c>
      <c r="G27" s="92" t="str" cm="1">
        <f t="array" ref="G27:K27">[19]PP26!$D$14:$H$14</f>
        <v>2. ENTORNO</v>
      </c>
      <c r="H27" s="92">
        <v>0</v>
      </c>
      <c r="I27" s="92">
        <v>0</v>
      </c>
      <c r="J27" s="92">
        <v>0</v>
      </c>
      <c r="K27" s="92">
        <v>0</v>
      </c>
      <c r="L27" s="92" t="str" cm="1">
        <f t="array" ref="L27:P27">[19]PP26!$D$15:$H$15</f>
        <v>4. VIALIDAD Y MOVILIDAD SOSTENIBLE</v>
      </c>
      <c r="M27" s="92">
        <v>0</v>
      </c>
      <c r="N27" s="92">
        <v>0</v>
      </c>
      <c r="O27" s="92">
        <v>0</v>
      </c>
      <c r="P27" s="92">
        <v>0</v>
      </c>
      <c r="Q27" s="95">
        <v>11</v>
      </c>
      <c r="R27" s="92" t="str" cm="1">
        <f t="array" ref="R27:V27">[19]PP26!$D$16:$H$16</f>
        <v>4. MEJORAR LA INFRAESTRUCTURA VIAL CON UNA CORRECTA INCLUSIÓN DE ACCESIBILIDAD
UNIVERSAL Y CON SISTEMAS DE MOVILIDAD AMIGABLES, SOSTENIBLES Y LIBRES DE FACTORES DE RIESGO.</v>
      </c>
      <c r="S27" s="92">
        <v>0</v>
      </c>
      <c r="T27" s="92">
        <v>0</v>
      </c>
      <c r="U27" s="92">
        <v>0</v>
      </c>
      <c r="V27" s="92">
        <v>0</v>
      </c>
      <c r="W27" s="96" t="s">
        <v>379</v>
      </c>
      <c r="AB27" s="92" t="str" cm="1">
        <f t="array" ref="AB27:AF27">[19]PP26!$D$5:$H$5</f>
        <v>E. PRESTACIÓN DE SERVICIOS PÚBLICOS.</v>
      </c>
      <c r="AC27" s="92">
        <v>0</v>
      </c>
      <c r="AD27" s="92">
        <v>0</v>
      </c>
      <c r="AE27" s="92">
        <v>0</v>
      </c>
      <c r="AF27" s="92">
        <v>0</v>
      </c>
      <c r="AG27" s="92" t="str">
        <f t="shared" si="0"/>
        <v>2</v>
      </c>
      <c r="AH27" s="92" t="str">
        <f t="shared" si="1"/>
        <v>2</v>
      </c>
      <c r="AI27" s="92" t="str">
        <f t="shared" si="2"/>
        <v>1</v>
      </c>
      <c r="AJ27" s="97" t="str">
        <f t="shared" si="3"/>
        <v>221</v>
      </c>
      <c r="AK27" s="97">
        <f t="shared" si="4"/>
        <v>2</v>
      </c>
      <c r="AL27" s="97">
        <f t="shared" si="5"/>
        <v>4</v>
      </c>
      <c r="AM27" s="97">
        <f t="shared" si="6"/>
        <v>11</v>
      </c>
      <c r="AN27" s="97">
        <f t="shared" si="7"/>
        <v>4</v>
      </c>
      <c r="AO27" s="97">
        <f t="shared" si="8"/>
        <v>26</v>
      </c>
      <c r="AP27" s="97" t="str">
        <f t="shared" si="9"/>
        <v>E</v>
      </c>
      <c r="AQ27" s="92" t="s">
        <v>415</v>
      </c>
      <c r="AR27" s="102">
        <v>80997500</v>
      </c>
    </row>
    <row r="28" spans="1:44" x14ac:dyDescent="0.2">
      <c r="A28" s="92">
        <v>27</v>
      </c>
      <c r="B28" s="92" t="str" cm="1">
        <f t="array" ref="B28:F28">[20]PP27!$D$9:$H$9</f>
        <v>2.1.5. PROTECCIÓN DE LA DIVERSIDAD BIOLÓGICA Y DEL PAISAJE.</v>
      </c>
      <c r="C28" s="92">
        <v>0</v>
      </c>
      <c r="D28" s="92">
        <v>0</v>
      </c>
      <c r="E28" s="92">
        <v>0</v>
      </c>
      <c r="F28" s="92">
        <v>0</v>
      </c>
      <c r="G28" s="92" t="str" cm="1">
        <f t="array" ref="G28:K28">[20]PP27!$D$14:$H$14</f>
        <v>2. ENTORNO</v>
      </c>
      <c r="H28" s="92">
        <v>0</v>
      </c>
      <c r="I28" s="92">
        <v>0</v>
      </c>
      <c r="J28" s="92">
        <v>0</v>
      </c>
      <c r="K28" s="92">
        <v>0</v>
      </c>
      <c r="L28" s="92" t="str" cm="1">
        <f t="array" ref="L28:P28">[20]PP27!$D$15:$H$15</f>
        <v>6. DESARROLLO URBANO SUSTENTABLE</v>
      </c>
      <c r="M28" s="92">
        <v>0</v>
      </c>
      <c r="N28" s="92">
        <v>0</v>
      </c>
      <c r="O28" s="92">
        <v>0</v>
      </c>
      <c r="P28" s="92">
        <v>0</v>
      </c>
      <c r="Q28" s="95">
        <v>15</v>
      </c>
      <c r="R28" s="92" t="str" cm="1">
        <f t="array" ref="R28:V28">[20]PP27!$D$16:$H$16</f>
        <v>6. GENERAR UN DESARROLLO TERRITORIAL Y URBANO, ORDENADO, SUSTENTABLE Y AMIGABLE CON EL MEDIO AMBIENTE.</v>
      </c>
      <c r="S28" s="92">
        <v>0</v>
      </c>
      <c r="T28" s="92">
        <v>0</v>
      </c>
      <c r="U28" s="92">
        <v>0</v>
      </c>
      <c r="V28" s="92">
        <v>0</v>
      </c>
      <c r="W28" s="96" t="s">
        <v>380</v>
      </c>
      <c r="AB28" s="92" t="str" cm="1">
        <f t="array" ref="AB28:AF28">[20]PP27!$D$5:$H$5</f>
        <v>V. SERVICIOS DE PROTECCIÓN Y CONSERVACIÓN AMBIENTAL.</v>
      </c>
      <c r="AC28" s="92">
        <v>0</v>
      </c>
      <c r="AD28" s="92">
        <v>0</v>
      </c>
      <c r="AE28" s="92">
        <v>0</v>
      </c>
      <c r="AF28" s="92">
        <v>0</v>
      </c>
      <c r="AG28" s="92" t="str">
        <f t="shared" si="0"/>
        <v>2</v>
      </c>
      <c r="AH28" s="92" t="str">
        <f t="shared" si="1"/>
        <v>1</v>
      </c>
      <c r="AI28" s="92" t="str">
        <f t="shared" si="2"/>
        <v>5</v>
      </c>
      <c r="AJ28" s="97" t="str">
        <f t="shared" si="3"/>
        <v>215</v>
      </c>
      <c r="AK28" s="97">
        <f t="shared" si="4"/>
        <v>2</v>
      </c>
      <c r="AL28" s="97">
        <f t="shared" si="5"/>
        <v>6</v>
      </c>
      <c r="AM28" s="97">
        <f t="shared" si="6"/>
        <v>15</v>
      </c>
      <c r="AN28" s="97">
        <f t="shared" si="7"/>
        <v>6</v>
      </c>
      <c r="AO28" s="97">
        <f t="shared" si="8"/>
        <v>27</v>
      </c>
      <c r="AP28" s="97" t="str">
        <f t="shared" si="9"/>
        <v>V</v>
      </c>
      <c r="AQ28" s="92" t="s">
        <v>416</v>
      </c>
      <c r="AR28" s="102">
        <v>3320000</v>
      </c>
    </row>
    <row r="29" spans="1:44" x14ac:dyDescent="0.2">
      <c r="A29" s="92">
        <v>28</v>
      </c>
      <c r="B29" s="92" t="str" cm="1">
        <f t="array" ref="B29:F29">[21]PP28!$D$9:$H$9</f>
        <v>2.2.1. URBANIZACIÓN.</v>
      </c>
      <c r="C29" s="92">
        <v>0</v>
      </c>
      <c r="D29" s="92">
        <v>0</v>
      </c>
      <c r="E29" s="92">
        <v>0</v>
      </c>
      <c r="F29" s="92">
        <v>0</v>
      </c>
      <c r="G29" s="92" t="str" cm="1">
        <f t="array" ref="G29:K29">[21]PP28!$D$14:$H$14</f>
        <v>2. ENTORNO</v>
      </c>
      <c r="H29" s="92">
        <v>0</v>
      </c>
      <c r="I29" s="92">
        <v>0</v>
      </c>
      <c r="J29" s="92">
        <v>0</v>
      </c>
      <c r="K29" s="92">
        <v>0</v>
      </c>
      <c r="L29" s="92" t="str" cm="1">
        <f t="array" ref="L29:P29">[21]PP28!$D$15:$H$15</f>
        <v>4. VIALIDAD Y MOVILIDAD SOSTENIBLE</v>
      </c>
      <c r="M29" s="92">
        <v>0</v>
      </c>
      <c r="N29" s="92">
        <v>0</v>
      </c>
      <c r="O29" s="92">
        <v>0</v>
      </c>
      <c r="P29" s="92">
        <v>0</v>
      </c>
      <c r="Q29" s="98" t="s">
        <v>357</v>
      </c>
      <c r="R29" s="92" t="str" cm="1">
        <f t="array" ref="R29:V29">[21]PP28!$D$16:$H$16</f>
        <v>4. MEJORAR LA INFRAESTRUCTURA VIAL CON UNA CORRECTA INCLUSIÓN DE ACCESIBILIDAD
UNIVERSAL Y CON SISTEMAS DE MOVILIDAD AMIGABLES, SOSTENIBLES Y LIBRES DE FACTORES DE RIESGO.</v>
      </c>
      <c r="S29" s="92">
        <v>0</v>
      </c>
      <c r="T29" s="92">
        <v>0</v>
      </c>
      <c r="U29" s="92">
        <v>0</v>
      </c>
      <c r="V29" s="92">
        <v>0</v>
      </c>
      <c r="W29" s="96" t="s">
        <v>381</v>
      </c>
      <c r="AB29" s="92" t="str" cm="1">
        <f t="array" ref="AB29:AF29">[21]PP28!$D$5:$H$5</f>
        <v>E. PRESTACIÓN DE SERVICIOS PÚBLICOS.</v>
      </c>
      <c r="AC29" s="92">
        <v>0</v>
      </c>
      <c r="AD29" s="92">
        <v>0</v>
      </c>
      <c r="AE29" s="92">
        <v>0</v>
      </c>
      <c r="AF29" s="92">
        <v>0</v>
      </c>
      <c r="AG29" s="92" t="str">
        <f t="shared" si="0"/>
        <v>2</v>
      </c>
      <c r="AH29" s="92" t="str">
        <f t="shared" si="1"/>
        <v>2</v>
      </c>
      <c r="AI29" s="92" t="str">
        <f t="shared" si="2"/>
        <v>1</v>
      </c>
      <c r="AJ29" s="97" t="str">
        <f t="shared" si="3"/>
        <v>221</v>
      </c>
      <c r="AK29" s="97">
        <f t="shared" si="4"/>
        <v>2</v>
      </c>
      <c r="AL29" s="97">
        <f t="shared" si="5"/>
        <v>4</v>
      </c>
      <c r="AM29" s="97">
        <f t="shared" si="6"/>
        <v>1</v>
      </c>
      <c r="AN29" s="97">
        <f t="shared" si="7"/>
        <v>4</v>
      </c>
      <c r="AO29" s="97">
        <f t="shared" si="8"/>
        <v>28</v>
      </c>
      <c r="AP29" s="97" t="str">
        <f t="shared" si="9"/>
        <v>E</v>
      </c>
      <c r="AQ29" s="92" t="s">
        <v>417</v>
      </c>
      <c r="AR29" s="102">
        <v>1229787323.2</v>
      </c>
    </row>
    <row r="30" spans="1:44" x14ac:dyDescent="0.2">
      <c r="A30" s="92">
        <v>29</v>
      </c>
      <c r="B30" s="92" t="str" cm="1">
        <f t="array" ref="B30:F30">[22]PP29!$D$9:$H$9</f>
        <v>2.4.2. CULTURA.</v>
      </c>
      <c r="C30" s="92">
        <v>0</v>
      </c>
      <c r="D30" s="92">
        <v>0</v>
      </c>
      <c r="E30" s="92">
        <v>0</v>
      </c>
      <c r="F30" s="92">
        <v>0</v>
      </c>
      <c r="G30" s="92" t="str" cm="1">
        <f t="array" ref="G30:K30">[22]PP29!$D$14:$H$14</f>
        <v xml:space="preserve">1. ZAPOPANAS Y ZAPOPANOS </v>
      </c>
      <c r="H30" s="92">
        <v>0</v>
      </c>
      <c r="I30" s="92">
        <v>0</v>
      </c>
      <c r="J30" s="92">
        <v>0</v>
      </c>
      <c r="K30" s="92">
        <v>0</v>
      </c>
      <c r="L30" s="92" t="str" cm="1">
        <f t="array" ref="L30:P30">[22]PP29!$D$15:$H$15</f>
        <v>1. INTEGRAL DE BIENESTAR</v>
      </c>
      <c r="M30" s="92">
        <v>0</v>
      </c>
      <c r="N30" s="92">
        <v>0</v>
      </c>
      <c r="O30" s="92">
        <v>0</v>
      </c>
      <c r="P30" s="92">
        <v>0</v>
      </c>
      <c r="Q30" s="95">
        <v>17</v>
      </c>
      <c r="R30" s="92" t="str" cm="1">
        <f t="array" ref="R30:V30">[22]PP29!$D$16:$H$16</f>
        <v>1. MEJORAR EL DESARROLLO INTEGRAL DE ZAPOPANAS Y ZAPOPANOS CON PROGRAMAS, SERVICIOS, PROYECTOS Y ACCIONES QUE ATIENDAN EL BIENESTAR SOCIAL.</v>
      </c>
      <c r="S30" s="92">
        <v>0</v>
      </c>
      <c r="T30" s="92">
        <v>0</v>
      </c>
      <c r="U30" s="92">
        <v>0</v>
      </c>
      <c r="V30" s="92">
        <v>0</v>
      </c>
      <c r="W30" s="96" t="s">
        <v>382</v>
      </c>
      <c r="AB30" s="92" t="str" cm="1">
        <f t="array" ref="AB30:AF30">[22]PP29!$D$5:$H$5</f>
        <v>F. PROMOCIÓN Y FOMENTO.</v>
      </c>
      <c r="AC30" s="92">
        <v>0</v>
      </c>
      <c r="AD30" s="92">
        <v>0</v>
      </c>
      <c r="AE30" s="92">
        <v>0</v>
      </c>
      <c r="AF30" s="92">
        <v>0</v>
      </c>
      <c r="AG30" s="92" t="str">
        <f t="shared" si="0"/>
        <v>2</v>
      </c>
      <c r="AH30" s="92" t="str">
        <f t="shared" si="1"/>
        <v>4</v>
      </c>
      <c r="AI30" s="92" t="str">
        <f t="shared" si="2"/>
        <v>2</v>
      </c>
      <c r="AJ30" s="97" t="str">
        <f t="shared" si="3"/>
        <v>242</v>
      </c>
      <c r="AK30" s="97">
        <f t="shared" si="4"/>
        <v>1</v>
      </c>
      <c r="AL30" s="97">
        <f t="shared" si="5"/>
        <v>1</v>
      </c>
      <c r="AM30" s="97">
        <f t="shared" si="6"/>
        <v>17</v>
      </c>
      <c r="AN30" s="97">
        <f t="shared" si="7"/>
        <v>1</v>
      </c>
      <c r="AO30" s="97">
        <f t="shared" si="8"/>
        <v>29</v>
      </c>
      <c r="AP30" s="97" t="str">
        <f t="shared" si="9"/>
        <v>F</v>
      </c>
      <c r="AQ30" s="92" t="s">
        <v>418</v>
      </c>
      <c r="AR30" s="102">
        <v>21725188</v>
      </c>
    </row>
    <row r="31" spans="1:44" s="99" customFormat="1" x14ac:dyDescent="0.2">
      <c r="A31" s="99">
        <v>30</v>
      </c>
      <c r="B31" s="99" t="str" cm="1">
        <f t="array" ref="B31:F31">'[23]PP30 '!D9:H9</f>
        <v>2.5.1. EDUCACIÓN BÁSICA.</v>
      </c>
      <c r="C31" s="99">
        <v>0</v>
      </c>
      <c r="D31" s="99">
        <v>0</v>
      </c>
      <c r="E31" s="99">
        <v>0</v>
      </c>
      <c r="F31" s="99">
        <v>0</v>
      </c>
      <c r="G31" s="99" t="str" cm="1">
        <f t="array" ref="G31:K31">'[23]PP30 '!D14:H14</f>
        <v xml:space="preserve">1. ZAPOPANAS Y ZAPOPANOS </v>
      </c>
      <c r="H31" s="99">
        <v>0</v>
      </c>
      <c r="I31" s="99">
        <v>0</v>
      </c>
      <c r="J31" s="99">
        <v>0</v>
      </c>
      <c r="K31" s="99">
        <v>0</v>
      </c>
      <c r="L31" s="99" t="str" cm="1">
        <f t="array" ref="L31:P31">'[23]PP30 '!D15:H15</f>
        <v>2. IGUALDAD SUSTANTIVA Y DE DERECHOS</v>
      </c>
      <c r="M31" s="99">
        <v>0</v>
      </c>
      <c r="N31" s="99">
        <v>0</v>
      </c>
      <c r="O31" s="99">
        <v>0</v>
      </c>
      <c r="P31" s="99">
        <v>0</v>
      </c>
      <c r="Q31" s="100" t="s">
        <v>356</v>
      </c>
      <c r="R31" s="99" t="str" cm="1">
        <f t="array" ref="R31:V31">'[23]PP30 '!D16:H16</f>
        <v>2. DISMINUIR LAS BRECHAS DE DESIGUALDAD SOCIAL, DE GÉNERO, EDUCATIVAS Y ECONÓMICAS CON SERVICIOS Y PROGRAMAS INTEGRALES CON ENFOQUE DE DERECHOS HUMANOS Y PERSPECTIVA DE GÉNERO PARA ZAPOPANAS Y ZAPOPANOS.</v>
      </c>
      <c r="S31" s="99">
        <v>0</v>
      </c>
      <c r="T31" s="99">
        <v>0</v>
      </c>
      <c r="U31" s="99">
        <v>0</v>
      </c>
      <c r="V31" s="99">
        <v>0</v>
      </c>
      <c r="W31" s="96" t="s">
        <v>383</v>
      </c>
      <c r="AB31" s="99" t="str" cm="1">
        <f t="array" ref="AB31:AF31">'[23]PP30 '!D5:H5</f>
        <v>E. PRESTACIÓN DE SERVICIOS PÚBLICOS.</v>
      </c>
      <c r="AC31" s="99">
        <v>0</v>
      </c>
      <c r="AD31" s="99">
        <v>0</v>
      </c>
      <c r="AE31" s="99">
        <v>0</v>
      </c>
      <c r="AF31" s="99">
        <v>0</v>
      </c>
      <c r="AG31" s="92" t="str">
        <f t="shared" si="0"/>
        <v>2</v>
      </c>
      <c r="AH31" s="92" t="str">
        <f t="shared" si="1"/>
        <v>5</v>
      </c>
      <c r="AI31" s="92" t="str">
        <f t="shared" si="2"/>
        <v>1</v>
      </c>
      <c r="AJ31" s="97" t="str">
        <f t="shared" si="3"/>
        <v>251</v>
      </c>
      <c r="AK31" s="97">
        <f t="shared" si="4"/>
        <v>1</v>
      </c>
      <c r="AL31" s="97">
        <f t="shared" si="5"/>
        <v>2</v>
      </c>
      <c r="AM31" s="97">
        <f t="shared" si="6"/>
        <v>4</v>
      </c>
      <c r="AN31" s="97">
        <f t="shared" si="7"/>
        <v>2</v>
      </c>
      <c r="AO31" s="97">
        <f t="shared" si="8"/>
        <v>30</v>
      </c>
      <c r="AP31" s="97" t="str">
        <f t="shared" si="9"/>
        <v>E</v>
      </c>
      <c r="AQ31" s="99" t="s">
        <v>419</v>
      </c>
      <c r="AR31" s="103">
        <v>10153000</v>
      </c>
    </row>
    <row r="32" spans="1:44" x14ac:dyDescent="0.2">
      <c r="A32" s="92">
        <v>31</v>
      </c>
      <c r="B32" s="92" t="str" cm="1">
        <f t="array" ref="B32:F32">[24]PP31!$D$9:$H$9</f>
        <v>2.4.2. CULTURA.</v>
      </c>
      <c r="C32" s="92">
        <v>0</v>
      </c>
      <c r="D32" s="92">
        <v>0</v>
      </c>
      <c r="E32" s="92">
        <v>0</v>
      </c>
      <c r="F32" s="92">
        <v>0</v>
      </c>
      <c r="G32" s="92" t="str" cm="1">
        <f t="array" ref="G32:K32">[24]PP31!$D$14:$H$14</f>
        <v xml:space="preserve">1. ZAPOPANAS Y ZAPOPANOS </v>
      </c>
      <c r="H32" s="92">
        <v>0</v>
      </c>
      <c r="I32" s="92">
        <v>0</v>
      </c>
      <c r="J32" s="92">
        <v>0</v>
      </c>
      <c r="K32" s="92">
        <v>0</v>
      </c>
      <c r="L32" s="92" t="str" cm="1">
        <f t="array" ref="L32:P32">[24]PP31!$D$15:$H$15</f>
        <v>1. INTEGRAL DE BIENESTAR</v>
      </c>
      <c r="M32" s="92">
        <v>0</v>
      </c>
      <c r="N32" s="92">
        <v>0</v>
      </c>
      <c r="O32" s="92">
        <v>0</v>
      </c>
      <c r="P32" s="92">
        <v>0</v>
      </c>
      <c r="Q32" s="95">
        <v>10</v>
      </c>
      <c r="R32" s="92" t="str" cm="1">
        <f t="array" ref="R32:V32">[24]PP31!$D$16:$H$16</f>
        <v>1. MEJORAR EL DESARROLLO INTEGRAL DE ZAPOPANAS Y ZAPOPANOS CON PROGRAMAS, SERVICIOS, PROYECTOS Y ACCIONES QUE ATIENDAN EL BIENESTAR SOCIAL.</v>
      </c>
      <c r="S32" s="92">
        <v>0</v>
      </c>
      <c r="T32" s="92">
        <v>0</v>
      </c>
      <c r="U32" s="92">
        <v>0</v>
      </c>
      <c r="V32" s="92">
        <v>0</v>
      </c>
      <c r="W32" s="96" t="s">
        <v>384</v>
      </c>
      <c r="AB32" s="92" t="str" cm="1">
        <f t="array" ref="AB32:AF32">[24]PP31!$D$5:$H$5</f>
        <v>E. PRESTACIÓN DE SERVICIOS PÚBLICOS.</v>
      </c>
      <c r="AC32" s="92">
        <v>0</v>
      </c>
      <c r="AD32" s="92">
        <v>0</v>
      </c>
      <c r="AE32" s="92">
        <v>0</v>
      </c>
      <c r="AF32" s="92">
        <v>0</v>
      </c>
      <c r="AG32" s="92" t="str">
        <f t="shared" si="0"/>
        <v>2</v>
      </c>
      <c r="AH32" s="92" t="str">
        <f t="shared" si="1"/>
        <v>4</v>
      </c>
      <c r="AI32" s="92" t="str">
        <f t="shared" si="2"/>
        <v>2</v>
      </c>
      <c r="AJ32" s="97" t="str">
        <f t="shared" si="3"/>
        <v>242</v>
      </c>
      <c r="AK32" s="97">
        <f t="shared" si="4"/>
        <v>1</v>
      </c>
      <c r="AL32" s="97">
        <f t="shared" si="5"/>
        <v>1</v>
      </c>
      <c r="AM32" s="97">
        <f t="shared" si="6"/>
        <v>10</v>
      </c>
      <c r="AN32" s="97">
        <f t="shared" si="7"/>
        <v>1</v>
      </c>
      <c r="AO32" s="97">
        <f t="shared" si="8"/>
        <v>31</v>
      </c>
      <c r="AP32" s="97" t="str">
        <f t="shared" si="9"/>
        <v>E</v>
      </c>
      <c r="AQ32" s="92" t="s">
        <v>420</v>
      </c>
      <c r="AR32" s="102">
        <v>199373124.01000002</v>
      </c>
    </row>
    <row r="33" spans="1:44" x14ac:dyDescent="0.2">
      <c r="A33" s="92">
        <v>32</v>
      </c>
      <c r="B33" s="92" t="str" cm="1">
        <f t="array" ref="B33:F33">[25]PP32!$D$9:$H$9</f>
        <v>2.7.1. OTROS ASUNTOS SOCIALES.</v>
      </c>
      <c r="C33" s="92">
        <v>0</v>
      </c>
      <c r="D33" s="92">
        <v>0</v>
      </c>
      <c r="E33" s="92">
        <v>0</v>
      </c>
      <c r="F33" s="92">
        <v>0</v>
      </c>
      <c r="G33" s="92" t="str" cm="1">
        <f t="array" ref="G33:K33">[25]PP32!$D$14:$H$14</f>
        <v>5. GOBIERNO CERCANO Y EFICIENTE</v>
      </c>
      <c r="H33" s="92">
        <v>0</v>
      </c>
      <c r="I33" s="92">
        <v>0</v>
      </c>
      <c r="J33" s="92">
        <v>0</v>
      </c>
      <c r="K33" s="92">
        <v>0</v>
      </c>
      <c r="L33" s="92" t="str" cm="1">
        <f t="array" ref="L33:P33">[25]PP32!$D$15:$H$15</f>
        <v>14. GOBIERNO CERCANO</v>
      </c>
      <c r="M33" s="92">
        <v>0</v>
      </c>
      <c r="N33" s="92">
        <v>0</v>
      </c>
      <c r="O33" s="92">
        <v>0</v>
      </c>
      <c r="P33" s="92">
        <v>0</v>
      </c>
      <c r="Q33" s="95">
        <v>16</v>
      </c>
      <c r="R33" s="92" t="str" cm="1">
        <f t="array" ref="R33:V33">[25]PP32!$D$16:$H$16</f>
        <v>14. INCREMENTAR LA PARTICIPACIÓN CIUDADANA EN LAS DECISIONES PÚBLICAS PARA QUE ZAPOPANAS Y ZAPOPANOS ACCEDAN A LOS SERVICIOS Y PROGRAMAS MUNICIPALES.</v>
      </c>
      <c r="S33" s="92">
        <v>0</v>
      </c>
      <c r="T33" s="92">
        <v>0</v>
      </c>
      <c r="U33" s="92">
        <v>0</v>
      </c>
      <c r="V33" s="92">
        <v>0</v>
      </c>
      <c r="W33" s="96" t="s">
        <v>385</v>
      </c>
      <c r="AB33" s="92" t="str" cm="1">
        <f t="array" ref="AB33:AF33">[25]PP32!$D$5:$H$5</f>
        <v>P. PLANEACIÓN, SEGUIMIENTO Y EVALUACIÓN DE POLÍTICAS PÚBLICAS.</v>
      </c>
      <c r="AC33" s="92">
        <v>0</v>
      </c>
      <c r="AD33" s="92">
        <v>0</v>
      </c>
      <c r="AE33" s="92">
        <v>0</v>
      </c>
      <c r="AF33" s="92">
        <v>0</v>
      </c>
      <c r="AG33" s="92" t="str">
        <f t="shared" si="0"/>
        <v>2</v>
      </c>
      <c r="AH33" s="92" t="str">
        <f t="shared" si="1"/>
        <v>7</v>
      </c>
      <c r="AI33" s="92" t="str">
        <f t="shared" si="2"/>
        <v>1</v>
      </c>
      <c r="AJ33" s="97" t="str">
        <f t="shared" si="3"/>
        <v>271</v>
      </c>
      <c r="AK33" s="97">
        <f t="shared" si="4"/>
        <v>5</v>
      </c>
      <c r="AL33" s="97">
        <f t="shared" si="5"/>
        <v>14</v>
      </c>
      <c r="AM33" s="97">
        <f t="shared" si="6"/>
        <v>16</v>
      </c>
      <c r="AN33" s="97">
        <f t="shared" si="7"/>
        <v>14</v>
      </c>
      <c r="AO33" s="97">
        <f t="shared" si="8"/>
        <v>32</v>
      </c>
      <c r="AP33" s="97" t="str">
        <f t="shared" si="9"/>
        <v>P</v>
      </c>
      <c r="AQ33" s="92" t="s">
        <v>421</v>
      </c>
      <c r="AR33" s="102">
        <v>4200000</v>
      </c>
    </row>
    <row r="34" spans="1:44" x14ac:dyDescent="0.2">
      <c r="A34" s="92">
        <v>33</v>
      </c>
      <c r="B34" s="92" t="str" cm="1">
        <f t="array" ref="B34:F34">[26]PP33!$D$9:$H$9</f>
        <v>2.7.1. OTROS ASUNTOS SOCIALES.</v>
      </c>
      <c r="C34" s="92">
        <v>0</v>
      </c>
      <c r="D34" s="92">
        <v>0</v>
      </c>
      <c r="E34" s="92">
        <v>0</v>
      </c>
      <c r="F34" s="92">
        <v>0</v>
      </c>
      <c r="G34" s="92" t="str" cm="1">
        <f t="array" ref="G34:K34">[26]PP33!$D$14:$H$14</f>
        <v xml:space="preserve">1. ZAPOPANAS Y ZAPOPANOS </v>
      </c>
      <c r="H34" s="92">
        <v>0</v>
      </c>
      <c r="I34" s="92">
        <v>0</v>
      </c>
      <c r="J34" s="92">
        <v>0</v>
      </c>
      <c r="K34" s="92">
        <v>0</v>
      </c>
      <c r="L34" s="92" t="str" cm="1">
        <f t="array" ref="L34:P34">[26]PP33!$D$15:$H$15</f>
        <v>2. IGUALDAD SUSTANTIVA Y DE DERECHOS</v>
      </c>
      <c r="M34" s="92">
        <v>0</v>
      </c>
      <c r="N34" s="92">
        <v>0</v>
      </c>
      <c r="O34" s="92">
        <v>0</v>
      </c>
      <c r="P34" s="92">
        <v>0</v>
      </c>
      <c r="Q34" s="95">
        <v>10</v>
      </c>
      <c r="R34" s="92" t="str" cm="1">
        <f t="array" ref="R34:V34">[26]PP33!$D$16:$H$16</f>
        <v>2. DISMINUIR LAS BRECHAS DE DESIGUALDAD SOCIAL, DE GÉNERO, EDUCATIVAS Y ECONÓMICAS CON SERVICIOS Y PROGRAMAS INTEGRALES CON ENFOQUE DE DERECHOS HUMANOS Y PERSPECTIVA DE GÉNERO PARA ZAPOPANAS Y ZAPOPANOS.</v>
      </c>
      <c r="S34" s="92">
        <v>0</v>
      </c>
      <c r="T34" s="92">
        <v>0</v>
      </c>
      <c r="U34" s="92">
        <v>0</v>
      </c>
      <c r="V34" s="92">
        <v>0</v>
      </c>
      <c r="W34" s="96" t="s">
        <v>386</v>
      </c>
      <c r="AB34" s="92" t="str" cm="1">
        <f t="array" ref="AB34:AF34">[26]PP33!$D$5:$H$5</f>
        <v>P. PLANEACIÓN, SEGUIMIENTO Y EVALUACIÓN DE POLÍTICAS PÚBLICAS.</v>
      </c>
      <c r="AC34" s="92">
        <v>0</v>
      </c>
      <c r="AD34" s="92">
        <v>0</v>
      </c>
      <c r="AE34" s="92">
        <v>0</v>
      </c>
      <c r="AF34" s="92">
        <v>0</v>
      </c>
      <c r="AG34" s="92" t="str">
        <f t="shared" si="0"/>
        <v>2</v>
      </c>
      <c r="AH34" s="92" t="str">
        <f t="shared" si="1"/>
        <v>7</v>
      </c>
      <c r="AI34" s="92" t="str">
        <f t="shared" si="2"/>
        <v>1</v>
      </c>
      <c r="AJ34" s="97" t="str">
        <f t="shared" si="3"/>
        <v>271</v>
      </c>
      <c r="AK34" s="97">
        <f t="shared" si="4"/>
        <v>1</v>
      </c>
      <c r="AL34" s="97">
        <f t="shared" si="5"/>
        <v>2</v>
      </c>
      <c r="AM34" s="97">
        <f t="shared" si="6"/>
        <v>10</v>
      </c>
      <c r="AN34" s="97">
        <f t="shared" si="7"/>
        <v>2</v>
      </c>
      <c r="AO34" s="97">
        <f t="shared" si="8"/>
        <v>33</v>
      </c>
      <c r="AP34" s="97" t="str">
        <f t="shared" si="9"/>
        <v>P</v>
      </c>
      <c r="AQ34" s="92" t="s">
        <v>422</v>
      </c>
      <c r="AR34" s="102">
        <v>5615000</v>
      </c>
    </row>
    <row r="35" spans="1:44" x14ac:dyDescent="0.2">
      <c r="A35" s="92">
        <v>34</v>
      </c>
      <c r="B35" s="92" t="str" cm="1">
        <f t="array" ref="B35:F35">[27]PP34!$D$9:$H$9</f>
        <v>2.7.1. OTROS ASUNTOS SOCIALES.</v>
      </c>
      <c r="C35" s="92">
        <v>0</v>
      </c>
      <c r="D35" s="92">
        <v>0</v>
      </c>
      <c r="E35" s="92">
        <v>0</v>
      </c>
      <c r="F35" s="92">
        <v>0</v>
      </c>
      <c r="G35" s="92" t="str" cm="1">
        <f t="array" ref="G35:K35">[27]PP34!$D$14:$H$14</f>
        <v xml:space="preserve">1. ZAPOPANAS Y ZAPOPANOS </v>
      </c>
      <c r="H35" s="92">
        <v>0</v>
      </c>
      <c r="I35" s="92">
        <v>0</v>
      </c>
      <c r="J35" s="92">
        <v>0</v>
      </c>
      <c r="K35" s="92">
        <v>0</v>
      </c>
      <c r="L35" s="92" t="str" cm="1">
        <f t="array" ref="L35:P35">[27]PP34!$D$15:$H$15</f>
        <v>1. INTEGRAL DE BIENESTAR</v>
      </c>
      <c r="M35" s="92">
        <v>0</v>
      </c>
      <c r="N35" s="92">
        <v>0</v>
      </c>
      <c r="O35" s="92">
        <v>0</v>
      </c>
      <c r="P35" s="92">
        <v>0</v>
      </c>
      <c r="Q35" s="95">
        <v>10</v>
      </c>
      <c r="R35" s="92" t="str" cm="1">
        <f t="array" ref="R35:V35">[27]PP34!$D$16:$H$16</f>
        <v>1. MEJORAR EL DESARROLLO INTEGRAL DE ZAPOPANAS Y ZAPOPANOS CON PROGRAMAS, SERVICIOS, PROYECTOS Y ACCIONES QUE ATIENDAN EL BIENESTAR SOCIAL.</v>
      </c>
      <c r="S35" s="92">
        <v>0</v>
      </c>
      <c r="T35" s="92">
        <v>0</v>
      </c>
      <c r="U35" s="92">
        <v>0</v>
      </c>
      <c r="V35" s="92">
        <v>0</v>
      </c>
      <c r="W35" s="96" t="s">
        <v>387</v>
      </c>
      <c r="AB35" s="92" t="str" cm="1">
        <f t="array" ref="AB35:AF35">[27]PP34!$D$5:$H$5</f>
        <v>E. PRESTACIÓN DE SERVICIOS PÚBLICOS.</v>
      </c>
      <c r="AC35" s="92">
        <v>0</v>
      </c>
      <c r="AD35" s="92">
        <v>0</v>
      </c>
      <c r="AE35" s="92">
        <v>0</v>
      </c>
      <c r="AF35" s="92">
        <v>0</v>
      </c>
      <c r="AG35" s="92" t="str">
        <f t="shared" si="0"/>
        <v>2</v>
      </c>
      <c r="AH35" s="92" t="str">
        <f t="shared" si="1"/>
        <v>7</v>
      </c>
      <c r="AI35" s="92" t="str">
        <f t="shared" si="2"/>
        <v>1</v>
      </c>
      <c r="AJ35" s="97" t="str">
        <f t="shared" si="3"/>
        <v>271</v>
      </c>
      <c r="AK35" s="97">
        <f t="shared" si="4"/>
        <v>1</v>
      </c>
      <c r="AL35" s="97">
        <f t="shared" si="5"/>
        <v>1</v>
      </c>
      <c r="AM35" s="97">
        <f t="shared" si="6"/>
        <v>10</v>
      </c>
      <c r="AN35" s="97">
        <f t="shared" si="7"/>
        <v>1</v>
      </c>
      <c r="AO35" s="97">
        <f t="shared" si="8"/>
        <v>34</v>
      </c>
      <c r="AP35" s="97" t="str">
        <f t="shared" si="9"/>
        <v>E</v>
      </c>
      <c r="AQ35" s="92" t="s">
        <v>423</v>
      </c>
      <c r="AR35" s="102">
        <v>51086381.629999995</v>
      </c>
    </row>
    <row r="36" spans="1:44" x14ac:dyDescent="0.2">
      <c r="A36" s="92">
        <v>35</v>
      </c>
      <c r="B36" s="92" t="str" cm="1">
        <f t="array" ref="B36:F36">[28]PP35!$D$9:$H$9</f>
        <v>2.7.1. OTROS ASUNTOS SOCIALES.</v>
      </c>
      <c r="C36" s="92">
        <v>0</v>
      </c>
      <c r="D36" s="92">
        <v>0</v>
      </c>
      <c r="E36" s="92">
        <v>0</v>
      </c>
      <c r="F36" s="92">
        <v>0</v>
      </c>
      <c r="G36" s="92" t="str" cm="1">
        <f t="array" ref="G36:K36">[28]PP35!$D$14:$H$14</f>
        <v xml:space="preserve">1. ZAPOPANAS Y ZAPOPANOS </v>
      </c>
      <c r="H36" s="92">
        <v>0</v>
      </c>
      <c r="I36" s="92">
        <v>0</v>
      </c>
      <c r="J36" s="92">
        <v>0</v>
      </c>
      <c r="K36" s="92">
        <v>0</v>
      </c>
      <c r="L36" s="92" t="str" cm="1">
        <f t="array" ref="L36:P36">[28]PP35!$D$15:$H$15</f>
        <v>2. IGUALDAD SUSTANTIVA Y DE DERECHOS</v>
      </c>
      <c r="M36" s="92">
        <v>0</v>
      </c>
      <c r="N36" s="92">
        <v>0</v>
      </c>
      <c r="O36" s="92">
        <v>0</v>
      </c>
      <c r="P36" s="92">
        <v>0</v>
      </c>
      <c r="Q36" s="95">
        <v>10</v>
      </c>
      <c r="R36" s="92" t="str" cm="1">
        <f t="array" ref="R36:V36">[28]PP35!$D$16:$H$16</f>
        <v>2. DISMINUIR LAS BRECHAS DE DESIGUALDAD SOCIAL, DE GÉNERO, EDUCATIVAS Y ECONÓMICAS CON SERVICIOS Y PROGRAMAS INTEGRALES CON ENFOQUE DE DERECHOS HUMANOS Y PERSPECTIVA DE GÉNERO PARA ZAPOPANAS Y ZAPOPANOS.</v>
      </c>
      <c r="S36" s="92">
        <v>0</v>
      </c>
      <c r="T36" s="92">
        <v>0</v>
      </c>
      <c r="U36" s="92">
        <v>0</v>
      </c>
      <c r="V36" s="92">
        <v>0</v>
      </c>
      <c r="W36" s="96" t="s">
        <v>388</v>
      </c>
      <c r="AB36" s="92" t="str" cm="1">
        <f t="array" ref="AB36:AF36">[28]PP35!$D$5:$H$5</f>
        <v>P. PLANEACIÓN, SEGUIMIENTO Y EVALUACIÓN DE POLÍTICAS PÚBLICAS.</v>
      </c>
      <c r="AC36" s="92">
        <v>0</v>
      </c>
      <c r="AD36" s="92">
        <v>0</v>
      </c>
      <c r="AE36" s="92">
        <v>0</v>
      </c>
      <c r="AF36" s="92">
        <v>0</v>
      </c>
      <c r="AG36" s="92" t="str">
        <f t="shared" si="0"/>
        <v>2</v>
      </c>
      <c r="AH36" s="92" t="str">
        <f t="shared" si="1"/>
        <v>7</v>
      </c>
      <c r="AI36" s="92" t="str">
        <f t="shared" si="2"/>
        <v>1</v>
      </c>
      <c r="AJ36" s="97" t="str">
        <f t="shared" si="3"/>
        <v>271</v>
      </c>
      <c r="AK36" s="97">
        <f t="shared" si="4"/>
        <v>1</v>
      </c>
      <c r="AL36" s="97">
        <f t="shared" si="5"/>
        <v>2</v>
      </c>
      <c r="AM36" s="97">
        <f t="shared" si="6"/>
        <v>10</v>
      </c>
      <c r="AN36" s="97">
        <f t="shared" si="7"/>
        <v>2</v>
      </c>
      <c r="AO36" s="97">
        <f t="shared" si="8"/>
        <v>35</v>
      </c>
      <c r="AP36" s="97" t="str">
        <f t="shared" si="9"/>
        <v>P</v>
      </c>
      <c r="AQ36" s="92" t="s">
        <v>424</v>
      </c>
      <c r="AR36" s="102">
        <v>1600000</v>
      </c>
    </row>
    <row r="37" spans="1:44" x14ac:dyDescent="0.2">
      <c r="A37" s="92">
        <v>36</v>
      </c>
      <c r="B37" s="92" t="str" cm="1">
        <f t="array" ref="B37:F37">'PP36'!$D$9:$H$9</f>
        <v>4.2.3 APORTACIONES ENTRE DIFERENTES NIVELES Y ORDENES DE GOBIERNO.</v>
      </c>
      <c r="C37" s="92">
        <v>0</v>
      </c>
      <c r="D37" s="92">
        <v>0</v>
      </c>
      <c r="E37" s="92">
        <v>0</v>
      </c>
      <c r="F37" s="92">
        <v>0</v>
      </c>
      <c r="G37" s="92" t="str" cm="1">
        <f t="array" ref="G37:K37">'PP36'!$D$14:$H$14</f>
        <v>5. GOBIERNO CERCANO Y EFICIENTE</v>
      </c>
      <c r="H37" s="92">
        <v>0</v>
      </c>
      <c r="I37" s="92">
        <v>0</v>
      </c>
      <c r="J37" s="92">
        <v>0</v>
      </c>
      <c r="K37" s="92">
        <v>0</v>
      </c>
      <c r="L37" s="92" t="str" cm="1">
        <f t="array" ref="L37:P37">'PP36'!$D$15:$H$15</f>
        <v>15. PLANEACIÓN, CONTROL Y TRANSPARENCIA</v>
      </c>
      <c r="M37" s="92">
        <v>0</v>
      </c>
      <c r="N37" s="92">
        <v>0</v>
      </c>
      <c r="O37" s="92">
        <v>0</v>
      </c>
      <c r="P37" s="92">
        <v>0</v>
      </c>
      <c r="Q37" s="95">
        <v>17</v>
      </c>
      <c r="R37" s="92" t="str" cm="1">
        <f t="array" ref="R37:V37">'PP36'!$D$16:$H$16</f>
        <v>15. MEJORAR EL DESEMPEÑO DEL GOBIERNO MUNICIPAL PARA QUE LA PREVENCIÓN, DETECCIÓN Y CORRECCIÓN DE PRÁCTICAS DE GOBIERNO INDEBIDAS SEA UNA CONSTANTE QUE POSICIONE A ZAPOPAN COMO REFERENTE DE TRANSPARENCIA, RENDICIÓN DE CUENTAS Y UNA HACIENDA PÚBLICA CONSOLIDADA.</v>
      </c>
      <c r="S37" s="92">
        <v>0</v>
      </c>
      <c r="T37" s="92">
        <v>0</v>
      </c>
      <c r="U37" s="92">
        <v>0</v>
      </c>
      <c r="V37" s="92">
        <v>0</v>
      </c>
      <c r="W37" s="96" t="s">
        <v>389</v>
      </c>
      <c r="AB37" s="92" t="str" cm="1">
        <f t="array" ref="AB37:AF37">'PP36'!$D$5:$H$5</f>
        <v>M. APOYO AL PROCESO PRESUPUESTARIO Y PARA MEJORAR LA EFICIENCIA INSTITUCIONAL.</v>
      </c>
      <c r="AC37" s="92">
        <v>0</v>
      </c>
      <c r="AD37" s="92">
        <v>0</v>
      </c>
      <c r="AE37" s="92">
        <v>0</v>
      </c>
      <c r="AF37" s="92">
        <v>0</v>
      </c>
      <c r="AG37" s="92" t="str">
        <f t="shared" si="0"/>
        <v>4</v>
      </c>
      <c r="AH37" s="92" t="str">
        <f t="shared" si="1"/>
        <v>2</v>
      </c>
      <c r="AI37" s="92" t="str">
        <f t="shared" si="2"/>
        <v>3</v>
      </c>
      <c r="AJ37" s="97" t="str">
        <f t="shared" si="3"/>
        <v>423</v>
      </c>
      <c r="AK37" s="97">
        <f t="shared" si="4"/>
        <v>5</v>
      </c>
      <c r="AL37" s="97">
        <f t="shared" si="5"/>
        <v>15</v>
      </c>
      <c r="AM37" s="97">
        <f t="shared" si="6"/>
        <v>17</v>
      </c>
      <c r="AN37" s="97">
        <f t="shared" si="7"/>
        <v>15</v>
      </c>
      <c r="AO37" s="97">
        <f t="shared" si="8"/>
        <v>36</v>
      </c>
      <c r="AP37" s="97" t="str">
        <f t="shared" si="9"/>
        <v>M</v>
      </c>
      <c r="AQ37" s="92" t="s">
        <v>425</v>
      </c>
      <c r="AR37" s="102">
        <v>1497529274.0000002</v>
      </c>
    </row>
    <row r="38" spans="1:44" x14ac:dyDescent="0.2">
      <c r="AR38" s="102">
        <f>SUM(AR2:AR37)</f>
        <v>13147854362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PP36</vt:lpstr>
      <vt:lpstr>Alineación</vt:lpstr>
      <vt:lpstr>Hoja1</vt:lpstr>
      <vt:lpstr>Alineación!Área_de_impresión</vt:lpstr>
      <vt:lpstr>'PP36'!Área_de_impresión</vt:lpstr>
      <vt:lpstr>Alineación!Títulos_a_imprimir</vt:lpstr>
    </vt:vector>
  </TitlesOfParts>
  <Company>MUNICIPIO DE ZAPOPAN JALISCO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Rosy Reyes</dc:creator>
  <cp:lastModifiedBy>Mildred Gonzalez Rubio</cp:lastModifiedBy>
  <cp:lastPrinted>2026-01-28T16:24:46Z</cp:lastPrinted>
  <dcterms:created xsi:type="dcterms:W3CDTF">2025-11-12T17:55:32Z</dcterms:created>
  <dcterms:modified xsi:type="dcterms:W3CDTF">2026-01-28T16:56:17Z</dcterms:modified>
</cp:coreProperties>
</file>